
<file path=[Content_Types].xml><?xml version="1.0" encoding="utf-8"?>
<Types xmlns="http://schemas.openxmlformats.org/package/2006/content-type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harts/chartEx1.xml" ContentType="application/vnd.ms-office.chartex+xml"/>
  <Override PartName="/xl/charts/style8.xml" ContentType="application/vnd.ms-office.chartstyle+xml"/>
  <Override PartName="/xl/charts/colors8.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3.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4.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tables/table1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hidePivotFieldList="1"/>
  <mc:AlternateContent xmlns:mc="http://schemas.openxmlformats.org/markup-compatibility/2006">
    <mc:Choice Requires="x15">
      <x15ac:absPath xmlns:x15ac="http://schemas.microsoft.com/office/spreadsheetml/2010/11/ac" url="/Users/andrewsfolder/Documents/Portfolio/VG Merch Project/"/>
    </mc:Choice>
  </mc:AlternateContent>
  <xr:revisionPtr revIDLastSave="0" documentId="13_ncr:1_{E951EACA-72F8-4A43-ADAA-D01597796E84}" xr6:coauthVersionLast="47" xr6:coauthVersionMax="47" xr10:uidLastSave="{00000000-0000-0000-0000-000000000000}"/>
  <bookViews>
    <workbookView xWindow="420" yWindow="0" windowWidth="28220" windowHeight="18000" activeTab="3" xr2:uid="{00000000-000D-0000-FFFF-FFFF00000000}"/>
  </bookViews>
  <sheets>
    <sheet name="Visualizations" sheetId="12" r:id="rId1"/>
    <sheet name="1. Product Analysis " sheetId="13" r:id="rId2"/>
    <sheet name="2. Category Insights" sheetId="15" r:id="rId3"/>
    <sheet name="3. Brand Performance" sheetId="11" r:id="rId4"/>
    <sheet name="Gaming Merchandise Dataset" sheetId="1" r:id="rId5"/>
  </sheets>
  <definedNames>
    <definedName name="_xlnm._FilterDatabase" localSheetId="3" hidden="1">'3. Brand Performance'!#REF!</definedName>
    <definedName name="_xlnm._FilterDatabase" localSheetId="4" hidden="1">'Gaming Merchandise Dataset'!$A$1:$X$160</definedName>
    <definedName name="_xlchart.v1.0" hidden="1">'Gaming Merchandise Dataset'!$H$1</definedName>
    <definedName name="_xlchart.v1.1" hidden="1">'Gaming Merchandise Dataset'!$H$2:$H$160</definedName>
    <definedName name="_xlchart.v2.10" hidden="1">'3. Brand Performance'!$K$19</definedName>
    <definedName name="_xlchart.v2.11" hidden="1">'3. Brand Performance'!$K$20:$K$29</definedName>
    <definedName name="_xlchart.v2.12" hidden="1">'3. Brand Performance'!#REF!</definedName>
    <definedName name="_xlchart.v2.13" hidden="1">'3. Brand Performance'!#REF!</definedName>
    <definedName name="_xlchart.v2.14" hidden="1">'3. Brand Performance'!#REF!</definedName>
    <definedName name="_xlchart.v2.15" hidden="1">'3. Brand Performance'!#REF!</definedName>
    <definedName name="_xlchart.v2.16" hidden="1">'3. Brand Performance'!#REF!</definedName>
    <definedName name="_xlchart.v2.17" hidden="1">'3. Brand Performance'!#REF!</definedName>
    <definedName name="_xlchart.v2.18" hidden="1">'3. Brand Performance'!$J$17:$J$27</definedName>
    <definedName name="_xlchart.v2.19" hidden="1">'3. Brand Performance'!$J$20:$J$29</definedName>
    <definedName name="_xlchart.v2.2" hidden="1">'3. Brand Performance'!#REF!</definedName>
    <definedName name="_xlchart.v2.20" hidden="1">'3. Brand Performance'!$K$19</definedName>
    <definedName name="_xlchart.v2.21" hidden="1">'3. Brand Performance'!$K$20:$K$29</definedName>
    <definedName name="_xlchart.v2.22" hidden="1">'3. Brand Performance'!#REF!</definedName>
    <definedName name="_xlchart.v2.23" hidden="1">'3. Brand Performance'!#REF!</definedName>
    <definedName name="_xlchart.v2.24" hidden="1">'3. Brand Performance'!#REF!</definedName>
    <definedName name="_xlchart.v2.25" hidden="1">'3. Brand Performance'!#REF!</definedName>
    <definedName name="_xlchart.v2.26" hidden="1">'3. Brand Performance'!#REF!</definedName>
    <definedName name="_xlchart.v2.27" hidden="1">'3. Brand Performance'!#REF!</definedName>
    <definedName name="_xlchart.v2.28" hidden="1">'3. Brand Performance'!$J$17:$J$27</definedName>
    <definedName name="_xlchart.v2.29" hidden="1">'3. Brand Performance'!$J$20:$J$29</definedName>
    <definedName name="_xlchart.v2.3" hidden="1">'3. Brand Performance'!#REF!</definedName>
    <definedName name="_xlchart.v2.30" hidden="1">'3. Brand Performance'!$K$19</definedName>
    <definedName name="_xlchart.v2.31" hidden="1">'3. Brand Performance'!$K$20:$K$29</definedName>
    <definedName name="_xlchart.v2.32" hidden="1">'3. Brand Performance'!#REF!</definedName>
    <definedName name="_xlchart.v2.33" hidden="1">'3. Brand Performance'!#REF!</definedName>
    <definedName name="_xlchart.v2.34" hidden="1">'3. Brand Performance'!#REF!</definedName>
    <definedName name="_xlchart.v2.35" hidden="1">'3. Brand Performance'!#REF!</definedName>
    <definedName name="_xlchart.v2.36" hidden="1">'3. Brand Performance'!#REF!</definedName>
    <definedName name="_xlchart.v2.37" hidden="1">'3. Brand Performance'!#REF!</definedName>
    <definedName name="_xlchart.v2.38" hidden="1">'3. Brand Performance'!$J$17:$J$27</definedName>
    <definedName name="_xlchart.v2.39" hidden="1">'3. Brand Performance'!$J$20:$J$29</definedName>
    <definedName name="_xlchart.v2.4" hidden="1">'3. Brand Performance'!#REF!</definedName>
    <definedName name="_xlchart.v2.40" hidden="1">'3. Brand Performance'!$K$19</definedName>
    <definedName name="_xlchart.v2.41" hidden="1">'3. Brand Performance'!$K$20:$K$29</definedName>
    <definedName name="_xlchart.v2.5" hidden="1">'3. Brand Performance'!#REF!</definedName>
    <definedName name="_xlchart.v2.6" hidden="1">'3. Brand Performance'!#REF!</definedName>
    <definedName name="_xlchart.v2.7" hidden="1">'3. Brand Performance'!#REF!</definedName>
    <definedName name="_xlchart.v2.8" hidden="1">'3. Brand Performance'!$J$17:$J$27</definedName>
    <definedName name="_xlchart.v2.9" hidden="1">'3. Brand Performance'!$J$20:$J$29</definedName>
    <definedName name="Slicer_Category_0">#N/A</definedName>
    <definedName name="Slicer_Price_Categorization">#N/A</definedName>
    <definedName name="Slicer_Review_Count_Simplified1">#N/A</definedName>
    <definedName name="Slicer_Stars_Simplified1">#N/A</definedName>
  </definedNames>
  <calcPr calcId="191029"/>
  <pivotCaches>
    <pivotCache cacheId="57" r:id="rId6"/>
    <pivotCache cacheId="63" r:id="rId7"/>
    <pivotCache cacheId="69"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4" i="11" l="1"/>
  <c r="K5" i="11"/>
  <c r="K6" i="11"/>
  <c r="K7" i="11"/>
  <c r="K8" i="11"/>
  <c r="K9" i="11"/>
  <c r="K10" i="11"/>
  <c r="K11" i="11"/>
  <c r="K12" i="11"/>
  <c r="K13" i="11"/>
  <c r="K14" i="11"/>
  <c r="L19" i="11"/>
  <c r="Z2"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2" i="1"/>
  <c r="D40" i="15"/>
  <c r="B45" i="15"/>
  <c r="B43" i="15"/>
  <c r="B42" i="15"/>
  <c r="B44" i="15"/>
  <c r="B41" i="15"/>
  <c r="B47" i="15"/>
  <c r="B46" i="15"/>
  <c r="B48" i="15"/>
  <c r="B49" i="15"/>
  <c r="B50" i="15"/>
  <c r="B40" i="15"/>
  <c r="I4" i="15"/>
  <c r="J14" i="11"/>
  <c r="J5" i="11"/>
  <c r="J6" i="11"/>
  <c r="J7" i="11"/>
  <c r="J8" i="11"/>
  <c r="J9" i="11"/>
  <c r="J10" i="11"/>
  <c r="J11" i="11"/>
  <c r="J12" i="11"/>
  <c r="J13" i="11"/>
  <c r="J4" i="11"/>
  <c r="R82" i="13"/>
  <c r="P82" i="13"/>
  <c r="Q82" i="13" s="1"/>
  <c r="R81" i="13"/>
  <c r="P81" i="13"/>
  <c r="Q81" i="13" s="1"/>
  <c r="R80" i="13"/>
  <c r="P80" i="13"/>
  <c r="Q80" i="13" s="1"/>
  <c r="R79" i="13"/>
  <c r="P79" i="13"/>
  <c r="Q79" i="13" s="1"/>
  <c r="R78" i="13"/>
  <c r="P78" i="13"/>
  <c r="Q78" i="13" s="1"/>
  <c r="R77" i="13"/>
  <c r="P77" i="13"/>
  <c r="Q77" i="13" s="1"/>
  <c r="R76" i="13"/>
  <c r="P76" i="13"/>
  <c r="Q76" i="13" s="1"/>
  <c r="R75" i="13"/>
  <c r="P75" i="13"/>
  <c r="Q75" i="13" s="1"/>
  <c r="R68" i="13"/>
  <c r="P68" i="13"/>
  <c r="Q68" i="13" s="1"/>
  <c r="R67" i="13"/>
  <c r="P67" i="13"/>
  <c r="Q67" i="13" s="1"/>
  <c r="R66" i="13"/>
  <c r="P66" i="13"/>
  <c r="Q66" i="13" s="1"/>
  <c r="R65" i="13"/>
  <c r="P65" i="13"/>
  <c r="Q65" i="13" s="1"/>
  <c r="R64" i="13"/>
  <c r="P64" i="13"/>
  <c r="Q64" i="13" s="1"/>
  <c r="R63" i="13"/>
  <c r="P63" i="13"/>
  <c r="Q63" i="13" s="1"/>
  <c r="R62" i="13"/>
  <c r="P62" i="13"/>
  <c r="Q62" i="13" s="1"/>
  <c r="R61" i="13"/>
  <c r="P61" i="13"/>
  <c r="Q61" i="13" s="1"/>
  <c r="R60" i="13"/>
  <c r="P60" i="13"/>
  <c r="Q60" i="13" s="1"/>
  <c r="R59" i="13"/>
  <c r="P59" i="13"/>
  <c r="Q59" i="13" s="1"/>
  <c r="R58" i="13"/>
  <c r="P58" i="13"/>
  <c r="Q58" i="13" s="1"/>
  <c r="R57" i="13"/>
  <c r="P57" i="13"/>
  <c r="Q57" i="13" s="1"/>
  <c r="R56" i="13"/>
  <c r="P56" i="13"/>
  <c r="Q56" i="13" s="1"/>
  <c r="R55" i="13"/>
  <c r="P55" i="13"/>
  <c r="Q55" i="13" s="1"/>
  <c r="R54" i="13"/>
  <c r="P54" i="13"/>
  <c r="Q54" i="13" s="1"/>
  <c r="R53" i="13"/>
  <c r="P53" i="13"/>
  <c r="Q53" i="13" s="1"/>
  <c r="R52" i="13"/>
  <c r="P52" i="13"/>
  <c r="Q52" i="13" s="1"/>
  <c r="R51" i="13"/>
  <c r="P51" i="13"/>
  <c r="Q51" i="13" s="1"/>
  <c r="R50" i="13"/>
  <c r="P50" i="13"/>
  <c r="Q50" i="13" s="1"/>
  <c r="R49" i="13"/>
  <c r="P49" i="13"/>
  <c r="Q49" i="13" s="1"/>
  <c r="R48" i="13"/>
  <c r="P48" i="13"/>
  <c r="Q48" i="13" s="1"/>
  <c r="R47" i="13"/>
  <c r="P47" i="13"/>
  <c r="Q47" i="13" s="1"/>
  <c r="R46" i="13"/>
  <c r="P46" i="13"/>
  <c r="Q46" i="13" s="1"/>
  <c r="R45" i="13"/>
  <c r="P45" i="13"/>
  <c r="Q45" i="13" s="1"/>
  <c r="R44" i="13"/>
  <c r="P44" i="13"/>
  <c r="Q44" i="13" s="1"/>
  <c r="R43" i="13"/>
  <c r="P43" i="13"/>
  <c r="Q43" i="13" s="1"/>
  <c r="R42" i="13"/>
  <c r="P42" i="13"/>
  <c r="Q42" i="13" s="1"/>
  <c r="R41" i="13"/>
  <c r="P41" i="13"/>
  <c r="Q41" i="13" s="1"/>
  <c r="F22" i="13"/>
  <c r="F23" i="13"/>
  <c r="F24" i="13"/>
  <c r="F25" i="13"/>
  <c r="F26" i="13"/>
  <c r="F27" i="13"/>
  <c r="F28" i="13"/>
  <c r="F29" i="13"/>
  <c r="F30" i="13"/>
  <c r="F21" i="13"/>
  <c r="H55" i="13"/>
  <c r="F55" i="13"/>
  <c r="G55" i="13" s="1"/>
  <c r="F56" i="13"/>
  <c r="G56" i="13" s="1"/>
  <c r="H56" i="13"/>
  <c r="F57" i="13"/>
  <c r="G57" i="13" s="1"/>
  <c r="H57" i="13"/>
  <c r="F58" i="13"/>
  <c r="G58" i="13" s="1"/>
  <c r="H58" i="13"/>
  <c r="F59" i="13"/>
  <c r="G59" i="13" s="1"/>
  <c r="H59" i="13"/>
  <c r="F60" i="13"/>
  <c r="G60" i="13" s="1"/>
  <c r="H60" i="13"/>
  <c r="F61" i="13"/>
  <c r="G61" i="13" s="1"/>
  <c r="H61" i="13"/>
  <c r="F62" i="13"/>
  <c r="G62" i="13" s="1"/>
  <c r="H62" i="13"/>
  <c r="F63" i="13"/>
  <c r="G63" i="13" s="1"/>
  <c r="H63" i="13"/>
  <c r="F64" i="13"/>
  <c r="G64" i="13" s="1"/>
  <c r="H64" i="13"/>
  <c r="F65" i="13"/>
  <c r="G65" i="13" s="1"/>
  <c r="H65" i="13"/>
  <c r="F66" i="13"/>
  <c r="G66" i="13" s="1"/>
  <c r="I66" i="13" s="1"/>
  <c r="H66" i="13"/>
  <c r="F67" i="13"/>
  <c r="G67" i="13" s="1"/>
  <c r="H67" i="13"/>
  <c r="F68" i="13"/>
  <c r="G68" i="13" s="1"/>
  <c r="H68" i="13"/>
  <c r="F69" i="13"/>
  <c r="G69" i="13" s="1"/>
  <c r="H69" i="13"/>
  <c r="F70" i="13"/>
  <c r="G70" i="13" s="1"/>
  <c r="H70" i="13"/>
  <c r="F71" i="13"/>
  <c r="G71" i="13" s="1"/>
  <c r="H71" i="13"/>
  <c r="F72" i="13"/>
  <c r="G72" i="13" s="1"/>
  <c r="H72" i="13"/>
  <c r="F73" i="13"/>
  <c r="G73" i="13" s="1"/>
  <c r="H73" i="13"/>
  <c r="F74" i="13"/>
  <c r="G74" i="13" s="1"/>
  <c r="I74" i="13" s="1"/>
  <c r="H74" i="13"/>
  <c r="F75" i="13"/>
  <c r="G75" i="13" s="1"/>
  <c r="H75" i="13"/>
  <c r="F76" i="13"/>
  <c r="G76" i="13" s="1"/>
  <c r="H76" i="13"/>
  <c r="F77" i="13"/>
  <c r="G77" i="13" s="1"/>
  <c r="H77" i="13"/>
  <c r="F78" i="13"/>
  <c r="G78" i="13" s="1"/>
  <c r="I78" i="13" s="1"/>
  <c r="H78" i="13"/>
  <c r="F79" i="13"/>
  <c r="G79" i="13" s="1"/>
  <c r="H79" i="13"/>
  <c r="F80" i="13"/>
  <c r="G80" i="13" s="1"/>
  <c r="H80" i="13"/>
  <c r="F81" i="13"/>
  <c r="G81" i="13" s="1"/>
  <c r="H81" i="13"/>
  <c r="F82" i="13"/>
  <c r="G82" i="13" s="1"/>
  <c r="H82" i="13"/>
  <c r="F83" i="13"/>
  <c r="G83" i="13" s="1"/>
  <c r="I83" i="13" s="1"/>
  <c r="H83" i="13"/>
  <c r="F84" i="13"/>
  <c r="G84" i="13" s="1"/>
  <c r="H84" i="13"/>
  <c r="F85" i="13"/>
  <c r="G85" i="13" s="1"/>
  <c r="H85" i="13"/>
  <c r="F86" i="13"/>
  <c r="G86" i="13" s="1"/>
  <c r="H86" i="13"/>
  <c r="F87" i="13"/>
  <c r="G87" i="13" s="1"/>
  <c r="I87" i="13" s="1"/>
  <c r="H87" i="13"/>
  <c r="F88" i="13"/>
  <c r="G88" i="13" s="1"/>
  <c r="H88" i="13"/>
  <c r="F89" i="13"/>
  <c r="G89" i="13" s="1"/>
  <c r="H89" i="13"/>
  <c r="F90" i="13"/>
  <c r="G90" i="13" s="1"/>
  <c r="I90" i="13" s="1"/>
  <c r="H90" i="13"/>
  <c r="F91" i="13"/>
  <c r="G91" i="13" s="1"/>
  <c r="H91" i="13"/>
  <c r="H42" i="13"/>
  <c r="H43" i="13"/>
  <c r="H44" i="13"/>
  <c r="H45" i="13"/>
  <c r="H46" i="13"/>
  <c r="H47" i="13"/>
  <c r="H48" i="13"/>
  <c r="H41" i="13"/>
  <c r="F42" i="13"/>
  <c r="G42" i="13" s="1"/>
  <c r="F43" i="13"/>
  <c r="G43" i="13" s="1"/>
  <c r="F44" i="13"/>
  <c r="G44" i="13" s="1"/>
  <c r="F45" i="13"/>
  <c r="G45" i="13" s="1"/>
  <c r="F46" i="13"/>
  <c r="G46" i="13" s="1"/>
  <c r="F47" i="13"/>
  <c r="G47" i="13" s="1"/>
  <c r="F48" i="13"/>
  <c r="G48" i="13" s="1"/>
  <c r="F41" i="13"/>
  <c r="G41" i="13" s="1"/>
  <c r="W6" i="12"/>
  <c r="U6" i="12"/>
  <c r="S6" i="12"/>
  <c r="Q2" i="12"/>
  <c r="U2" i="12" a="1"/>
  <c r="U2" i="12" s="1"/>
  <c r="Q6" i="12"/>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2"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2" i="1"/>
  <c r="A2" i="12"/>
  <c r="M2" i="12" a="1"/>
  <c r="M2" i="12" s="1"/>
  <c r="E2" i="12"/>
  <c r="I2" i="12"/>
  <c r="I5" i="11"/>
  <c r="I6" i="11"/>
  <c r="I7" i="11"/>
  <c r="I8" i="11"/>
  <c r="I9" i="11"/>
  <c r="I10" i="11"/>
  <c r="I11" i="11"/>
  <c r="I12" i="11"/>
  <c r="I13" i="11"/>
  <c r="I4" i="11"/>
  <c r="I89" i="13" l="1"/>
  <c r="I81" i="13"/>
  <c r="I77" i="13"/>
  <c r="I65" i="13"/>
  <c r="I76" i="13"/>
  <c r="I60" i="13"/>
  <c r="I55" i="13"/>
  <c r="I14" i="11"/>
  <c r="L14" i="11" s="1"/>
  <c r="I68" i="13"/>
  <c r="I80" i="13"/>
  <c r="I64" i="13"/>
  <c r="S76" i="13"/>
  <c r="S80" i="13"/>
  <c r="I73" i="13"/>
  <c r="I61" i="13"/>
  <c r="I79" i="13"/>
  <c r="I59" i="13"/>
  <c r="I86" i="13"/>
  <c r="I82" i="13"/>
  <c r="I71" i="13"/>
  <c r="I67" i="13"/>
  <c r="I63" i="13"/>
  <c r="I58" i="13"/>
  <c r="S77" i="13"/>
  <c r="S81" i="13"/>
  <c r="I88" i="13"/>
  <c r="I75" i="13"/>
  <c r="I85" i="13"/>
  <c r="I70" i="13"/>
  <c r="I62" i="13"/>
  <c r="S44" i="13"/>
  <c r="S48" i="13"/>
  <c r="S52" i="13"/>
  <c r="S56" i="13"/>
  <c r="S60" i="13"/>
  <c r="S64" i="13"/>
  <c r="S68" i="13"/>
  <c r="S78" i="13"/>
  <c r="S82" i="13"/>
  <c r="I69" i="13"/>
  <c r="I72" i="13"/>
  <c r="S75" i="13"/>
  <c r="S79" i="13"/>
  <c r="S54" i="13"/>
  <c r="S58" i="13"/>
  <c r="S62" i="13"/>
  <c r="S66" i="13"/>
  <c r="S41" i="13"/>
  <c r="S45" i="13"/>
  <c r="S49" i="13"/>
  <c r="S53" i="13"/>
  <c r="S57" i="13"/>
  <c r="S61" i="13"/>
  <c r="S65" i="13"/>
  <c r="I84" i="13"/>
  <c r="I91" i="13"/>
  <c r="I57" i="13"/>
  <c r="I56" i="13"/>
  <c r="S42" i="13"/>
  <c r="S46" i="13"/>
  <c r="S50" i="13"/>
  <c r="S43" i="13"/>
  <c r="S47" i="13"/>
  <c r="S51" i="13"/>
  <c r="S55" i="13"/>
  <c r="S59" i="13"/>
  <c r="S63" i="13"/>
  <c r="S67" i="13"/>
  <c r="L6" i="11"/>
  <c r="L7" i="11"/>
  <c r="L10" i="11"/>
  <c r="L11" i="11"/>
  <c r="H21" i="13"/>
  <c r="H5" i="15"/>
  <c r="H6" i="15"/>
  <c r="H7" i="15"/>
  <c r="H8" i="15"/>
  <c r="H9" i="15"/>
  <c r="H10" i="15"/>
  <c r="H11" i="15"/>
  <c r="H12" i="15"/>
  <c r="H13" i="15"/>
  <c r="H14" i="15"/>
  <c r="I5" i="15"/>
  <c r="I6" i="15"/>
  <c r="I7" i="15"/>
  <c r="I8" i="15"/>
  <c r="I9" i="15"/>
  <c r="I10" i="15"/>
  <c r="I11" i="15"/>
  <c r="I12" i="15"/>
  <c r="I13" i="15"/>
  <c r="I14" i="15"/>
  <c r="H4" i="15"/>
  <c r="I22" i="13"/>
  <c r="I23" i="13"/>
  <c r="I24" i="13"/>
  <c r="I25" i="13"/>
  <c r="I26" i="13"/>
  <c r="I27" i="13"/>
  <c r="I28" i="13"/>
  <c r="I29" i="13"/>
  <c r="I30" i="13"/>
  <c r="I21" i="13"/>
  <c r="H22" i="13"/>
  <c r="H23" i="13"/>
  <c r="H24" i="13"/>
  <c r="H25" i="13"/>
  <c r="H26" i="13"/>
  <c r="H27" i="13"/>
  <c r="H28" i="13"/>
  <c r="H29" i="13"/>
  <c r="H30" i="13"/>
  <c r="G22" i="13"/>
  <c r="G23" i="13"/>
  <c r="G24" i="13"/>
  <c r="G25" i="13"/>
  <c r="G26" i="13"/>
  <c r="G27" i="13"/>
  <c r="G28" i="13"/>
  <c r="G29" i="13"/>
  <c r="G30" i="13"/>
  <c r="G21" i="13"/>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Y60" i="1" s="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Y5" i="1" s="1"/>
  <c r="X147" i="1"/>
  <c r="X148" i="1"/>
  <c r="X149" i="1"/>
  <c r="X150" i="1"/>
  <c r="X151" i="1"/>
  <c r="X152" i="1"/>
  <c r="X153" i="1"/>
  <c r="X154" i="1"/>
  <c r="X155" i="1"/>
  <c r="X156" i="1"/>
  <c r="X157" i="1"/>
  <c r="X158" i="1"/>
  <c r="X159" i="1"/>
  <c r="X160" i="1"/>
  <c r="X2" i="1"/>
  <c r="V23" i="1"/>
  <c r="V24" i="1"/>
  <c r="V25" i="1"/>
  <c r="V26" i="1"/>
  <c r="V27" i="1"/>
  <c r="V28" i="1"/>
  <c r="V29" i="1"/>
  <c r="V30" i="1"/>
  <c r="V31" i="1"/>
  <c r="V32" i="1"/>
  <c r="V33" i="1"/>
  <c r="V34" i="1"/>
  <c r="V35" i="1"/>
  <c r="Z129" i="1" s="1"/>
  <c r="V36" i="1"/>
  <c r="V37" i="1"/>
  <c r="V38" i="1"/>
  <c r="V39" i="1"/>
  <c r="V40" i="1"/>
  <c r="V41" i="1"/>
  <c r="V42" i="1"/>
  <c r="V43" i="1"/>
  <c r="V44" i="1"/>
  <c r="V45" i="1"/>
  <c r="V46" i="1"/>
  <c r="V47" i="1"/>
  <c r="W47" i="1" s="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3" i="1"/>
  <c r="V4" i="1"/>
  <c r="W4" i="1" s="1"/>
  <c r="V5" i="1"/>
  <c r="W5" i="1" s="1"/>
  <c r="V6" i="1"/>
  <c r="V7" i="1"/>
  <c r="W7" i="1" s="1"/>
  <c r="V8" i="1"/>
  <c r="V9" i="1"/>
  <c r="V10" i="1"/>
  <c r="V11" i="1"/>
  <c r="V12" i="1"/>
  <c r="V13" i="1"/>
  <c r="W13" i="1" s="1"/>
  <c r="V14" i="1"/>
  <c r="V15" i="1"/>
  <c r="V16" i="1"/>
  <c r="V17" i="1"/>
  <c r="V18" i="1"/>
  <c r="V19" i="1"/>
  <c r="V20" i="1"/>
  <c r="V21" i="1"/>
  <c r="W21" i="1" s="1"/>
  <c r="V22"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2" i="1"/>
  <c r="J5" i="15" l="1"/>
  <c r="C50" i="15"/>
  <c r="C43" i="15"/>
  <c r="J11" i="15"/>
  <c r="J14" i="15"/>
  <c r="J6" i="15"/>
  <c r="J10" i="15"/>
  <c r="J12" i="15"/>
  <c r="J9" i="15"/>
  <c r="J8" i="15"/>
  <c r="J4" i="15"/>
  <c r="J13" i="15"/>
  <c r="J7" i="15"/>
  <c r="H31" i="13"/>
  <c r="G31" i="13"/>
  <c r="I31" i="13"/>
  <c r="W10" i="1"/>
  <c r="Y94" i="1"/>
  <c r="W26" i="1"/>
  <c r="Y34" i="1"/>
  <c r="Y22" i="1"/>
  <c r="Y6" i="1"/>
  <c r="Z88" i="1"/>
  <c r="Y3" i="1"/>
  <c r="W43" i="1"/>
  <c r="W27" i="1"/>
  <c r="W19" i="1"/>
  <c r="W11" i="1"/>
  <c r="W17" i="1"/>
  <c r="W9" i="1"/>
  <c r="Y55" i="1"/>
  <c r="Y70" i="1"/>
  <c r="Y126" i="1"/>
  <c r="I5" i="12"/>
  <c r="E5" i="12"/>
  <c r="M5" i="12"/>
  <c r="A5" i="12"/>
  <c r="J23" i="13"/>
  <c r="J21" i="13"/>
  <c r="Y122" i="1"/>
  <c r="Y133" i="1"/>
  <c r="Y143" i="1"/>
  <c r="Z71" i="1"/>
  <c r="J30" i="13"/>
  <c r="Z63" i="1"/>
  <c r="Y38" i="1"/>
  <c r="Y63" i="1"/>
  <c r="Z145" i="1"/>
  <c r="Y50" i="1"/>
  <c r="Y28" i="1"/>
  <c r="Y120" i="1"/>
  <c r="Y95" i="1"/>
  <c r="Y10" i="1"/>
  <c r="Y88" i="1"/>
  <c r="W71" i="1"/>
  <c r="W87" i="1"/>
  <c r="Y4" i="1"/>
  <c r="Y71" i="1"/>
  <c r="J22" i="13"/>
  <c r="Y46" i="1"/>
  <c r="Z144" i="1"/>
  <c r="Z97" i="1"/>
  <c r="Y47" i="1"/>
  <c r="Y14" i="1"/>
  <c r="Y159" i="1"/>
  <c r="Y74" i="1"/>
  <c r="Z112" i="1"/>
  <c r="Y56" i="1"/>
  <c r="Y51" i="1"/>
  <c r="Y103" i="1"/>
  <c r="Y138" i="1"/>
  <c r="Z75" i="1"/>
  <c r="Y27" i="1"/>
  <c r="Y58" i="1"/>
  <c r="W18" i="1"/>
  <c r="Y37" i="1"/>
  <c r="Z136" i="1"/>
  <c r="Y26" i="1"/>
  <c r="Z25" i="1"/>
  <c r="W122" i="1"/>
  <c r="W114" i="1"/>
  <c r="W106" i="1"/>
  <c r="W98" i="1"/>
  <c r="W90" i="1"/>
  <c r="W74" i="1"/>
  <c r="W66" i="1"/>
  <c r="W58" i="1"/>
  <c r="W50" i="1"/>
  <c r="W42" i="1"/>
  <c r="W34" i="1"/>
  <c r="Z31" i="1"/>
  <c r="Z79" i="1"/>
  <c r="Z120" i="1"/>
  <c r="Z103" i="1"/>
  <c r="Z119" i="1"/>
  <c r="Z95" i="1"/>
  <c r="Z80" i="1"/>
  <c r="Y7" i="1"/>
  <c r="Y68" i="1"/>
  <c r="Y64" i="1"/>
  <c r="Y151" i="1"/>
  <c r="Y78" i="1"/>
  <c r="Y15" i="1"/>
  <c r="Y119" i="1"/>
  <c r="Z127" i="1"/>
  <c r="Z68" i="1"/>
  <c r="Z156" i="1"/>
  <c r="Z64" i="1"/>
  <c r="Z151" i="1"/>
  <c r="Z60" i="1"/>
  <c r="Y61" i="1"/>
  <c r="Y62" i="1"/>
  <c r="Y127" i="1"/>
  <c r="W103" i="1"/>
  <c r="Z143" i="1"/>
  <c r="Z139" i="1"/>
  <c r="Z73" i="1"/>
  <c r="Y57" i="1"/>
  <c r="Y31" i="1"/>
  <c r="Y12" i="1"/>
  <c r="Y146" i="1"/>
  <c r="W143" i="1"/>
  <c r="W146" i="1"/>
  <c r="W119" i="1"/>
  <c r="Y135" i="1"/>
  <c r="Z137" i="1"/>
  <c r="Z56" i="1"/>
  <c r="Z111" i="1"/>
  <c r="Z44" i="1"/>
  <c r="Y18" i="1"/>
  <c r="Y111" i="1"/>
  <c r="Z55" i="1"/>
  <c r="Y13" i="1"/>
  <c r="Z89" i="1"/>
  <c r="Z39" i="1"/>
  <c r="Y23" i="1"/>
  <c r="Y30" i="1"/>
  <c r="Y35" i="1"/>
  <c r="Y20" i="1"/>
  <c r="Y19" i="1"/>
  <c r="Z84" i="1"/>
  <c r="Z76" i="1"/>
  <c r="Y11" i="1"/>
  <c r="Z135" i="1"/>
  <c r="Z78" i="1"/>
  <c r="Z47" i="1"/>
  <c r="Z50" i="1"/>
  <c r="Z28" i="1"/>
  <c r="Z159" i="1"/>
  <c r="Z154" i="1"/>
  <c r="W102" i="1"/>
  <c r="Z128" i="1"/>
  <c r="Z74" i="1"/>
  <c r="W70" i="1"/>
  <c r="Z96" i="1"/>
  <c r="Z82" i="1"/>
  <c r="Z17" i="1"/>
  <c r="Y21" i="1"/>
  <c r="Y99" i="1"/>
  <c r="Y152" i="1"/>
  <c r="Y106" i="1"/>
  <c r="Y115" i="1"/>
  <c r="Y100" i="1"/>
  <c r="Y147" i="1"/>
  <c r="Y118" i="1"/>
  <c r="Y39" i="1"/>
  <c r="W139" i="1"/>
  <c r="W131" i="1"/>
  <c r="W115" i="1"/>
  <c r="W99" i="1"/>
  <c r="W67" i="1"/>
  <c r="W59" i="1"/>
  <c r="W93" i="1"/>
  <c r="W77" i="1"/>
  <c r="W61" i="1"/>
  <c r="W37" i="1"/>
  <c r="W28" i="1"/>
  <c r="W154" i="1"/>
  <c r="W138" i="1"/>
  <c r="W142" i="1"/>
  <c r="J25" i="13"/>
  <c r="J24" i="13"/>
  <c r="W36" i="1"/>
  <c r="C49" i="15"/>
  <c r="C48" i="15"/>
  <c r="C46" i="15"/>
  <c r="C47" i="15"/>
  <c r="C41" i="15"/>
  <c r="C44" i="15"/>
  <c r="C45" i="15"/>
  <c r="C42" i="15"/>
  <c r="C40" i="15"/>
  <c r="L8" i="11"/>
  <c r="L13" i="11"/>
  <c r="L5" i="11"/>
  <c r="L4" i="11"/>
  <c r="L12" i="11"/>
  <c r="L9" i="11"/>
  <c r="I48" i="13"/>
  <c r="I46" i="13"/>
  <c r="I45" i="13"/>
  <c r="I44" i="13"/>
  <c r="I47" i="13"/>
  <c r="I42" i="13"/>
  <c r="I43" i="13"/>
  <c r="I41" i="13"/>
  <c r="J26" i="13"/>
  <c r="J27" i="13"/>
  <c r="J29" i="13"/>
  <c r="J28" i="13"/>
  <c r="Y154" i="1"/>
  <c r="Y128" i="1"/>
  <c r="Y139" i="1"/>
  <c r="Y125" i="1"/>
  <c r="Y96" i="1"/>
  <c r="Y82" i="1"/>
  <c r="Y73" i="1"/>
  <c r="Y145" i="1"/>
  <c r="Y17" i="1"/>
  <c r="Y67" i="1"/>
  <c r="Y44" i="1"/>
  <c r="Y121" i="1"/>
  <c r="Y141" i="1"/>
  <c r="Y93" i="1"/>
  <c r="Y124" i="1"/>
  <c r="Y77" i="1"/>
  <c r="Y80" i="1"/>
  <c r="Y85" i="1"/>
  <c r="Y53" i="1"/>
  <c r="Y52" i="1"/>
  <c r="W97" i="1"/>
  <c r="W73" i="1"/>
  <c r="W57" i="1"/>
  <c r="W49" i="1"/>
  <c r="W33" i="1"/>
  <c r="Y158" i="1"/>
  <c r="Y153" i="1"/>
  <c r="Y101" i="1"/>
  <c r="Y140" i="1"/>
  <c r="Y132" i="1"/>
  <c r="Y105" i="1"/>
  <c r="Y98" i="1"/>
  <c r="Y90" i="1"/>
  <c r="Y131" i="1"/>
  <c r="Y24" i="1"/>
  <c r="Y59" i="1"/>
  <c r="Y16" i="1"/>
  <c r="Y8" i="1"/>
  <c r="Y45" i="1"/>
  <c r="W137" i="1"/>
  <c r="W81" i="1"/>
  <c r="W65" i="1"/>
  <c r="W41" i="1"/>
  <c r="Y25" i="1"/>
  <c r="Y117" i="1"/>
  <c r="Y144" i="1"/>
  <c r="Y137" i="1"/>
  <c r="Y136" i="1"/>
  <c r="Y114" i="1"/>
  <c r="Y148" i="1"/>
  <c r="Y97" i="1"/>
  <c r="Y108" i="1"/>
  <c r="Y129" i="1"/>
  <c r="Y66" i="1"/>
  <c r="Y42" i="1"/>
  <c r="Y29" i="1"/>
  <c r="Y89" i="1"/>
  <c r="Z16" i="1"/>
  <c r="Z8" i="1"/>
  <c r="Y2" i="1"/>
  <c r="W153" i="1"/>
  <c r="W145" i="1"/>
  <c r="W121" i="1"/>
  <c r="W113" i="1"/>
  <c r="W89" i="1"/>
  <c r="Z94" i="1"/>
  <c r="Z27" i="1"/>
  <c r="Z7" i="1"/>
  <c r="Z41" i="1"/>
  <c r="Z160" i="1"/>
  <c r="Z33" i="1"/>
  <c r="Z126" i="1"/>
  <c r="Z107" i="1"/>
  <c r="Z130" i="1"/>
  <c r="Z104" i="1"/>
  <c r="Z109" i="1"/>
  <c r="Z49" i="1"/>
  <c r="Z32" i="1"/>
  <c r="Z48" i="1"/>
  <c r="Z43" i="1"/>
  <c r="Z10" i="1"/>
  <c r="Z155" i="1"/>
  <c r="Z113" i="1"/>
  <c r="Z87" i="1"/>
  <c r="Z149" i="1"/>
  <c r="Z18" i="1"/>
  <c r="Z40" i="1"/>
  <c r="Y81" i="1"/>
  <c r="Y157" i="1"/>
  <c r="Y116" i="1"/>
  <c r="Y112" i="1"/>
  <c r="Y69" i="1"/>
  <c r="Y86" i="1"/>
  <c r="Y134" i="1"/>
  <c r="Y83" i="1"/>
  <c r="Y123" i="1"/>
  <c r="Y91" i="1"/>
  <c r="Y92" i="1"/>
  <c r="Y9" i="1"/>
  <c r="Y72" i="1"/>
  <c r="Y36" i="1"/>
  <c r="Y65" i="1"/>
  <c r="W2" i="1"/>
  <c r="W141" i="1"/>
  <c r="Z26" i="1"/>
  <c r="Z51" i="1"/>
  <c r="Z121" i="1"/>
  <c r="Z138" i="1"/>
  <c r="Y41" i="1"/>
  <c r="Y160" i="1"/>
  <c r="Y156" i="1"/>
  <c r="Y33" i="1"/>
  <c r="Y107" i="1"/>
  <c r="Y130" i="1"/>
  <c r="Y104" i="1"/>
  <c r="Y109" i="1"/>
  <c r="Y49" i="1"/>
  <c r="Y75" i="1"/>
  <c r="Z15" i="1"/>
  <c r="Z67" i="1"/>
  <c r="W156" i="1"/>
  <c r="Z23" i="1"/>
  <c r="W140" i="1"/>
  <c r="W132" i="1"/>
  <c r="W124" i="1"/>
  <c r="W116" i="1"/>
  <c r="Z153" i="1"/>
  <c r="W100" i="1"/>
  <c r="W92" i="1"/>
  <c r="W84" i="1"/>
  <c r="Z105" i="1"/>
  <c r="Z98" i="1"/>
  <c r="Z90" i="1"/>
  <c r="W52" i="1"/>
  <c r="Z24" i="1"/>
  <c r="Y32" i="1"/>
  <c r="Y48" i="1"/>
  <c r="Y43" i="1"/>
  <c r="Y102" i="1"/>
  <c r="Y155" i="1"/>
  <c r="Y142" i="1"/>
  <c r="Y113" i="1"/>
  <c r="Y87" i="1"/>
  <c r="Y150" i="1"/>
  <c r="Y149" i="1"/>
  <c r="Y84" i="1"/>
  <c r="Y110" i="1"/>
  <c r="Y76" i="1"/>
  <c r="Y40" i="1"/>
  <c r="Y79" i="1"/>
  <c r="Y54" i="1"/>
  <c r="W160" i="1"/>
  <c r="W152" i="1"/>
  <c r="W144" i="1"/>
  <c r="W136" i="1"/>
  <c r="W128" i="1"/>
  <c r="W120" i="1"/>
  <c r="W112" i="1"/>
  <c r="W104" i="1"/>
  <c r="W96" i="1"/>
  <c r="W88" i="1"/>
  <c r="W80" i="1"/>
  <c r="W72" i="1"/>
  <c r="W64" i="1"/>
  <c r="W56" i="1"/>
  <c r="W48" i="1"/>
  <c r="W40" i="1"/>
  <c r="W32" i="1"/>
  <c r="W24" i="1"/>
  <c r="W16" i="1"/>
  <c r="W8" i="1"/>
  <c r="Z158" i="1"/>
  <c r="Z150" i="1"/>
  <c r="Z142" i="1"/>
  <c r="Z134" i="1"/>
  <c r="Z118" i="1"/>
  <c r="Z110" i="1"/>
  <c r="Z102" i="1"/>
  <c r="Z86" i="1"/>
  <c r="Z70" i="1"/>
  <c r="Z62" i="1"/>
  <c r="Z54" i="1"/>
  <c r="Z46" i="1"/>
  <c r="Z38" i="1"/>
  <c r="Z30" i="1"/>
  <c r="Z22" i="1"/>
  <c r="Z14" i="1"/>
  <c r="Z6" i="1"/>
  <c r="W159" i="1"/>
  <c r="W151" i="1"/>
  <c r="W135" i="1"/>
  <c r="W127" i="1"/>
  <c r="W111" i="1"/>
  <c r="W95" i="1"/>
  <c r="W79" i="1"/>
  <c r="W63" i="1"/>
  <c r="W55" i="1"/>
  <c r="W39" i="1"/>
  <c r="W31" i="1"/>
  <c r="W23" i="1"/>
  <c r="W15" i="1"/>
  <c r="Z157" i="1"/>
  <c r="Z141" i="1"/>
  <c r="Z133" i="1"/>
  <c r="Z125" i="1"/>
  <c r="Z117" i="1"/>
  <c r="Z101" i="1"/>
  <c r="Z93" i="1"/>
  <c r="Z85" i="1"/>
  <c r="Z77" i="1"/>
  <c r="Z69" i="1"/>
  <c r="Z61" i="1"/>
  <c r="Z53" i="1"/>
  <c r="Z45" i="1"/>
  <c r="Z37" i="1"/>
  <c r="Z29" i="1"/>
  <c r="Z21" i="1"/>
  <c r="Z13" i="1"/>
  <c r="Z5" i="1"/>
  <c r="W158" i="1"/>
  <c r="W150" i="1"/>
  <c r="W134" i="1"/>
  <c r="W126" i="1"/>
  <c r="W118" i="1"/>
  <c r="W110" i="1"/>
  <c r="W94" i="1"/>
  <c r="W86" i="1"/>
  <c r="W78" i="1"/>
  <c r="W62" i="1"/>
  <c r="W54" i="1"/>
  <c r="W46" i="1"/>
  <c r="W38" i="1"/>
  <c r="W30" i="1"/>
  <c r="W22" i="1"/>
  <c r="W14" i="1"/>
  <c r="W6" i="1"/>
  <c r="Z148" i="1"/>
  <c r="Z140" i="1"/>
  <c r="Z132" i="1"/>
  <c r="Z124" i="1"/>
  <c r="Z116" i="1"/>
  <c r="Z108" i="1"/>
  <c r="Z100" i="1"/>
  <c r="Z92" i="1"/>
  <c r="Z52" i="1"/>
  <c r="Z36" i="1"/>
  <c r="Z20" i="1"/>
  <c r="Z12" i="1"/>
  <c r="Z4" i="1"/>
  <c r="W157" i="1"/>
  <c r="W149" i="1"/>
  <c r="W133" i="1"/>
  <c r="W125" i="1"/>
  <c r="W117" i="1"/>
  <c r="W109" i="1"/>
  <c r="W101" i="1"/>
  <c r="W85" i="1"/>
  <c r="W69" i="1"/>
  <c r="W53" i="1"/>
  <c r="W45" i="1"/>
  <c r="W29" i="1"/>
  <c r="Z147" i="1"/>
  <c r="Z131" i="1"/>
  <c r="Z123" i="1"/>
  <c r="Z115" i="1"/>
  <c r="Z99" i="1"/>
  <c r="Z91" i="1"/>
  <c r="Z83" i="1"/>
  <c r="Z59" i="1"/>
  <c r="Z35" i="1"/>
  <c r="Z19" i="1"/>
  <c r="Z11" i="1"/>
  <c r="Z3" i="1"/>
  <c r="W148" i="1"/>
  <c r="W108" i="1"/>
  <c r="W76" i="1"/>
  <c r="W68" i="1"/>
  <c r="W60" i="1"/>
  <c r="W44" i="1"/>
  <c r="W20" i="1"/>
  <c r="W12" i="1"/>
  <c r="Z146" i="1"/>
  <c r="Z122" i="1"/>
  <c r="Z114" i="1"/>
  <c r="Z106" i="1"/>
  <c r="Z66" i="1"/>
  <c r="Z58" i="1"/>
  <c r="Z42" i="1"/>
  <c r="Z34" i="1"/>
  <c r="W155" i="1"/>
  <c r="W147" i="1"/>
  <c r="W123" i="1"/>
  <c r="W107" i="1"/>
  <c r="W91" i="1"/>
  <c r="W83" i="1"/>
  <c r="W75" i="1"/>
  <c r="W51" i="1"/>
  <c r="W35" i="1"/>
  <c r="W3" i="1"/>
  <c r="Z81" i="1"/>
  <c r="Z65" i="1"/>
  <c r="Z57" i="1"/>
  <c r="Z9" i="1"/>
  <c r="W130" i="1"/>
  <c r="W82" i="1"/>
  <c r="Z152" i="1"/>
  <c r="Z72" i="1"/>
  <c r="W129" i="1"/>
  <c r="W105" i="1"/>
  <c r="W25" i="1"/>
  <c r="J31" i="13" l="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<sst xmlns="http://schemas.openxmlformats.org/spreadsheetml/2006/main" count="2307" uniqueCount="1025">
  <si>
    <t>title</t>
  </si>
  <si>
    <t>brand</t>
  </si>
  <si>
    <t>description</t>
  </si>
  <si>
    <t>stars</t>
  </si>
  <si>
    <t>reviewsCount</t>
  </si>
  <si>
    <t>price/currency</t>
  </si>
  <si>
    <t>price/value</t>
  </si>
  <si>
    <t>breadCrumbs</t>
  </si>
  <si>
    <t>asin</t>
  </si>
  <si>
    <t>url</t>
  </si>
  <si>
    <t>desc_length</t>
  </si>
  <si>
    <t>Category_0</t>
  </si>
  <si>
    <t>Category_1</t>
  </si>
  <si>
    <t>Category_2</t>
  </si>
  <si>
    <t>Category_3</t>
  </si>
  <si>
    <t>Category_4</t>
  </si>
  <si>
    <t>Category_5</t>
  </si>
  <si>
    <t>Category_6</t>
  </si>
  <si>
    <t>Specific_Category</t>
  </si>
  <si>
    <t>Razer Tartarus V2 Gaming Keypad: Mecha-Membrane Key Switches - One Handed Keyboard - 32 Programmable Keys - Customizable Chroma RGB Lighting - Programmable Macros - Classic Black</t>
  </si>
  <si>
    <t>Razer</t>
  </si>
  <si>
    <t>The Razer Tartarus V2 provides endless commands at your fingertips with 32 fully programmable Mecha-Membrane keys, including an 8-way directional d-pad and 3-way scroll wheel. The keypad also features individually programmable backlit keys with 16.8 million color options, all easily set through Razer Synapse. And with its improved ergonomic form factor and adjustable palm rest with two positions, you get the exact angle of comfort you need. Razer Synapse 3 (PC)/ Razer Synapse 2 (Mac) enabled.</t>
  </si>
  <si>
    <t>$</t>
  </si>
  <si>
    <t>Video Games › PC › Accessories › Controllers › Gamepads &amp; Standard Controllers</t>
  </si>
  <si>
    <t>B07754PYFK</t>
  </si>
  <si>
    <t>https://www.amazon.com/dp/B07754PYFK</t>
  </si>
  <si>
    <t xml:space="preserve">Video Games </t>
  </si>
  <si>
    <t xml:space="preserve"> PC </t>
  </si>
  <si>
    <t xml:space="preserve"> Accessories </t>
  </si>
  <si>
    <t xml:space="preserve"> Controllers </t>
  </si>
  <si>
    <t xml:space="preserve"> Gamepads &amp; Standard Controllers</t>
  </si>
  <si>
    <t>Neon Gaming Decor for Boys Room Wooden, Neon Gaming Wooden Door Sign for Gamer Room Decor, Boys Decorations for Bedroom Nursery Playroom Wall Art (6"x12")</t>
  </si>
  <si>
    <t>Simimi art</t>
  </si>
  <si>
    <t>Baby Products › Nursery › Décor › Wall Décor › Wall Plaques</t>
  </si>
  <si>
    <t>B0CBCBQG4V</t>
  </si>
  <si>
    <t>https://www.amazon.com/dp/B0CBCBQG4V</t>
  </si>
  <si>
    <t xml:space="preserve">Baby Products </t>
  </si>
  <si>
    <t xml:space="preserve"> Nursery </t>
  </si>
  <si>
    <t xml:space="preserve"> Décor </t>
  </si>
  <si>
    <t xml:space="preserve"> Wall Décor </t>
  </si>
  <si>
    <t xml:space="preserve"> Wall Plaques</t>
  </si>
  <si>
    <t>Neon Sign King Boo The Ghost Face LED Neon Light Mario Lamp Acrylic Sign for Game Room Decor Gaming Light Accessory Gifts for Boy Room Decor (White)</t>
  </si>
  <si>
    <t>JOSEBRU</t>
  </si>
  <si>
    <t>Tools &amp; Home Improvement › Lighting &amp; Ceiling Fans › Novelty Lighting › Neon Signs</t>
  </si>
  <si>
    <t>B09Q89FL7G</t>
  </si>
  <si>
    <t>https://www.amazon.com/dp/B09Q89FL7G</t>
  </si>
  <si>
    <t xml:space="preserve">Tools &amp; Home Improvement </t>
  </si>
  <si>
    <t xml:space="preserve"> Lighting &amp; Ceiling Fans </t>
  </si>
  <si>
    <t xml:space="preserve"> Novelty Lighting </t>
  </si>
  <si>
    <t xml:space="preserve"> Neon Signs</t>
  </si>
  <si>
    <t>Paladone Xbox Light Up Headphone Stand, Gamer Headset Stand, Gaming Desk Accessories, Official Xbox Merchandise</t>
  </si>
  <si>
    <t>Paladone</t>
  </si>
  <si>
    <t>Gamers and Xbox devotees will love this 23.5cm (9.3") tall Xbox Head Light. The all-in-one light up headphone stand will make a great addition to any gaming setup plus it's a cool way to store and display your headset in your home. When you're ready for your next gaming session, simply grab your headset off this stand. The centre piece is also a light featuring the recognizable green Xbox logo. The Xbox Head Light will make the perfect present, and collectors of official Xbox merchandise will welcome this headset stand to their collection of gaming accessories. The light is powered by USB (cable included)</t>
  </si>
  <si>
    <t>Video Games › Xbox One › Accessories › Headsets</t>
  </si>
  <si>
    <t>B096YL5X8C</t>
  </si>
  <si>
    <t>https://www.amazon.com/dp/B096YL5X8C</t>
  </si>
  <si>
    <t xml:space="preserve"> Xbox One </t>
  </si>
  <si>
    <t xml:space="preserve"> Headsets</t>
  </si>
  <si>
    <t>Paladone Yoshi Egg Light 8 in x 7 in | Super Mario Gifts and Room Décor |Officially Licensed Nintendo Merchandise</t>
  </si>
  <si>
    <t>Home &amp; Kitchen › Home Décor Products › Kids' Room Décor › Lamps &amp; Lighting</t>
  </si>
  <si>
    <t>B07MQBZYZQ</t>
  </si>
  <si>
    <t>https://www.amazon.com/dp/B07MQBZYZQ</t>
  </si>
  <si>
    <t xml:space="preserve">Home &amp; Kitchen </t>
  </si>
  <si>
    <t xml:space="preserve"> Home Décor Products </t>
  </si>
  <si>
    <t xml:space="preserve"> Kids' Room Décor </t>
  </si>
  <si>
    <t xml:space="preserve"> Lamps &amp; Lighting</t>
  </si>
  <si>
    <t>Super Mario Warp Pipe Travel Mug - 15oz Stainless Steel - Officially Licensed Nintendo Merchandise</t>
  </si>
  <si>
    <t>The perfect mug for any Super Mario fans on the go, this Super Mario Travel Mug is ideal for your commute to work, busy bus rides, or short walks into town. This stainless steel travel mug features a fun Super Mario design that pays homage to the earlier games in this hugely popular franchise. A travel mug with a retro gaming twist, this mug makes a great gift for lovers of the Super Mario series as well as lovers of old school gaming. The Super Mario Travel Mug can hold 450ml (16oz) and has a plastic lid. One of the most popular and instantly recognizable video game characters of all time, Mario first appeared in the iconic 1981 arcade game Donkey Kong under the name 'Jumpman'. Since then, Mario has become a legend within popular culture and has been a defining figure not just for Nintendo, but for the whole gaming industry. Since hitting the big time with Super Mario Bros. Mario has had huge success with other installments such as Super Mario Galaxy, Super Mario 3D World, and the hugely popular racing spin-off Super Mario Kart. The Super Mario Travel Mug is an officially licensed Super Mario product.</t>
  </si>
  <si>
    <t>Home &amp; Kitchen › Kitchen &amp; Dining › Storage &amp; Organization › Thermoses › Insulated Beverage Containers › Cups &amp; Mugs</t>
  </si>
  <si>
    <t>B082Q1N7QQ</t>
  </si>
  <si>
    <t>https://www.amazon.com/dp/B082Q1N7QQ</t>
  </si>
  <si>
    <t xml:space="preserve"> Kitchen &amp; Dining </t>
  </si>
  <si>
    <t xml:space="preserve"> Storage &amp; Organization </t>
  </si>
  <si>
    <t xml:space="preserve"> Thermoses </t>
  </si>
  <si>
    <t xml:space="preserve"> Insulated Beverage Containers </t>
  </si>
  <si>
    <t xml:space="preserve"> Cups &amp; Mugs</t>
  </si>
  <si>
    <t>Gamer Gifts, Gifts For Gamers, Gifts For Gamers Men Teen Boys Boyfiend, Gamer Tumbler 20oz, Cool Gamer Gifts, Gaming Gifts, Video Game Gifts, Gaming Gifts For Men, Christmas Gamers Gift Ideas</t>
  </si>
  <si>
    <t>Vutieso</t>
  </si>
  <si>
    <t>Home &amp; Kitchen › Kitchen &amp; Dining › Dining &amp; Entertaining › Glassware &amp; Drinkware › Tumblers &amp; Water Glasses</t>
  </si>
  <si>
    <t>B0BNQ17V38</t>
  </si>
  <si>
    <t>https://www.amazon.com/dp/B0BNQ17V38</t>
  </si>
  <si>
    <t xml:space="preserve"> Dining &amp; Entertaining </t>
  </si>
  <si>
    <t xml:space="preserve"> Glassware &amp; Drinkware </t>
  </si>
  <si>
    <t xml:space="preserve"> Tumblers &amp; Water Glasses</t>
  </si>
  <si>
    <t>JENVIO Gamer Gifts for Men - Gamer Mode ON - Stainless Steel Tumbler for Coffee/Cold Drinks w Lid and 2 Straws | Gift Idea Gamer Cup For Valentine's Day - Video Gamer Mug Boys (30 Ounce Black)</t>
  </si>
  <si>
    <t>JENVIO</t>
  </si>
  <si>
    <t>B082FNT9B4</t>
  </si>
  <si>
    <t>https://www.amazon.com/dp/B082FNT9B4</t>
  </si>
  <si>
    <t>Paladone Super Mario Bros Mushroom Light with Sound, Nintendo Collectible Figure Lamp Gift for Fans, Themed Decor for Bedrooms or Gaming Rooms</t>
  </si>
  <si>
    <t>Home &amp; Kitchen › Home Décor Products › Kids' Room Décor</t>
  </si>
  <si>
    <t>B0793M7HRK</t>
  </si>
  <si>
    <t>https://www.amazon.com/dp/B0793M7HRK</t>
  </si>
  <si>
    <t xml:space="preserve"> Kids' Room Décor</t>
  </si>
  <si>
    <t>Exquisite Gaming: Fallout 76: Variant Vault Boy - Original Mobile Phone &amp; Gaming Controller Holder, Device Stand, Cable Guys, Licensed Figure</t>
  </si>
  <si>
    <t>Exquisite Gaming</t>
  </si>
  <si>
    <t>FALLOUT 76 VARIANT VAULT BOY - Cable Guys Phone Stand &amp; Controller Holder - Cable Guy 100% official licensed Collectable Classic Fallout 76 Variant functional figure standing 8 inches tall and coming with a 2m cable for charging your device. Approx 8"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t>
  </si>
  <si>
    <t>Video Games › Legacy Systems › PlayStation Systems › PlayStation 3 › Accessories › Controllers › Gamepads &amp; Standard Controllers</t>
  </si>
  <si>
    <t>B07H19C13B</t>
  </si>
  <si>
    <t>https://www.amazon.com/dp/B07H19C13B</t>
  </si>
  <si>
    <t xml:space="preserve"> Legacy Systems </t>
  </si>
  <si>
    <t xml:space="preserve"> PlayStation Systems </t>
  </si>
  <si>
    <t xml:space="preserve"> PlayStation 3 </t>
  </si>
  <si>
    <t>Paladone Playstation Controller Digital Alarm Clock - Officially Licensed Playstation Gamer Gifts and Room Decor</t>
  </si>
  <si>
    <t>The first gaming console to ever ship 100 million units, the original PlayStation was launched by Japan-based electronics company Sony in 1994, rapidly becoming one of the best-known gaming brands in the world. With successive consoles building on that original unprecedented success (including the best-selling console of all time, the PlayStation 2), the iconic image, name, and logos of the Sony brand are instantly recognizable with gamers of all ages. The PlayStation controller, with its distinctive shape and iconic button symbols of a green triangle, blue x, red circle, and pink square, are now virtually synonymous with console gaming in general.</t>
  </si>
  <si>
    <t>Home &amp; Kitchen › Home Décor Products › Clocks › Alarm Clocks</t>
  </si>
  <si>
    <t>B07MJHVZDQ</t>
  </si>
  <si>
    <t>https://www.amazon.com/dp/B07MJHVZDQ</t>
  </si>
  <si>
    <t xml:space="preserve"> Clocks </t>
  </si>
  <si>
    <t xml:space="preserve"> Alarm Clocks</t>
  </si>
  <si>
    <t>Hasbro Gaming Monopoly: Disney Star Wars Dark Side Edition Board Game for Families and Kids Ages 8+, Gift, Family Game Night</t>
  </si>
  <si>
    <t>Hasbro Gaming</t>
  </si>
  <si>
    <t>Classic Monopoly gameplay gets a Star Wars twist inspired by the power of the dark side across Star Wars films. In this Monopoly: Disney Star Wars Edition board game for families and kids, players recruit as many infamous villains as they can. The more contracts they have, the more Imperial Credits they can collect. Activate a character's special ability by acquiring the Force Lightning ring, plot against opponents with Dark Side cards, and jump to hyperspace on the board by landing on a Ship space. The last player with Imperial Credits when all other players are bankrupt wins. The game includes 6 zinc Monopoly tokens depicting infamous Star Wars characters: Darth Vader, Kylo Ren, Asaj Ventress, The Emperor, Darth Maul, or the Grand Inquisitor. Looking for board games for kids and families? This Star Wars edition of the Monopoly game is a great choice for family game night. Looking for Star Wars gifts? It's a great kids gift for ages 8 and up. Star Wars products are produced by Hasbro under license from Lucasfilm Ltd. The Hasbro, Hasbro Gaming, Parker Brothers, and Monopoly names and logos, the distinctive design of the gameboard, the four corner squares, the Mr. Monopoly name and character, as well as each of the distinctive elements of the board and playing pieces are trademarks of Hasbro for its property trading game and game equipment.</t>
  </si>
  <si>
    <t>Toys &amp; Games › Games &amp; Accessories › Board Games</t>
  </si>
  <si>
    <t>B09RSC1CVZ</t>
  </si>
  <si>
    <t>https://www.amazon.com/dp/B09RSC1CVZ</t>
  </si>
  <si>
    <t xml:space="preserve">Toys &amp; Games </t>
  </si>
  <si>
    <t xml:space="preserve"> Games &amp; Accessories </t>
  </si>
  <si>
    <t xml:space="preserve"> Board Games</t>
  </si>
  <si>
    <t>Majora's Mask LED Sign LoZ Neon Sign for Room Wall Decor Gamer Gifts Zelda Mask Game Room Decor LED Neon Light for Zelda Fans (Majoras Mask)</t>
  </si>
  <si>
    <t>GGK</t>
  </si>
  <si>
    <t>GGK Majora's Mask LED Sign LoZ Neon Sign for Room Wall Decor Gamer Gifts Zelda Mask Game Room Decor LED Neon Light for Zelda Fans Zelda Lamps Neon LightsSize of this zelda neon sign: 14.1*12.2 inchesColor: colorfulMaterial: acrylic, silicone</t>
  </si>
  <si>
    <t>B0BF9FLCX7</t>
  </si>
  <si>
    <t>https://www.amazon.com/dp/B0BF9FLCX7</t>
  </si>
  <si>
    <t>Kirby Poster Wall Art,Watercolor Kirby Decor Wall Art,Super Smash Bros Kirbys Dreamland Poster,Kirby Merchandise For Walls Or Bedroom,Pink Kirbys Dream Land Gamer Poster For Game Room- 11x14 Unframed</t>
  </si>
  <si>
    <t>Outerprint</t>
  </si>
  <si>
    <t>Give that Kerby fan in your life the perfect gift.This colorful pink Kirby wall art poster print features a 11x14 art photo print that any Kirby fan will enjoy - making a fantastic addition as Kirby wall decor for bedroom, Kirby wall decor, &amp;game room decor. It's modern and one-of-a-kind pink art look is printed on premium lustre matte photo paper only used by professional printers, plus the colorful paper background creates a clean modern look to match any gamer girls bedroom decor or game room decor. These fade-resistant inks will stay vivid and look new forever, even in that sunny corner of a boys bedroom or kids room.This one-of-a-kind kirby poster print is sure to turn heads and inspire compliments no matter where it hangs. Perfect for gamers, boys, girls, smash bros decor or as kirby gifts.Make it yours: Balance out this print's look with a nice modern frame, or hang it up with some picture clips for a fresh take. Creating stunning kirby merch wall art for boy room decor, posters for boys room, or kids room decor for boys.FeaturesReady to frame right out of the package. Use any 11 x 14 frame of your choice to create a stunning kirby decor wall art display or nintendo poster.Ready to frame right out of the package. Use any 11 x 14 frame of your choice to create a stunning kirby decor wall art display or nintendo poster.Specialized lustre photo print: Digital fine art printing is produced using anti-fade inks on professional-grade art printersSpecialized lustre photo print: Digital fine art printing is produced using anti-fade inks on professional-grade art printers100% handcrafted and inspected with best-in-class professional printing that guarantees these will look great forever.100% handcrafted and inspected with best-in-class professional printing that guarantees these will look great forever.Specifications● Includes a professionally printed art photo with high-end premium matte lustre finish● Size: 11' x 14" each● Clear print details and vivid colors that will wow your guest● Packaged in a strong protected sleeve● Easy to frame - Frames not included</t>
  </si>
  <si>
    <t>Home &amp; Kitchen › Wall Art › Posters &amp; Prints</t>
  </si>
  <si>
    <t>B09YZ1PB2B</t>
  </si>
  <si>
    <t>https://www.amazon.com/dp/B09YZ1PB2B</t>
  </si>
  <si>
    <t xml:space="preserve"> Wall Art </t>
  </si>
  <si>
    <t xml:space="preserve"> Posters &amp; Prints</t>
  </si>
  <si>
    <t>Gamer Gifts for Teenage Boys, Gaming Headphone Stand for Men, Gaming Room Desk Decor Wooden Headset Holder, Son Boyfriend Husband Game Lover Gifts -Choose Your Weapon</t>
  </si>
  <si>
    <t>CryCarrot</t>
  </si>
  <si>
    <t>Electronics › Headphones, Earbuds &amp; Accessories</t>
  </si>
  <si>
    <t>B0B1DR1GM7</t>
  </si>
  <si>
    <t>https://www.amazon.com/dp/B0B1DR1GM7</t>
  </si>
  <si>
    <t xml:space="preserve">Electronics </t>
  </si>
  <si>
    <t xml:space="preserve"> Headphones, Earbuds &amp; Accessories</t>
  </si>
  <si>
    <t>Fallout Shelter Vintage Look Reproduction Metal Tin Sign, Garage Decor Man Cave Sign 8x12 Inches</t>
  </si>
  <si>
    <t>TOPYUN</t>
  </si>
  <si>
    <t>Home &amp; Kitchen › Home Décor Products › Home Décor Accents › Decorative Accessories › Decorative Signs &amp; Plaques</t>
  </si>
  <si>
    <t>B0998J9CB2</t>
  </si>
  <si>
    <t>https://www.amazon.com/dp/B0998J9CB2</t>
  </si>
  <si>
    <t xml:space="preserve"> Home Décor Accents </t>
  </si>
  <si>
    <t xml:space="preserve"> Decorative Accessories </t>
  </si>
  <si>
    <t xml:space="preserve"> Decorative Signs &amp; Plaques</t>
  </si>
  <si>
    <t>ABXY Silicone Gaming Coasters - Set of Four - Game Room Décor</t>
  </si>
  <si>
    <t>ASOHEK</t>
  </si>
  <si>
    <t>Home &amp; Kitchen › Kitchen &amp; Dining › Dining &amp; Entertaining › Bar Tools &amp; Drinkware › Bar Tools › Coasters</t>
  </si>
  <si>
    <t>B0C8RNKK6S</t>
  </si>
  <si>
    <t>https://www.amazon.com/dp/B0C8RNKK6S</t>
  </si>
  <si>
    <t xml:space="preserve"> Bar Tools &amp; Drinkware </t>
  </si>
  <si>
    <t xml:space="preserve"> Bar Tools </t>
  </si>
  <si>
    <t xml:space="preserve"> Coasters</t>
  </si>
  <si>
    <t>Exquisite Gaming: Borderlands 3: Claptrap - Original Mobile Phone &amp; Gaming Controller Holder, Device Stand, Cable Guys, Gearbox Licensed Figure</t>
  </si>
  <si>
    <t>BORDERLANDS 3: CLAPTRAP - Cable Guys Phone Stand &amp; Controller Holder - Get outta the way, your general-purpose robot and mascot from 2864 AD is here joining our ever-popular Cable Guys range, as seen in the action-packed Borderlands. Filled with emotion and exuberance, your little buddy’s arms are splayed and stationed by his tire to hold most types of gaming controller and smart phone device. There is no stopping you together now, minion! Approx 8.5"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t>
  </si>
  <si>
    <t>Video Games › Legacy Systems › Nintendo Systems › Wii › Accessories › Controllers › Gamepads &amp; Standard Controllers</t>
  </si>
  <si>
    <t>B07WZTJGCR</t>
  </si>
  <si>
    <t>https://www.amazon.com/dp/B07WZTJGCR</t>
  </si>
  <si>
    <t xml:space="preserve"> Nintendo Systems </t>
  </si>
  <si>
    <t xml:space="preserve"> Wii </t>
  </si>
  <si>
    <t>Exquisite Gaming: Sonic - Mobile Phone &amp; Gaming Controller Holder, Sonic The Hedgehog Device Stand, Cable Guys, Sony Licensed Figure</t>
  </si>
  <si>
    <t>SONIC - Cable Guys Phone Stand &amp; Controller Holder - From the world of gaming and entertainment as one of the world’s favorite video game characters, it’s the supersonic hedgehog Sonic, running in at super speed. Sonic is part of our hugely popular Cable Guys range. Practicing his lightening-fast reflexes, the Sonic Cable Guy will hold most types of gaming controller, mobile phone device, or anything else you can fit onto his hands. Be sure to keep this little guy far away from Dr Eggman. Approx 8"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t>
  </si>
  <si>
    <t>Video Games › Legacy Systems › Xbox Systems › Xbox › Accessories</t>
  </si>
  <si>
    <t>B075RN1Y66</t>
  </si>
  <si>
    <t>https://www.amazon.com/dp/B075RN1Y66</t>
  </si>
  <si>
    <t xml:space="preserve"> Xbox Systems </t>
  </si>
  <si>
    <t xml:space="preserve"> Xbox </t>
  </si>
  <si>
    <t xml:space="preserve"> Accessories</t>
  </si>
  <si>
    <t>Friends Merchandise Mouse Pad for Desk, Computer or Gaming Mousepad, Friends Merch Mouse Mat, Funny Friends Gifts for Coworkers, Friends, Families or Friends TV Show Fans</t>
  </si>
  <si>
    <t>NAKIMO</t>
  </si>
  <si>
    <t>Office Products › Office &amp; School Supplies › Desk Accessories &amp; Workspace Organizers › Mouse Pads &amp; Wrist Rests › Mouse Pads</t>
  </si>
  <si>
    <t>B0CKTD7Z3D</t>
  </si>
  <si>
    <t>https://www.amazon.com/dp/B0CKTD7Z3D</t>
  </si>
  <si>
    <t xml:space="preserve">Office Products </t>
  </si>
  <si>
    <t xml:space="preserve"> Office &amp; School Supplies </t>
  </si>
  <si>
    <t xml:space="preserve"> Desk Accessories &amp; Workspace Organizers </t>
  </si>
  <si>
    <t xml:space="preserve"> Mouse Pads &amp; Wrist Rests </t>
  </si>
  <si>
    <t xml:space="preserve"> Mouse Pads</t>
  </si>
  <si>
    <t>HAUS AND HUES Retro Video Game Posters for Walls Gaming Room Decor, Video Game Room Decor for Boys, Gaming Posters for Gamer Room Decor, Video Game Controller Poster, UNFRAMED (Controller, 12x16)</t>
  </si>
  <si>
    <t>HAUS AND HUES</t>
  </si>
  <si>
    <t>B08DYF83PW</t>
  </si>
  <si>
    <t>https://www.amazon.com/dp/B08DYF83PW</t>
  </si>
  <si>
    <t>Medieval GOT Dragon D&amp;D Game Mug of Thrones Merchandise Beer Steins Viking Tankard Mug Stainless Coffee Cup Gift Mug for Dragon Collector, Themed Party Decoration</t>
  </si>
  <si>
    <t>LitLife</t>
  </si>
  <si>
    <t>★ An ideal gift set:One handmade dragon mug + One key-shaped bottle opener★ This medieval-inspired key-shaped bottle opener with a paper card that a name can be signed.★ This handmade dragon mug will exceed your expectations! It's truly an awesome and well-detailed mug that you can give as a gift. It's hand painted which gives it a unique look that doesn't look cheap like a lot of factory made items. ★ Great gift for all dragon lovers including Goths, Warlocks and Witches, Vikings, Pagans, Cosplay, Sci-fantasy lovers, D&amp;D members, GOT fans, etc. ★ Add this gorgeous mug to your dragon collection! Beautiful craftsmanship! So, you can do this, at least once!NOTES: This Item Provided by Litlife, Lifetime Warranty. If Any Problems Once Reach You, Feel Free to Contact Us or Return The Item In Original Packaging for A Full Refund.</t>
  </si>
  <si>
    <t>Home &amp; Kitchen › Kitchen &amp; Dining › Dining &amp; Entertaining › Glassware &amp; Drinkware › Beer Mugs &amp; Steins</t>
  </si>
  <si>
    <t>B07RR2KBQJ</t>
  </si>
  <si>
    <t>https://www.amazon.com/dp/B07RR2KBQJ</t>
  </si>
  <si>
    <t xml:space="preserve"> Beer Mugs &amp; Steins</t>
  </si>
  <si>
    <t>Paladone Minecraft Water Bottle with Bonus Decals, 21 fl oz, Officially Licensed Merchandise</t>
  </si>
  <si>
    <t>Sports &amp; Outdoors › Sports &amp; Outdoor Recreation Accessories › Sports Water Bottles</t>
  </si>
  <si>
    <t>B09447CJRY</t>
  </si>
  <si>
    <t>https://www.amazon.com/dp/B09447CJRY</t>
  </si>
  <si>
    <t xml:space="preserve">Sports &amp; Outdoors </t>
  </si>
  <si>
    <t xml:space="preserve"> Sports &amp; Outdoor Recreation Accessories </t>
  </si>
  <si>
    <t xml:space="preserve"> Sports Water Bottles</t>
  </si>
  <si>
    <t>Minecraft Cute Fox Night Light, Soft Orange Glow, Officially Licensed Minecraft Decor and Desk Lamp for Gaming Room or Kids Bedroom</t>
  </si>
  <si>
    <t>B09XN77DVV</t>
  </si>
  <si>
    <t>https://www.amazon.com/dp/B09XN77DVV</t>
  </si>
  <si>
    <t>Bandai Deluxe Edition Action Figure | 16.5cm Toy with 16 Points of Articulation and Accessories | Collectable Figures for A Merchandise Collection</t>
  </si>
  <si>
    <t>Crash Bandicoot</t>
  </si>
  <si>
    <t>The Crash Bandicoot games are all about the titular bandicoot who was used as an experimental subject by the evil Dr. Neo Cortex, before escaping and coming back to foil his schemes. Crash goes on many adventures throughout the games with the help of Aku Aku and his sister Coco, to protect his friends, family, and the other denizens of the Wumpa Islands. This Deluxe Edition Crash Bandicoot toy is a high quality depiction of the titular hero and an excellent Crash Bandicoot gift for collectors and fans. Each of these Crash Bandicoot figures are 16.5cm tall and have 16 points of articulation allowing you to fully pose Crash to relive your favourite adventures from the games. Along with the action figure, each box contains two accessories to personalise your Crash Bandicoot model, an additional mouth with a different expression and an alternate pair of hands. Like all the best collectable toys, this figurine comes in themed Crash Bandicoot packaging with a clear front window for easy display. The Deluxe Edition Crash Bandicoot model figures make excellent girls and boys action figures and Bandai also sells 11cm figures and adorable plush toys to fill out your Crash Bandicoot collection.</t>
  </si>
  <si>
    <t>Video Games › Legacy Systems › Nintendo Systems</t>
  </si>
  <si>
    <t>B0BNW5F9LQ</t>
  </si>
  <si>
    <t>https://www.amazon.com/dp/B0BNW5F9LQ</t>
  </si>
  <si>
    <t xml:space="preserve"> Nintendo Systems</t>
  </si>
  <si>
    <t>Neon Sign Sword &amp; Shield Master Cool Game Room Decor Gaming Light Sword LED Signs Gamer Gifts for Teen Boys (1. Sword Shield)</t>
  </si>
  <si>
    <t>Heliwey</t>
  </si>
  <si>
    <t>B09FPQY28M</t>
  </si>
  <si>
    <t>https://www.amazon.com/dp/B09FPQY28M</t>
  </si>
  <si>
    <t>Paladone Playstation Heritage Icons Light, Desktop Game Room Lighting Accessories, 3 Dynamic Light Modes, Powered by USB or Batteries</t>
  </si>
  <si>
    <t>The first gaming console to ever ship 100 million units, the original PlayStation was launched by Japan-based electronics company Sony in 1994, rapidly becoming one of the best-known gaming brands in the world. With successive consoles building on that original unprecedented success, the iconic image, name, and logos of the Sony brand are instantly recognizable with gamers of all ages. The PlayStation controller, with its distinctive shape and iconic button symbols of a green triangle, blue x, red circle, and pink square, are now virtually synonymous with console gaming in general.</t>
  </si>
  <si>
    <t>B09RKTSG7Y</t>
  </si>
  <si>
    <t>https://www.amazon.com/dp/B09RKTSG7Y</t>
  </si>
  <si>
    <t>Numskull Teenage Mutant Ninja Turtles Gaming Locker, Controller Holder, Headset Stand for PS5, Xbox Series X S, Nintendo Switch - Official Merchandise</t>
  </si>
  <si>
    <t>Numskull</t>
  </si>
  <si>
    <t>Video Games › PlayStation 5 › Accessories › Accessory Kits</t>
  </si>
  <si>
    <t>B0BSV67WVF</t>
  </si>
  <si>
    <t>https://www.amazon.com/dp/B0BSV67WVF</t>
  </si>
  <si>
    <t xml:space="preserve"> PlayStation 5 </t>
  </si>
  <si>
    <t xml:space="preserve"> Accessory Kits</t>
  </si>
  <si>
    <t>PlayStation Controller Mug - Coffee Mug 10oz - Officially Licensed Merchandise</t>
  </si>
  <si>
    <t>Home &amp; Kitchen › Kitchen &amp; Dining › Dining &amp; Entertaining › Novelty › Drinkware › Coffee Mugs</t>
  </si>
  <si>
    <t>B07BBYTPJC</t>
  </si>
  <si>
    <t>https://www.amazon.com/dp/B07BBYTPJC</t>
  </si>
  <si>
    <t xml:space="preserve"> Novelty </t>
  </si>
  <si>
    <t xml:space="preserve"> Drinkware </t>
  </si>
  <si>
    <t xml:space="preserve"> Coffee Mugs</t>
  </si>
  <si>
    <t>Pac Man and Ghosts Light, Pac Man Collectable Figure Lamp</t>
  </si>
  <si>
    <t>Love to play PAC-MAN? Well the PAC-MAN game remains one of the highest-grossing video games of all time and our range continues to be one of our most popular. The PAC-MAN man has iconic status and retro appeal with an instantly recognizable shape that lends itself to a whole host of fun and unusual gifts. And what about those ghosts…</t>
  </si>
  <si>
    <t>Tools &amp; Home Improvement › Lighting &amp; Ceiling Fans › Wall Lights › Night Lights</t>
  </si>
  <si>
    <t>B0851Y4314</t>
  </si>
  <si>
    <t>https://www.amazon.com/dp/B0851Y4314</t>
  </si>
  <si>
    <t xml:space="preserve"> Wall Lights </t>
  </si>
  <si>
    <t xml:space="preserve"> Night Lights</t>
  </si>
  <si>
    <t>Nintendo Metroid Notebook in Presentation Gift Box, A5 240 Lined Pages - Official Merchandise</t>
  </si>
  <si>
    <t>Pyramid International</t>
  </si>
  <si>
    <t>Video Games › Legacy Systems › Nintendo Systems › Nintendo NES › Games</t>
  </si>
  <si>
    <t>B09NDN2VZ6</t>
  </si>
  <si>
    <t>https://www.amazon.com/dp/B09NDN2VZ6</t>
  </si>
  <si>
    <t xml:space="preserve"> Nintendo NES </t>
  </si>
  <si>
    <t xml:space="preserve"> Games</t>
  </si>
  <si>
    <t>3D Printed Deep Rock Galactic Beer Mug Holder Stand, Gaming Accessories, Board Game, Gamer Merchandise, Gaming Decor, White</t>
  </si>
  <si>
    <t>Generic</t>
  </si>
  <si>
    <t>3D Printed Prop Beer Mug HolderThe mug sitting on the bar in Deep Rock Galactic!Beer mug from the game Deep Rock Galactic.Sized to hold a standard 12 oz. can. For 330ml cola can or beer can.Note: We use high quality eco-friendly PLA material in our products.That's why our products are extremely smooth and robust.</t>
  </si>
  <si>
    <t>B0B57PRH86</t>
  </si>
  <si>
    <t>https://www.amazon.com/dp/B0B57PRH86</t>
  </si>
  <si>
    <t>Numskull Official Hogwarts Legacy Gaming Locker Controller Holder &amp; Headset Stand for PS5, Xbox Series X|S and Nintendo Switch</t>
  </si>
  <si>
    <t>Official Hogwarts Legacy merchandise, designed and engineered by Numskull Designs</t>
  </si>
  <si>
    <t>B0CKBZ32DJ</t>
  </si>
  <si>
    <t>https://www.amazon.com/dp/B0CKBZ32DJ</t>
  </si>
  <si>
    <t>Numskull Star Trek Blue Gaming Locker, Controller Holder, Headset Stand for PS5, Xbox Series X S, Nintendo Switch - Official Star Trek Merchandise</t>
  </si>
  <si>
    <t>Video Games › PlayStation 5 › Accessories</t>
  </si>
  <si>
    <t>B0BSV6NJV7</t>
  </si>
  <si>
    <t>https://www.amazon.com/dp/B0BSV6NJV7</t>
  </si>
  <si>
    <t>SteelSeries QcK Diablo III Gaming Mouse Pad - Monk Edition</t>
  </si>
  <si>
    <t>SteelSeries</t>
  </si>
  <si>
    <t>Product DescriptionMade of a high-quality cloth material with an optimized textured surface, the SteelSeries QcK Diablo III Monk Edition,provides players with both a smooth and consistent gliding surface. Its specially designed non-slip rubber base prevents the pads from sliding no matter what surface the mousepad is placed on.From the Manufacturer    Complete your Diablo III experience with the family of SteelSeries Diablo gaming products:    Diablo IIIGaming Headset   Diablo IIIGaming Mouse   The SteelSeries QcK mousepad provides users with a precise and consistent glide through the combination of this high quality cloth material and an optimized textured surface. The specially designed non-slip rubber base prevents the pads from sliding, no matter what the mousepad is placed on.The SteelSeries QcK has been used by professional gamers from around the world and had won more tournaments and competitions than any other mousepad on the planet. It is a great choice not only for the hardcore gamers, but also for graphic designers and other users requiring precision and accuracy. The mousepad is optimized for optical and laser technology.  Customize your game with SteelSeries mouspads featuring exclusive Diablo II game art. View larger  Exclusive Game ArtCustomize your game with multiple SteelSeries mousepads featuring exclusive Diablo III game art. These officially licensed QcK mousepads depict exclusive art of the Diablo III logo, or one of four new playable classes in the game: the Monk, the Witch Doctor, the Demon Hunter, or the Barbarian.Guaranteed Glide for All Mouse TypesThe QcK's high quality cloth with optimized surface ensures smoothness and precision for reliable responsiveness during intense gaming sessions. The specially designed non-slip rubber base prevents the pad from sliding, for flawless, steady performance when using both optical and laser mice.Engineered for True GamersAll mousepads from SteelSeries are thoroughly researched, tested and optimized for gaming. Gamers constantly make split-second decisions and razor-sharp movements, and use their equipment much more extensively than practically any other consumer group in the world. That's why so much time is spent testing materials, durability, glide, precision and compatibility. And why there are no compromises. In short: SteelSeries surfaces provide unparalleled performance and precision.</t>
  </si>
  <si>
    <t>B005L38SFA</t>
  </si>
  <si>
    <t>https://www.amazon.com/dp/B005L38SFA</t>
  </si>
  <si>
    <t>Xbox Mug Game Console Logo Handle 16oz Cup Gaming Merchandise One Size</t>
  </si>
  <si>
    <t>Xbox</t>
  </si>
  <si>
    <t>Video Games › Xbox One › Accessories › Controllers › Gamepads &amp; Standard Controllers</t>
  </si>
  <si>
    <t>B09HCFG492</t>
  </si>
  <si>
    <t>https://www.amazon.com/dp/B09HCFG492</t>
  </si>
  <si>
    <t>Poster Foundry Far Cry 6 Chorizo Dog Amigos Video Game Gaming Gamer Far Cry Merchandise Collectibles Collectors Edition Far Cry Merch Accessories Ceramic Coffee Mug Tea Cup Fun Novelty Gift 12 oz</t>
  </si>
  <si>
    <t>Poster Foundry</t>
  </si>
  <si>
    <t>Far Cry 6 Chorizo Dog Amigos Video Game Gaming Gamer Far Cry Merchandise Collectibles Collectors Edition Far Cry Merch Accessories Ceramic Coffee Mug Tea Cup Fun Novelty Gift 12 oz</t>
  </si>
  <si>
    <t>B09RQBJGRL</t>
  </si>
  <si>
    <t>https://www.amazon.com/dp/B09RQBJGRL</t>
  </si>
  <si>
    <t>Danganronpa Mai Monokuma Video Game Poster Gamer Gaming Danganronpa Manga Anime Posters Danganronpa Merch Dangan Ronpa Anime Room Merchandise School Trilogy Cool Wall Decor Art Print Poster 12x18</t>
  </si>
  <si>
    <t>B09GV92B6K</t>
  </si>
  <si>
    <t>https://www.amazon.com/dp/B09GV92B6K</t>
  </si>
  <si>
    <t>Super Street Fighter 2 Player Select Character Collage Retro 90s Aesthetic Arcade Capcom Video Game Gaming Gamer Merchandise Collectible Merch Ceramic Coffee Mug Tea Cup Fun Novelty Gift 12 oz</t>
  </si>
  <si>
    <t>B093RDNQB6</t>
  </si>
  <si>
    <t>https://www.amazon.com/dp/B093RDNQB6</t>
  </si>
  <si>
    <t>Street Fighter Akuma Flames Video Game Merchandise Video Gamer Gaming Capcom Classic Fighting Cool Psychedelic Trippy Hippie Decor UV Light Reactive Black Light Eco Blacklight Poster For Room 12x18</t>
  </si>
  <si>
    <t>B09M1PHQT2</t>
  </si>
  <si>
    <t>https://www.amazon.com/dp/B09M1PHQT2</t>
  </si>
  <si>
    <t>Dota 2 Gaming Mat Loot Crate Gaming June 2016 Exclusive</t>
  </si>
  <si>
    <t>Loot Crate</t>
  </si>
  <si>
    <t>B01JBBMYFM</t>
  </si>
  <si>
    <t>https://www.amazon.com/dp/B01JBBMYFM</t>
  </si>
  <si>
    <t>TUBBZ Street Fighter E Honda Collectible Duck Vinyl Figure – Official Street Fighter Merchandise – PC &amp; Gaming</t>
  </si>
  <si>
    <t>TUBBZ</t>
  </si>
  <si>
    <t>Arriving from the land of the rising sun, E. Honda makes his debut onto the pond, and he’s ready to dish out the wrath of a hundred hand slaps!</t>
  </si>
  <si>
    <t>Toys &amp; Games › Toy Figures &amp; Playsets › Action Figures</t>
  </si>
  <si>
    <t>B09X1ZJ2L4</t>
  </si>
  <si>
    <t>https://www.amazon.com/dp/B09X1ZJ2L4</t>
  </si>
  <si>
    <t xml:space="preserve"> Toy Figures &amp; Playsets </t>
  </si>
  <si>
    <t xml:space="preserve"> Action Figures</t>
  </si>
  <si>
    <t>Cable Guy - Borderlands 3 "Claptrap"</t>
  </si>
  <si>
    <t>Cableguys</t>
  </si>
  <si>
    <t>Product DescriptionHere at Exquisting Gaming, we've merged collectable figures and charging stands to create Cable Guys. The perfect accessory to hold your gaming controllers, phones and so much more! We're fully licensed and have ranges including Marvel Avengers, Disney, Spyro, Crash Bandicoot, Sonic the Hedgehog and many more.Set Contains:x1 Cable Guy Styled on "Claptrap" from Borderlands 3 franchise. X1 6ft (2m) Micro USB charging Cable</t>
  </si>
  <si>
    <t>Video Games › Legacy Systems › PlayStation Systems › PlayStation 3 › Accessories</t>
  </si>
  <si>
    <t>B07TTT1M3B</t>
  </si>
  <si>
    <t>https://www.amazon.com/dp/B07TTT1M3B</t>
  </si>
  <si>
    <t>Skinit Decal Gaming Skin Compatible with PS4 Controller - Officially Licensed NFL San Francisco 49ers Retro Logo Design</t>
  </si>
  <si>
    <t>Skinit</t>
  </si>
  <si>
    <t>Sports &amp; Outdoors › Fan Shop › Video Games &amp; Accessories</t>
  </si>
  <si>
    <t>B00HQNMBHY</t>
  </si>
  <si>
    <t>https://www.amazon.com/dp/B00HQNMBHY</t>
  </si>
  <si>
    <t xml:space="preserve"> Fan Shop </t>
  </si>
  <si>
    <t xml:space="preserve"> Video Games &amp; Accessories</t>
  </si>
  <si>
    <t>Official Borderlands 3 Merchandise - Lillith Duck Character Figurine</t>
  </si>
  <si>
    <t>Lilith is a badass siren, and now you have the chance to own the official Borderlands figure! Lilith is one of the most influential characters from the Borderlands franchise and is definitely top of the list of superfans to have. Grab your 22cm PVC figure and spice up your shelf, closet or bag! - Material: ABS &amp; PVC - Officially licensed "Borderlands 3" product</t>
  </si>
  <si>
    <t>Video Games › Legacy Systems › PlayStation Systems › PlayStation 3 › Interactive Gaming Figures</t>
  </si>
  <si>
    <t>B07TLPB85R</t>
  </si>
  <si>
    <t>https://www.amazon.com/dp/B07TLPB85R</t>
  </si>
  <si>
    <t xml:space="preserve"> Interactive Gaming Figures</t>
  </si>
  <si>
    <t>Assassins Creed Valhalla Wall Decor Hidden Blade Graffiti Jump Bedroom Poster Gaming Viking Decor Video Game Merchandise Collectors Assassin's Creed Gamer Art Cool Wall Decor Art Print Poster 12x18</t>
  </si>
  <si>
    <t>B09MR72NL8</t>
  </si>
  <si>
    <t>https://www.amazon.com/dp/B09MR72NL8</t>
  </si>
  <si>
    <t>Rainbow Six Siege Alternate Logo Tom Clancy Rainbow 6 Siege R6 Siege Video Game Gaming Gamer Merchandise Cosplay Collectibles Merch Accessories Ceramic Coffee Mug Tea Cup Fun Novelty Gift 12 oz</t>
  </si>
  <si>
    <t>B092BWRHS2</t>
  </si>
  <si>
    <t>https://www.amazon.com/dp/B092BWRHS2</t>
  </si>
  <si>
    <t>Street Fighter 2 Chun Li Strongest Woman In the World Classic Retro 90s Arcade Video Game Gaming Gamer Merchandise Collectibles Merch Accessories Ceramic Coffee Mug Tea Cup Fun Novelty Gift 12 oz</t>
  </si>
  <si>
    <t>B092LLVZQG</t>
  </si>
  <si>
    <t>https://www.amazon.com/dp/B092LLVZQG</t>
  </si>
  <si>
    <t>Cable Guys - Halo Figures Master Chief Infinite Gaming Accessories Holder &amp; Phone Holder for Most Controller (Xbox, Play Station, Nintendo Switch)</t>
  </si>
  <si>
    <t>Product DescriptionWe are Exquisite Gaming limited and we believe in creating Collectable Products with a Purpose. Based in London UK, we are passionate Gaming and Entertainment Specialists, enthusiastically committed to delivering Unique, Authentic and Collectable Products, intended to surprise and delight fans all over the world. Founded in 2017, we set out to create new consumer product solutions and open up new incremental retail categories. We develop our own trademarked IP Brand platforms and then work with the leading global Entertainment and Gaming brands to secure licenses that fit our product platformsSet Contains:1 x Master Chief cableguys, 1 x 2m(6FT) Micro USB cable</t>
  </si>
  <si>
    <t>Video Games › Xbox Series X &amp; S › Accessories › Cases &amp; Storage › Storage</t>
  </si>
  <si>
    <t>B0875424W9</t>
  </si>
  <si>
    <t>https://www.amazon.com/dp/B0875424W9</t>
  </si>
  <si>
    <t xml:space="preserve"> Xbox Series X &amp; S </t>
  </si>
  <si>
    <t xml:space="preserve"> Cases &amp; Storage </t>
  </si>
  <si>
    <t xml:space="preserve"> Storage</t>
  </si>
  <si>
    <t>PlayStation Mug And Socks One Size Gaming Remote 11oz Cup Game Merchandise</t>
  </si>
  <si>
    <t>PlayStation</t>
  </si>
  <si>
    <t>Home &amp; Kitchen › Kitchen &amp; Dining › Dining &amp; Entertaining › Glassware &amp; Drinkware › Cups, Mugs, &amp; Saucers › Coffee Cups &amp; Mugs</t>
  </si>
  <si>
    <t>B09JGG7Z9B</t>
  </si>
  <si>
    <t>https://www.amazon.com/dp/B09JGG7Z9B</t>
  </si>
  <si>
    <t xml:space="preserve"> Cups, Mugs, &amp; Saucers </t>
  </si>
  <si>
    <t xml:space="preserve"> Coffee Cups &amp; Mugs</t>
  </si>
  <si>
    <t>Rainbow Six Siege Merchandise Ash Jager Duo Character Video Game Video Gaming Gamer R6 Siege Tom Clancy Rainbow Six Seige Wall Art Cool Wall Decor Art Print Poster 24x36</t>
  </si>
  <si>
    <t>B09NCK63NZ</t>
  </si>
  <si>
    <t>https://www.amazon.com/dp/B09NCK63NZ</t>
  </si>
  <si>
    <t>Minecraft Cup And Socks One Size Creeper Mug 11oz Game Merchandise</t>
  </si>
  <si>
    <t>Minecraft</t>
  </si>
  <si>
    <t>B09KRY9938</t>
  </si>
  <si>
    <t>https://www.amazon.com/dp/B09KRY9938</t>
  </si>
  <si>
    <t>XBOX Mug And Socks One Size Gaming Controller 11oz Cup Game Gifts</t>
  </si>
  <si>
    <t>B09M6XL76H</t>
  </si>
  <si>
    <t>https://www.amazon.com/dp/B09M6XL76H</t>
  </si>
  <si>
    <t>Playstation Classic Unisex Beer Mug Multicoloured Ceramic Fan Merchandise, Gaming, Retro Gaming</t>
  </si>
  <si>
    <t>Sony Playstation Classic Logo 0.6 Litre Grey Ceramic Tankard in Attractive Gift Box</t>
  </si>
  <si>
    <t>Video Games › Legacy Systems › PlayStation Systems</t>
  </si>
  <si>
    <t>B07NKJSKZM</t>
  </si>
  <si>
    <t>https://www.amazon.com/dp/B07NKJSKZM</t>
  </si>
  <si>
    <t xml:space="preserve"> PlayStation Systems</t>
  </si>
  <si>
    <t>Mega Man Energy Tank MegaMan NES CAPCOM Mug Classic Retro Vintage 80s Video Game Collection Gaming Gamer Merchandise Collectibles Merch Accessories Ceramic Coffee Mug Tea Cup Fun Novelty Gift 12 oz</t>
  </si>
  <si>
    <t>B0971L7M31</t>
  </si>
  <si>
    <t>https://www.amazon.com/dp/B0971L7M31</t>
  </si>
  <si>
    <t>Numskull Official Destiny Gaming Locker, Controller Holder, Headset Stand for PS5, Xbox Series X S, Nintendo Switch - Official Destiny Merchandise</t>
  </si>
  <si>
    <t>Video Games › Xbox Series X &amp; S › Accessories</t>
  </si>
  <si>
    <t>B098F46ZVV</t>
  </si>
  <si>
    <t>https://www.amazon.com/dp/B098F46ZVV</t>
  </si>
  <si>
    <t>Street Fighter 2 Guile Great Hair Is Patriotic Classic Retro 90s Arcade Video Game Gaming Gamer Merchandise Collectibles Merch Accessories Ceramic Coffee Mug Tea Cup Fun Novelty Gift 12 oz</t>
  </si>
  <si>
    <t>B092LF4468</t>
  </si>
  <si>
    <t>https://www.amazon.com/dp/B092LF4468</t>
  </si>
  <si>
    <t>Rainbow Six Siege Merchandise IQ Character Video Game Video Gaming Gamer R6 Siege Tom Clancy Rainbow Six Seige Wall Art Cool Wall Decor Art Print Poster 12x18</t>
  </si>
  <si>
    <t>B092BCW3PY</t>
  </si>
  <si>
    <t>https://www.amazon.com/dp/B092BCW3PY</t>
  </si>
  <si>
    <t>Paladone Super Mario Bros. Officially Licensed Merchandise - Retro Level Gadget Decals</t>
  </si>
  <si>
    <t>Arts, Crafts &amp; Sewing › Scrapbooking &amp; Stamping › Stickers &amp; Sticker Machines</t>
  </si>
  <si>
    <t>B07R5YPQ9B</t>
  </si>
  <si>
    <t>https://www.amazon.com/dp/B07R5YPQ9B</t>
  </si>
  <si>
    <t xml:space="preserve">Arts, Crafts &amp; Sewing </t>
  </si>
  <si>
    <t xml:space="preserve"> Scrapbooking &amp; Stamping </t>
  </si>
  <si>
    <t xml:space="preserve"> Stickers &amp; Sticker Machines</t>
  </si>
  <si>
    <t>Rainbow Six Siege Merchandise Road Characters Video Game Video Gaming Gamer R6 Siege Tom Clancy Rainbow Six Seige Wall Art Cool Wall Decor Art Print Poster 12x18</t>
  </si>
  <si>
    <t>B092BC6HJL</t>
  </si>
  <si>
    <t>https://www.amazon.com/dp/B092BC6HJL</t>
  </si>
  <si>
    <t>PlayStation Launch Collection "Crossbody" Shoulder Bag - Authentic and Official PlayStation Merchandise - Not Machine Specific</t>
  </si>
  <si>
    <t>Controller Gear</t>
  </si>
  <si>
    <t>This PlayStation launch collection “crossbody” shoulder bag is perfect for the gamer on the go! Perfect for work or just getting from point a to point B. Bag features include built in storage compartments for your all your personal items, tablets, and devices. Made with durable 300D fabric with nylon strap, printed lining, nautical cords, and Woven labels with merrowed edge this bag is sleek and functional</t>
  </si>
  <si>
    <t>B08MB63BDZ</t>
  </si>
  <si>
    <t>https://www.amazon.com/dp/B08MB63BDZ</t>
  </si>
  <si>
    <t>Limited Edition Gaming Mug - Personalized Gifts for Gamer - Customized Name Gamer Coffee Mug - Gaming Ceramic Mug - Custom Game Lover Gifts - Gamer Tea Cup - White Tea Cup 11Oz Or 15Oz</t>
  </si>
  <si>
    <t>BigTees</t>
  </si>
  <si>
    <t>Limited Edition Gaming Mug - Personalized Gifts for Gamer - Customized Name Gamer Coffee Mug - Gaming Ceramic Mug - Custom Game Lover Gifts - Gamer Tea Cup - White Tea Cup 11Oz Or 15Oz HIGH QUALITY CERAMIC MUG: All of our coffee mugs are made of professional grade ceramic, ensuring they are tested for durability and sharpness on each product. Microwave and dishwasher safe for your convenience. Design is printed on both sides of the mug so that both lefties and righties can enjoy it. Employing the latest in print technology create the designs are high quality and will not peel off or fade away.EASY TO USE: C-shaped handle &amp; thick and clean cup wall, comfortable to hold. This perfect sized coffee mug is available in 11oz or 15oz sizes.  This novelty ceramic coffee mug is a useful gift to coffee lovers or tea drinkers. Perfect for daily home use, travel or more at the office.MAKE A BEST MUG GIFT: This novelty white gamer coffee mug is perfect mug gift for anyone on any occasion. This coffee mug make unique and novelty mug gift for Gamer, Gamer Lover, Boy Gamer, Game Controller, Gaming Player, Brother, Kid, Student, Dad, Husband, Boyfriend, Friends, Men or your loved ones. Perfectly suitable for many occasions including: Father's Day, Christmas, Birthday, Xmas, Appreciation, Thanksgiving, Thank You, New Year, Valentines Day or any occasion.☞ If you have any questions or concerns about the purchase, please do not hesitate to contact us.</t>
  </si>
  <si>
    <t>B0B9MY7MV3</t>
  </si>
  <si>
    <t>https://www.amazon.com/dp/B0B9MY7MV3</t>
  </si>
  <si>
    <t>Mega Man 1up Icon MegaMan NES CAPCOM Mug Classic Retro Vintage 80s Video Game Collection Gaming Gamer Merchandise Collectibles Merch Accessories Ceramic Coffee Mug Tea Cup Fun Novelty Gift 12 oz</t>
  </si>
  <si>
    <t>B0971M9ZS3</t>
  </si>
  <si>
    <t>https://www.amazon.com/dp/B0971M9ZS3</t>
  </si>
  <si>
    <t>Assassins Creed Valhalla Merchandise Eivor Varinsdottir Runes Female Video Game Video Gaming Gamer Collectibles Viking Cool Wall Decor Art Print Poster 24x36</t>
  </si>
  <si>
    <t>B0932HFBMH</t>
  </si>
  <si>
    <t>https://www.amazon.com/dp/B0932HFBMH</t>
  </si>
  <si>
    <t>Rotating Headphone Display Stand for Desk with LED Lights - Spinning Gaming Headset Stand (Black)</t>
  </si>
  <si>
    <t>X-FLOAT</t>
  </si>
  <si>
    <t>A dynamic display stand, a statement piece, a revolution in desktop organization all at once—it's more than just a way to rest your headphones. Transform your atmosphere with 300+ LED color modes, the X-Float gaming headset stand doesn't just hold your headphones. Match the lights to your room decor, or simply pick the color mode you feel like with the convenient "Mode +" or "Mode -" buttons. The "LED Speed" button modulates the speed at which the lights flash. Speed it up for an energetic mood, or slow it down for a more relaxed setting. Plug it in, and bring life to your space, creating a visual spectacle that turns heads. The X-Float headphone stand is engineered from durable plastic, ensuring reliable sturdiness and longevity. Crafted with a matte black finish, its clean, minimalist body adds a modern edge to any desk setup. - 300+ adjustable LED color modes - Stylish matte black body - Durable yet lightweight construction - Easy and tool-free assembly - Powered by USB-C cable</t>
  </si>
  <si>
    <t>Video Games › PC › Accessories › Headsets</t>
  </si>
  <si>
    <t>B0C5SGR7NG</t>
  </si>
  <si>
    <t>https://www.amazon.com/dp/B0C5SGR7NG</t>
  </si>
  <si>
    <t>Assassins Creed Collection Work In The Dark To Serve The Light Lineup Video Game Gaming Gamer Merchandise Cosplay Collectibles Merch Accessories Ceramic Coffee Mug Tea Cup Fun Novelty Gift 12 oz</t>
  </si>
  <si>
    <t>B097GMF3FB</t>
  </si>
  <si>
    <t>https://www.amazon.com/dp/B097GMF3FB</t>
  </si>
  <si>
    <t>TANOOKI Gaming Headset Headphones with Cat Ears Detachable Cable and RGB LED Light for PS5, PS4, Xbox Series, X|S, Xbox One, Nintendo Switch, PC, Mac</t>
  </si>
  <si>
    <t>FRTEC</t>
  </si>
  <si>
    <t>Tanooki Gaming Headset with EAR Headband - Cheerful design. - Headband with Tanooki ears. - Tanooki LED light logo on the speakers. - LED light. - Flexible microphone. - Adjustable design, very comfortable to wear. - Speaker: 50 mm in diameter - The 3.5mm jack connector makes it compatible with all devices</t>
  </si>
  <si>
    <t>B0BG7DFVTH</t>
  </si>
  <si>
    <t>https://www.amazon.com/dp/B0BG7DFVTH</t>
  </si>
  <si>
    <t>Laminated Rainbow Six Siege Merchandise Smoke Character Video Game Video Gaming Gamer R6 Siege Tom Clancy Rainbow Six Seige Wall Art Poster Dry Erase Sign 12x18</t>
  </si>
  <si>
    <t>Industrial &amp; Scientific › Science Education › Charts &amp; Posters</t>
  </si>
  <si>
    <t>B09NCKQP91</t>
  </si>
  <si>
    <t>https://www.amazon.com/dp/B09NCKQP91</t>
  </si>
  <si>
    <t xml:space="preserve">Industrial &amp; Scientific </t>
  </si>
  <si>
    <t xml:space="preserve"> Science Education </t>
  </si>
  <si>
    <t xml:space="preserve"> Charts &amp; Posters</t>
  </si>
  <si>
    <t>Numskull Dungeons &amp; Dragons Gaming Locker, Controller Holder, Headset Stand for PS5, Xbox Series X S, Nintendo Switch - Official Dungeons and Dragons Merchandise</t>
  </si>
  <si>
    <t>This vertical gaming locker boasts the ability to hold up to 10 of your favourite Xbox, PS or Switch games, and Blu-ray films. Give your gaming headset the perfect home as this gaming locker includes a secure headphone holder on the top; Hang up to 4 gaming controllers on the side of the locker.</t>
  </si>
  <si>
    <t>Electronics › Computers &amp; Accessories › Laptop Accessories › Stands</t>
  </si>
  <si>
    <t>B0BSV4NRM2</t>
  </si>
  <si>
    <t>https://www.amazon.com/dp/B0BSV4NRM2</t>
  </si>
  <si>
    <t xml:space="preserve"> Computers &amp; Accessories </t>
  </si>
  <si>
    <t xml:space="preserve"> Laptop Accessories </t>
  </si>
  <si>
    <t xml:space="preserve"> Stands</t>
  </si>
  <si>
    <t>Skinit Decal Gaming Skin Compatible with PS4 Controller - Officially Licensed NFL Cincinnati Bengals Tropical Print Design</t>
  </si>
  <si>
    <t>The Cincinnati Bengals Skin compatible with PS4 Controller is made from a 3M durable auto-grade vinyl for an ultimate lightweight PS4 Controller decal protection without the bulk. Every Skinit Cincinnati Bengals skin is officially licensed by NFL for an authentic brand design. The Cincinnati Bengals Cincinnati Bengals Tropical Print PS4 Controller decal skin is engineered to feature vibrant photo quality designs and to perfectly fit your PS4 Controller The Cincinnati Bengals Cincinnati Bengals Tropical Print skin can be easily applied and removed from your PS4 Controller with no residue, no mess and no fuss due to 3M adhesive backing. This makes it even easier for you to mix up your PS4 Controller style as much as you want to keep your device feeling new. All Skinit made decal skins are cut and crafted with everyday PS4 Controller uses in mind so that each Cincinnati Bengals skin offers a premium feel with a thin functional protection. Shop all officially licensed Cincinnati Bengals PS4 Controller skins made by Skinit and make it yours today!</t>
  </si>
  <si>
    <t>B075FCYYF7</t>
  </si>
  <si>
    <t>https://www.amazon.com/dp/B075FCYYF7</t>
  </si>
  <si>
    <t>Far Cry 6 Fangs For Hire Chorizo Guapo Chicharron Video Game Gaming Gamer Far Cry Merchandise Collectibles Collectors Edition Far Cry Merch Far Cry 6 Poster Cool Wall Decor Art Print Poster 24x36</t>
  </si>
  <si>
    <t>B09D41NH7L</t>
  </si>
  <si>
    <t>https://www.amazon.com/dp/B09D41NH7L</t>
  </si>
  <si>
    <t>Street Fighter Challengers Group CAPCOM Video Game Merchandise Gamer Classic Fighting Cool Wall Decor Art Print Poster 24x36</t>
  </si>
  <si>
    <t>B08W9YYNMV</t>
  </si>
  <si>
    <t>https://www.amazon.com/dp/B08W9YYNMV</t>
  </si>
  <si>
    <t>Valorant Custom Keycaps (Agent Breach) - Laser Engraved with Each Valorant Agent's Portrait, Skills, and Position. Fit with Any Mechanical Keyboard. Valorant Gift for Gamers, Adults, and Teens.</t>
  </si>
  <si>
    <t>KeycapBro</t>
  </si>
  <si>
    <t>Video Games › PC › Accessories › Gaming Keyboards</t>
  </si>
  <si>
    <t>B09R7GF5H7</t>
  </si>
  <si>
    <t>https://www.amazon.com/dp/B09R7GF5H7</t>
  </si>
  <si>
    <t xml:space="preserve"> Gaming Keyboards</t>
  </si>
  <si>
    <t>SUPER MARIO Mug in Presentation Gift Box (Mario, Luigi, Peach &amp; Toad Design) 11oz Ceramic Coloured Inner Coffee Mug and Gaming Mugs - Official Nintendo Merchandise</t>
  </si>
  <si>
    <t>Super Mario</t>
  </si>
  <si>
    <t>Super Mario Mug in Presentation Gift Box (Mario, Luigi, Peach &amp; Toad Design) 11oz Ceramic Coloured Inner Coffee Mug and Gaming Mugs - Official Nintendo Merchandise</t>
  </si>
  <si>
    <t>B0BTCNNQGM</t>
  </si>
  <si>
    <t>https://www.amazon.com/dp/B0BTCNNQGM</t>
  </si>
  <si>
    <t>Plants Against Zombies Soft Toy Pisto-Polka Dot 23 cm</t>
  </si>
  <si>
    <t>Sakami Merchandise</t>
  </si>
  <si>
    <t>Plants vs zombies plush Pisto-peas 23 cm</t>
  </si>
  <si>
    <t>Video Games › PC › Accessories › Gaming Mice</t>
  </si>
  <si>
    <t>B09CZB95T2</t>
  </si>
  <si>
    <t>https://www.amazon.com/dp/B09CZB95T2</t>
  </si>
  <si>
    <t xml:space="preserve"> Gaming Mice</t>
  </si>
  <si>
    <t>Sega Mega Drive Console Logo Light. Retro Gaming Mood Light. Iconic Sega Console Logo Shaped Light. USB or Battery Powered. Officially Licensed Sega Merchandise.</t>
  </si>
  <si>
    <t>Fizz Creations</t>
  </si>
  <si>
    <t>It’s time to win! This SEGA Mega Drive Logo Light creates the perfect vibe in your room as you get ready to compete. The iconic logo adds a warm glow allowing you to enter the zone, or relax after a long day. Powered by USB or batteries, this light is totally portable to take with you wherever you go or place anywhere around the house.</t>
  </si>
  <si>
    <t>Tools &amp; Home Improvement › Lighting &amp; Ceiling Fans</t>
  </si>
  <si>
    <t>B0BJ5NMKJD</t>
  </si>
  <si>
    <t>https://www.amazon.com/dp/B0BJ5NMKJD</t>
  </si>
  <si>
    <t xml:space="preserve"> Lighting &amp; Ceiling Fans</t>
  </si>
  <si>
    <t>Exquisite Gaming: Borderlands 3: Psycho - Original Mobile Phone &amp; Gaming Controller Holder, Device Stand, Cable Guys, Licensed Figure</t>
  </si>
  <si>
    <t>BORDERLANDS 3: PSYCHO - Cable Guys Phone Stand &amp; Controller Holder - Direct from Borderlands 3, it’s the insane masked bandit Psycho you can hear. Best known for causing severe damage to anything they are fighting against, this Psycho is nimble, quick, and freakishly dangerous. We’ve finally reasoned with Psycho to look after your most prized possessions; gaming controllers, mobile phone devices. Approx 8.5"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t>
  </si>
  <si>
    <t>B0B5M29H49</t>
  </si>
  <si>
    <t>https://www.amazon.com/dp/B0B5M29H49</t>
  </si>
  <si>
    <t>Xbox Logo Area Rug | 39 x 39 Inches</t>
  </si>
  <si>
    <t>Ukonic</t>
  </si>
  <si>
    <t>EPIC ROOM ESSENTIALS FOR GAMERS TO LEVEL UP Let your space rep your favorite console with this Xbox Logo Area Rug featuring the iconic green and black sphere. Whether it's going in your bedroom, on your porch, or under your gaming chair, this round rug that measures over 3 feet across declares your gamer cred loud and proud. WHERE FANDOM MEETS DECORATIVE HOME DECOR Why sport a boring old area rug when you could have this? A truly epic home decor option, this bold accent piece is a great (and useful) housewarming or birthday gift for the gamer in your life. You'll level up in no time when you add this officially licensed Xbox collectible to your inventory.</t>
  </si>
  <si>
    <t>Home &amp; Kitchen › Home Décor Products › Rugs, Pads &amp; Protectors › Area Rugs</t>
  </si>
  <si>
    <t>B0BHXNBZ59</t>
  </si>
  <si>
    <t>https://www.amazon.com/dp/B0BHXNBZ59</t>
  </si>
  <si>
    <t xml:space="preserve"> Rugs, Pads &amp; Protectors </t>
  </si>
  <si>
    <t xml:space="preserve"> Area Rugs</t>
  </si>
  <si>
    <t>Paladone Xbox Controller Digital Alarm Clock, Officially Licensed Xbox Merchandise Gift and Decor for Gamers - Black</t>
  </si>
  <si>
    <t>B09RLS7J1B</t>
  </si>
  <si>
    <t>https://www.amazon.com/dp/B09RLS7J1B</t>
  </si>
  <si>
    <t>Skinit Decal Gaming Skin for PS4 Controller - Officially Licensed Warner Bros Harley Quinn Mad Love Design</t>
  </si>
  <si>
    <t>The Harley Quinn PS4 Controller Skin is made from a 3M durable auto-grade vinyl for an ultimate lightweight PS4 Controller decal protection without the bulk. Every Skinit Harley Quinn skin is officially licensed by Warner Bros for an authentic brand design. The Harley Quinn Harley Quinn Mad Love PS4 Controller decal skin is engineered to feature vibrant photo quality designs and to perfectly fit your PS4 Controller The Harley Quinn Harley Quinn Mad Love skin can be easily applied and removed from your PS4 Controller with no residue, no mess and no fuss due to 3M adhesive backing. This makes it even easier for you to mix up your PS4 Controller style as much as you want to keep your device feeling new. All Skinit made decal skins are cut and crafted with everyday PS4 Controller uses in mind so that each Harley Quinn skin offers a premium feel with a thin functional protection. Shop all officially licensed Harley Quinn PS4 Controller skins made by Skinit and make it yours today!</t>
  </si>
  <si>
    <t>Video Games › PlayStation 4 › Accessories › Faceplates, Protectors &amp; Skins</t>
  </si>
  <si>
    <t>B085Z57N8D</t>
  </si>
  <si>
    <t>https://www.amazon.com/dp/B085Z57N8D</t>
  </si>
  <si>
    <t xml:space="preserve"> PlayStation 4 </t>
  </si>
  <si>
    <t xml:space="preserve"> Faceplates, Protectors &amp; Skins</t>
  </si>
  <si>
    <t>Assassins Creed Valhalla Wall Decor Art Work In The Dark Bedroom Poster Gaming Viking Decor Video Game Merchandise Collectors Gamer Art Assassins Creed Gift Cool Wall Decor Art Print Poster 18x12</t>
  </si>
  <si>
    <t>B097GD4YJX</t>
  </si>
  <si>
    <t>https://www.amazon.com/dp/B097GD4YJX</t>
  </si>
  <si>
    <t>Poster Foundry Street Fighter 2 Sagat Muay Thai Thailand Classic Retro 90s Arcade Video Game Gaming Gamer Merchandise Collectibles Merch Accessories Ceramic Coffee Mug Tea Cup Fun Novelty Gift 12 oz</t>
  </si>
  <si>
    <t>Street Fighter 2 Sagat Muay Thai Thailand Classic Retro 90s Arcade Video Game Gaming Gamer Merchandise Collectibles Merch Accessories Ceramic Coffee Mug Tea Cup Fun Novelty Gift 12 oz</t>
  </si>
  <si>
    <t>B092LL33DB</t>
  </si>
  <si>
    <t>https://www.amazon.com/dp/B092LL33DB</t>
  </si>
  <si>
    <t>Assassins Creed Valhalla Merchandise Male Ultimate Edition Key Art Video Game Cover Video Gaming Gamer Collectibles Viking Eivor Varinsdottir Black Wood Framed Art Poster 14x20</t>
  </si>
  <si>
    <t>B092C7FBZZ</t>
  </si>
  <si>
    <t>https://www.amazon.com/dp/B092C7FBZZ</t>
  </si>
  <si>
    <t>Street Fighter Ryu Art CAPCOM Video Game Merchandise Gamer Classic Fighting Cool Wall Decor Art Print Poster 24x36</t>
  </si>
  <si>
    <t>B08W8JP63Y</t>
  </si>
  <si>
    <t>https://www.amazon.com/dp/B08W8JP63Y</t>
  </si>
  <si>
    <t>Assassins Creed Valhalla Merchandise Female Gold Edition Key Art Video Game Cover Video Gaming Gamer Collectibles Viking Eivor Varinsdottir Cool Wall Decor Art Print Poster 24x36</t>
  </si>
  <si>
    <t>B0932LC5M9</t>
  </si>
  <si>
    <t>https://www.amazon.com/dp/B0932LC5M9</t>
  </si>
  <si>
    <t>Cable Guy Crash Bandicoot Controller Holder - 8 inch version</t>
  </si>
  <si>
    <t>Collectable device holder for Smartphones and game controllers. Holds PlayStation and Xbox Controllers. Includes 2m USB cable with adapters. Figure is 8" tall.</t>
  </si>
  <si>
    <t>Video Games › Legacy Systems</t>
  </si>
  <si>
    <t>B075QLBP97</t>
  </si>
  <si>
    <t>https://www.amazon.com/dp/B075QLBP97</t>
  </si>
  <si>
    <t xml:space="preserve"> Legacy Systems</t>
  </si>
  <si>
    <t>Poster Foundry Street Fighter 2 Sagat vs M Bison Classic Retro 90s Arcade Video Game Gaming Gamer Merchandise Collectibles Merch Accessories Ceramic Coffee Mug Tea Cup Fun Novelty Gift 12 oz</t>
  </si>
  <si>
    <t>Street Fighter 2 Sagat vs M Bison Classic Retro 90s Arcade Video Game Gaming Gamer Merchandise Collectibles Merch Accessories Ceramic Coffee Mug Tea Cup Fun Novelty Gift 12 oz</t>
  </si>
  <si>
    <t>B092L168JZ</t>
  </si>
  <si>
    <t>https://www.amazon.com/dp/B092L168JZ</t>
  </si>
  <si>
    <t>Street Fighter 2 Ryu Hadoken Retro Vintage Art CAPCOM Video Game Merchandise Gamer Classic Fighting Cool Wall Decor Art Print Poster 24x36</t>
  </si>
  <si>
    <t>B09MR4J54T</t>
  </si>
  <si>
    <t>https://www.amazon.com/dp/B09MR4J54T</t>
  </si>
  <si>
    <t>Skinit Decal Gaming Skin for PS4 Controller - Officially Licensed College Alabama Crimson Roll Tide Design</t>
  </si>
  <si>
    <t>The University of Alabama PS4 Controller Skin is made from a 3M durable auto-grade vinyl for an ultimate lightweight PS4 Controller decal protection without the bulk. Every Skinit University of Alabama skin is officially licensed by College for an authentic brand design. The University of Alabama Alabama Crimson Roll Tide PS4 Controller decal skin is engineered to feature vibrant photo quality designs and to perfectly fit your PS4 Controller The University of Alabama Alabama Crimson Roll Tide skin can be easily applied and removed from your PS4 Controller with no residue, no mess and no fuss due to 3M adhesive backing. This makes it even easier for you to mix up your PS4 Controller style as much as you want to keep your device feeling new. All Skinit made decal skins are cut and crafted with everyday PS4 Controller uses in mind so that each University of Alabama skin offers a premium feel with a thin functional protection. Shop all officially licensed University of Alabama PS4 Controller skins made by Skinit and make it yours today!</t>
  </si>
  <si>
    <t>B075FDFHL7</t>
  </si>
  <si>
    <t>https://www.amazon.com/dp/B075FDFHL7</t>
  </si>
  <si>
    <t>Assassins Creed Valhalla Merchandise Female Ultimate Edition Key Art Video Game Cover Video Gaming Gamer Collectibles Viking Eivor Varinsdottir Cool Wall Decor Art Print Poster 24x36</t>
  </si>
  <si>
    <t>B0931XGYY3</t>
  </si>
  <si>
    <t>https://www.amazon.com/dp/B0931XGYY3</t>
  </si>
  <si>
    <t>Assassins Creed Valhalla Merchandise Viking Ship Green Background Video Game Video Gaming Gamer Collectibles Eivor Varinsdottir Cool Wall Decor Art Print Poster 24x36</t>
  </si>
  <si>
    <t>B0931X9M4W</t>
  </si>
  <si>
    <t>https://www.amazon.com/dp/B0931X9M4W</t>
  </si>
  <si>
    <t>Assassins Creed Valhalla Merchandise Illustrated Art Video Game Video Gaming Gamer Collectibles Viking Eivor Varinsdottir Cool Wall Decor Art Print Poster 24x36</t>
  </si>
  <si>
    <t>B09KMJ78FJ</t>
  </si>
  <si>
    <t>https://www.amazon.com/dp/B09KMJ78FJ</t>
  </si>
  <si>
    <t>Skinit Decal Gaming Skin Compatible with Xbox One X Controller - Officially Licensed Warner Bros The Classic Joker Design</t>
  </si>
  <si>
    <t>The The Joker Skin compatible with Xbox One X Controller is made from a 3M durable auto-grade vinyl for an ultimate lightweight decal protection without the bulk. Every Skinit The Joker skin is officially licensed by Warner Bros for an authentic brand design. The The Joker The Classic Joker compatible with Xbox One X Controller decal skin is engineered to feature vibrant photo quality designs and to perfectly fit your device. The The Joker The Classic Joker skin can be easily applied and removed from your device with no residue, no mess and no fuss due to 3M adhesive backing. All Skinit made decal skins are cut and crafted with everyday uses in mind so that each The Joker skin offers a premium feel with a thin functional protection. Shop all officially licensed The Joker compatible with Xbox One X Controller skins made by Skinit and make it yours today!</t>
  </si>
  <si>
    <t>Video Games › Xbox One › Accessories › Faceplates, Protectors &amp; Skins</t>
  </si>
  <si>
    <t>B0788Y5SZH</t>
  </si>
  <si>
    <t>https://www.amazon.com/dp/B0788Y5SZH</t>
  </si>
  <si>
    <t>Pac-Man Keyring Arcade Game - Classic Retro PAC-Man Gameplay. Includes Original Sounds &amp; Black &amp; White Screen. Officially Licensed PAC-Man Merchandise from Fizz Creations.</t>
  </si>
  <si>
    <t>Toys &amp; Games › Kids' Electronics › Plug &amp; Play Video Games</t>
  </si>
  <si>
    <t>B0BT53M8CH</t>
  </si>
  <si>
    <t>https://www.amazon.com/dp/B0BT53M8CH</t>
  </si>
  <si>
    <t xml:space="preserve"> Kids' Electronics </t>
  </si>
  <si>
    <t xml:space="preserve"> Plug &amp; Play Video Games</t>
  </si>
  <si>
    <t>Zelda Neon Sign Gamer Gift Iconic Neon Light for Gaming Zelda Gifts Sword Z LED Sign Master Sword Gaming Room Accessory for Teen Room Decor</t>
  </si>
  <si>
    <t>B09XMFH6MN</t>
  </si>
  <si>
    <t>https://www.amazon.com/dp/B09XMFH6MN</t>
  </si>
  <si>
    <t>Paladone Xbox Light Up Gaming Room Sign, Customizable with Stickers, LED Hanging Decor for Wall or Door, Licensed Gift for Xbox Gamers</t>
  </si>
  <si>
    <t>B0BRYS9K8Z</t>
  </si>
  <si>
    <t>https://www.amazon.com/dp/B0BRYS9K8Z</t>
  </si>
  <si>
    <t>Logitech G PRO Mechanical Gaming Keyboard - Ultra-Portable Tenkeyless Design, Detachable USB Cable, LIGHTSYNC RGB Backlit Keys, Official League of Legends Edition</t>
  </si>
  <si>
    <t>Logitech G</t>
  </si>
  <si>
    <t>Logitech G PRO Mechanical Gaming Keyboard League of Legends Edition This Logitech G PRO backlit keyboard is designed to inspire League of Legends players. Built for pro gamers from the bottom up. A compact tenkeyless design frees up desk space for low-sens mousing. Durable GX Brown Tactile Switches deliver discernable feedback without being too loud or distracting. Programmable LIGHTSYNC RGB and onboard memory lets you customize and store a lighting pattern for gaming tournaments. The computer keyboard comes with a detachable USB cable, making for easy transport. Part of a collection forged by magic, tempered by science and wielded by champions. Product details: Weight (w/out cable): 34.6 oz (980 g) Dimensions: 6 x 14.2 x 1.4 in (153 x 361 x 34 mm) Cable length: 6 ft System requirements: USB 2.0 port Platform compatibility: Windows 10, 8.1, 8 or 7.</t>
  </si>
  <si>
    <t>B098J8XTLG</t>
  </si>
  <si>
    <t>https://www.amazon.com/dp/B098J8XTLG</t>
  </si>
  <si>
    <t>Exquisite Gaming: The Mandalorian: Boba Fett - Original Mobile Phone &amp; Gaming Controller Holder, Device Stand, Cable Guys, Licensed Figure</t>
  </si>
  <si>
    <t>THE MANDALORIAN: BOBA FETT - Cable Guys Phone Stand &amp; Controller Holder - Stepping away from the action of The Mandalorian series on Disney +, The notorious bounty hunter Boba Fett joins our immensely popular and officially licensed range of Cable Guys. Silent, menacing, and ready for anything, Boba Fett can support most types of gaming controllers, smartphones or anything else you deem valuable enough to place upon the REST system shelf and within his protection. Approx 8.5"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t>
  </si>
  <si>
    <t>B09N568WBD</t>
  </si>
  <si>
    <t>https://www.amazon.com/dp/B09N568WBD</t>
  </si>
  <si>
    <t>Gamer Gifts for Men Gamer Room Game Cave Wall Decor Cool Stuff for Boys Gamers Gift for Kids Ideas Video Game Decor Metal Controller Gamepad Desk Clock Wall Clock</t>
  </si>
  <si>
    <t>AOROTOE</t>
  </si>
  <si>
    <t>Home &amp; Kitchen › Home Décor Products › Clocks › Wall Clocks</t>
  </si>
  <si>
    <t>B0CGPLTVXR</t>
  </si>
  <si>
    <t>https://www.amazon.com/dp/B0CGPLTVXR</t>
  </si>
  <si>
    <t xml:space="preserve"> Wall Clocks</t>
  </si>
  <si>
    <t>Exquisite Gaming Call of Duty Ghost Cable Guy Ikons Light Up Gaming Controller and Mobile Phone Charger from</t>
  </si>
  <si>
    <t>Take cover. Our Call of Duty: Ghost Ikon is inbound, and it’ll blow your mind. Armed and ready with our patented R.E.S.T. system, the Call of Duty: Ghost Ikon brings the tactical expertise of the field into your home, helping you keep your controllers, phones, and other devices charged and ready for action. With a fearsome design featuring Lieutenant “Ghost” Riley’s renowned skull mask sitting on a sleek, LED-lit column, it’s guaranteed to stop the other side in its tracks whilst also guiding you safely to your destination. What’s more, with its contemporary camo print decal on its front, it looks good doing it.</t>
  </si>
  <si>
    <t>B0C1ZRQ671</t>
  </si>
  <si>
    <t>https://www.amazon.com/dp/B0C1ZRQ671</t>
  </si>
  <si>
    <t>Minecraft Logo Light - Minecraft Lamp, Gaming Room Decor, and Bedroom Night Light - Minecraft Desk Accessories and Gifts for Fans - 2 Light Modes</t>
  </si>
  <si>
    <t>B096HDGJRD</t>
  </si>
  <si>
    <t>https://www.amazon.com/dp/B096HDGJRD</t>
  </si>
  <si>
    <t>Street Fighter You Lose Classic Arcade Video Game Gaming Gamer Merchandise Collectibles Merch Accessories Ceramic Coffee Mug Tea Cup Fun Novelty Gift 12 oz</t>
  </si>
  <si>
    <t>B092L7KNR2</t>
  </si>
  <si>
    <t>https://www.amazon.com/dp/B092L7KNR2</t>
  </si>
  <si>
    <t>Gaming Blanket for Kids and Teens - Soft Fleece Video Game Travel Blanket Gift for Gamers</t>
  </si>
  <si>
    <t>OHOIT</t>
  </si>
  <si>
    <t>This is a double-sided blanket, one side is made of super soft crystal velvet, the other side is made of super warm flannel</t>
  </si>
  <si>
    <t>Home &amp; Kitchen › Bedding › Kids' Bedding › Blankets &amp; Throws</t>
  </si>
  <si>
    <t>B0B8M8W4BL</t>
  </si>
  <si>
    <t>https://www.amazon.com/dp/B0B8M8W4BL</t>
  </si>
  <si>
    <t xml:space="preserve"> Bedding </t>
  </si>
  <si>
    <t xml:space="preserve"> Kids' Bedding </t>
  </si>
  <si>
    <t xml:space="preserve"> Blankets &amp; Throws</t>
  </si>
  <si>
    <t>Street Fighter 2 Ken Masters Great True Fighter USA Art Retro 90s Arcade Capcom Video Game Gaming Gamer Merchandise Collectibles Merch Accessories Ceramic Coffee Mug Tea Cup Fun Novelty Gift 12 oz</t>
  </si>
  <si>
    <t>B093RSDW5G</t>
  </si>
  <si>
    <t>https://www.amazon.com/dp/B093RSDW5G</t>
  </si>
  <si>
    <t>Video Game Wall Decal Wall Sticker Poster Floss Dancing Decal Game Room Decor Peel &amp; Stick Game Decal Baby Bedroom Home Decor Gaming Stickers (34.6" x 23.6") (Black)</t>
  </si>
  <si>
    <t>LHKSER</t>
  </si>
  <si>
    <t>Baby Products › Nursery › Décor › Wall Décor › Stickers</t>
  </si>
  <si>
    <t>B07V65V649</t>
  </si>
  <si>
    <t>https://www.amazon.com/dp/B07V65V649</t>
  </si>
  <si>
    <t xml:space="preserve"> Stickers</t>
  </si>
  <si>
    <t>Danganronpa 3 Despair Video Game Gamer Gaming Danganronpa Manga Anime Posters Danganronpa Merch Dangan Ronpa Anime Room Decor Merchandise School Trilogy Black Wood Framed Art Poster 14x20</t>
  </si>
  <si>
    <t>B09H2NVHLS</t>
  </si>
  <si>
    <t>https://www.amazon.com/dp/B09H2NVHLS</t>
  </si>
  <si>
    <t>Car Window Sign | Gamer On Board Car Wind Sign | Xbox Gamers</t>
  </si>
  <si>
    <t>Toynk</t>
  </si>
  <si>
    <t>The car window sign is a great gift for gamers for birthdays, celebrations or any events. It is also a stylish piece of gamer merchandise to add to your car window or any window. This exclusive sign reads “gamer on board” and is designed with retro gaming graphics. This gift for gamers includes a convenient suction cup which attaches to walls and windows easily. The gamers collectible has an attractive combination of colors including blue-black and yellow. This awesome sign is the best gift for any gamer who loves retro graphics and is a fan of gaming merchandise.</t>
  </si>
  <si>
    <t>Home &amp; Kitchen › Home Décor Products › Home Décor Accents</t>
  </si>
  <si>
    <t>B07HQYQDYY</t>
  </si>
  <si>
    <t>https://www.amazon.com/dp/B07HQYQDYY</t>
  </si>
  <si>
    <t xml:space="preserve"> Home Décor Accents</t>
  </si>
  <si>
    <t>Assassins Creed Valhalla Wall Decor Cool Wall Art Bedroom Poster Hidden Blade Gaming Inkblot Print Video Game Merchandise Collectors Assassins Creed Gamer Gift Cool Wall Decor Art Print Poster 12x18</t>
  </si>
  <si>
    <t>B09MR7HXW3</t>
  </si>
  <si>
    <t>https://www.amazon.com/dp/B09MR7HXW3</t>
  </si>
  <si>
    <t>Assassins Creed Valhalla Merchandise Wolf Companion Female Video Game Cover Video Gaming Gamer Collectibles Viking Eivor Varinsdottir Cool Wall Decor Art Print Poster 24x36</t>
  </si>
  <si>
    <t>B0932D2R92</t>
  </si>
  <si>
    <t>https://www.amazon.com/dp/B0932D2R92</t>
  </si>
  <si>
    <t>Rainbow Six Siege Merchandise Ash Jager Duo Character Video Game Video Gaming Gamer R6 Siege Tom Clancy Rainbow Six Seige Wall Art White Wood Framed Art Poster 14x20</t>
  </si>
  <si>
    <t>B09965248P</t>
  </si>
  <si>
    <t>https://www.amazon.com/dp/B09965248P</t>
  </si>
  <si>
    <t>Laminated Street Fighter 2 No Parking Bonus Level Ryu E Honda Funny Retro Vintage Art CAPCOM Video Game Merchandise Gamer Classic Fighting Poster Dry Erase Sign 24x36</t>
  </si>
  <si>
    <t>B09SRF6R39</t>
  </si>
  <si>
    <t>https://www.amazon.com/dp/B09SRF6R39</t>
  </si>
  <si>
    <t>Far Cry 6 Fangs for Hire Chorizo Guapo Chicharron Video Game Gaming Gamer Far Cry Merchandise Collectibles Collectors Edition Far Cry Merch Far Cry 6 Poster Stand or Hang Wood Frame Display 9x13</t>
  </si>
  <si>
    <t>Video Games › Legacy Systems › Xbox Systems › Xbox 360 › Games</t>
  </si>
  <si>
    <t>B09J99377Q</t>
  </si>
  <si>
    <t>https://www.amazon.com/dp/B09J99377Q</t>
  </si>
  <si>
    <t xml:space="preserve"> Xbox 360 </t>
  </si>
  <si>
    <t>Assassins Creed Wall Art Posters Video Games Decor Series All Assassins Character Valhalla Gaming Room Decor Movie Poster Gamer Viking Assassin's Merchandise Cool Wall Decor Art Print Poster 18x12</t>
  </si>
  <si>
    <t>B09LRHRY9J</t>
  </si>
  <si>
    <t>https://www.amazon.com/dp/B09LRHRY9J</t>
  </si>
  <si>
    <t>Assassins Creed Valhalla Sunset Wall Decor Cool Wall Art Bedroom Poster Gaming Viking Decor Modern Video Game Merchandise Collectors Gamer Art Assassin's Creed Cool Wall Decor Art Print Poster 12x18</t>
  </si>
  <si>
    <t>B09MR6V2P9</t>
  </si>
  <si>
    <t>https://www.amazon.com/dp/B09MR6V2P9</t>
  </si>
  <si>
    <t>Poster Foundry Street Fighter 2 Ryu Hadouken Classic Retro 90s Arcade Video Game Gaming Gamer Merchandise Collectibles Merch Accessories Ceramic Coffee Mug Tea Cup Fun Novelty Gift 12 oz</t>
  </si>
  <si>
    <t>B092L3YXNW</t>
  </si>
  <si>
    <t>https://www.amazon.com/dp/B092L3YXNW</t>
  </si>
  <si>
    <t>Skinit Decal Gaming Skin for PS4 Controller - Officially Licensed NBA Phoenix Suns Digi Camo Design</t>
  </si>
  <si>
    <t>The Phoenix Suns PS4 Controller Skin is made from a 3M durable auto-grade vinyl for an ultimate lightweight PS4 Controller decal protection without the bulk. Every Skinit Phoenix Suns skin is officially licensed by NBA for an authentic brand design. The Phoenix Suns Phoenix Suns Digi Camo PS4 Controller decal skin is engineered to feature vibrant photo quality designs and to perfectly fit your PS4 Controller The Phoenix Suns Phoenix Suns Digi Camo skin can be easily applied and removed from your PS4 Controller with no residue, no mess and no fuss due to 3M adhesive backing. This makes it even easier for you to mix up your PS4 Controller style as much as you want to keep your device feeling new. All Skinit made decal skins are cut and crafted with everyday PS4 Controller uses in mind so that each Phoenix Suns skin offers a premium feel with a thin functional protection. Shop all officially licensed Phoenix Suns PS4 Controller skins made by Skinit and make it yours today!</t>
  </si>
  <si>
    <t>B075F8X8N9</t>
  </si>
  <si>
    <t>https://www.amazon.com/dp/B075F8X8N9</t>
  </si>
  <si>
    <t>Rainbow Six Siege Merchandise Valkyrie Character Video Game Video Gaming Gamer R6 Siege Tom Clancy Rainbow Six Seige Wall Art Cool Wall Decor Art Print Poster 12x18</t>
  </si>
  <si>
    <t>B092BW7TVZ</t>
  </si>
  <si>
    <t>https://www.amazon.com/dp/B092BW7TVZ</t>
  </si>
  <si>
    <t>Kappa Space - Decal Style Skin fits original PS4 Gaming Console</t>
  </si>
  <si>
    <t>uSkins</t>
  </si>
  <si>
    <t>uSkinsTM are self adhering vinyl skins that help prevent scratches and look great doing it. Unlike bulky silicon and plastic covers, uSkins are designed to be thin and very tough. uSkins are a composite of two layers of commercial grade materials. The bottom layer is a soft, flexible vinyl with a special removable adhesive that is easily positioned and applied without air bubbles. The bottom layer print with special UV protected, fade resistant inks that deliver superb photo quality designs in vibrant colors. Finally we bond a professional grade laminate over the entire skin adding a glossy protective finish.</t>
  </si>
  <si>
    <t>B00GZD84EA</t>
  </si>
  <si>
    <t>https://www.amazon.com/dp/B00GZD84EA</t>
  </si>
  <si>
    <t>Assassins Creed Valhalla Merchandise Eivor Varinsdottir Runes Male Video Game Video Gaming Gamer Collectibles Viking White Wood Framed Poster 14x20</t>
  </si>
  <si>
    <t>B09DD4RX9D</t>
  </si>
  <si>
    <t>https://www.amazon.com/dp/B09DD4RX9D</t>
  </si>
  <si>
    <t>Lumoonosity Alien Neon Sign, Pink and Blue Alien Decorations Neon Lights with On/Off Switch, Cool Alien Light Neon Signs for Bedroom, Gaming Room, Aesthetic Hanging Alien Led Signs for Wall Decor</t>
  </si>
  <si>
    <t>Lumoonosity</t>
  </si>
  <si>
    <t>B08T6QNZN4</t>
  </si>
  <si>
    <t>https://www.amazon.com/dp/B08T6QNZN4</t>
  </si>
  <si>
    <t>Paladone Xbox Color Change Plastic Water Bottle with Straw, 650 ml, Officially Licensed Merchandise</t>
  </si>
  <si>
    <t>Xbox is a world-famous video game brand owned by Microsoft that has released some incredibly successful games consoles. The Xbox consoles have played host to some of the most popular video games of all time including some Xbox exclusives such as the Halo series. The Xbox products are some of the most loved video game consoles.</t>
  </si>
  <si>
    <t>Home &amp; Kitchen › Kitchen &amp; Dining › Storage &amp; Organization › Thermoses › Insulated Beverage Containers › Thermoses</t>
  </si>
  <si>
    <t>B09RLZGL43</t>
  </si>
  <si>
    <t>https://www.amazon.com/dp/B09RLZGL43</t>
  </si>
  <si>
    <t xml:space="preserve"> Thermoses</t>
  </si>
  <si>
    <t>Gamer Gifts - Best Gaming Gifts for Men - Game Room Decor Gift for Boys/Men - Gifts for Gamers - Video Game Lover Gifts - Gifts for Gaming Blanket 50" x 60"</t>
  </si>
  <si>
    <t>Punofell</t>
  </si>
  <si>
    <t>🧬Material: High-quality polyester.📏Size: 60x50in, that is 152x122cm.🔍Details: Peripheral stitches are staggered and fixed, which can ensure that the stitching in each place is more complete, neat, and tight.📸Occasions: Birthdays, weddings, valentine's day, Christmas, thanksgiving, new year.🥁Uses: Comfortable taking a nap in the office, lying on the sofa with a warm blanket and watching TV. It is also a good choice to be a summer air conditioning blanket and a children's crawling blanket.</t>
  </si>
  <si>
    <t>Home &amp; Kitchen › Bedding › Blankets &amp; Throws › Throws</t>
  </si>
  <si>
    <t>B0B9B54617</t>
  </si>
  <si>
    <t>https://www.amazon.com/dp/B0B9B54617</t>
  </si>
  <si>
    <t xml:space="preserve"> Blankets &amp; Throws </t>
  </si>
  <si>
    <t xml:space="preserve"> Throws</t>
  </si>
  <si>
    <t>JUMANT Mario Movie Poster - 8x10 - Gamer Room Decor - Gaming Posters for Boys Room Decor - Gaming Room Decor for Boys - Mario Poster Set - Game Room Decor - Mario Room Decor</t>
  </si>
  <si>
    <t>JUMANT</t>
  </si>
  <si>
    <t>B0C17KTYSD</t>
  </si>
  <si>
    <t>https://www.amazon.com/dp/B0C17KTYSD</t>
  </si>
  <si>
    <t>Super Mario Warp Pipe Mug Ceramic Coffee Mug Gift for Gamers, Fathers, Coffee Enthusiasts, for Cappuccino, Latte or Hot Tea, 15 Oz, Green</t>
  </si>
  <si>
    <t>Drtupe</t>
  </si>
  <si>
    <t>Recommended as the idea for Christmas gift, Mothers day, Fathers day, Valentine’s day, mugs for coworkers, kids mug, funny mug, unique coffee mugs, novelty coffee mugs. PRINTED ON BOTH SIDES. It doesn’t matter how you hold the mug, this awesome design will always be seen. Satisfaction Guaranteed. Your Satisfaction is our first priority. If you like, you can dress the mug up even more for gifting by placing additional gifts inside, such as stickers, magnets, candies, and chocolates, or coffee grounds and tea bags. Why not give the best? The best gifts are both personal and functional, and that’s why this awesome, Super Mario Mug is a fantastic choice for nearly any occasion. Whether you are treating yourself or giving as a gift to your mom, dad, girlfriend, boyfriend, friend, or work colleague, know that few things can make people happier than holding a cup of hot coffee or tea. They will remember you each time they take a sip from their favorite mug! If you are a fan of the Super Mario anime and gaming series, you will enjoy your morning coffee with this exclusive Super Mario Pipe Mug ceramic coffee mug and profess your love of the Super Mario Bros video game. Specifications: - Material: Ceramics. - Size &amp; weight: - 4.7 x 3.42 x 4.7 inches，15 oz（About 450ml） Package Content: Super Mario Pipe mug x 1. Packing box x 1. Pay attention : Due to manual measurement, please allow 0.5-1cm error. Make sure you don't mind bidding. Since filming techniques / ambient light / display color and other reasons may cause the pictures to be slightly off color, please make the final color prevail in kind. Thank you!</t>
  </si>
  <si>
    <t>B096F3VYPQ</t>
  </si>
  <si>
    <t>https://www.amazon.com/dp/B096F3VYPQ</t>
  </si>
  <si>
    <t>Exquisite Gaming: Spyro The Dragon - Original Mobile Phone &amp; Gaming Controller Holder, Device Stand, Cable Guys, Licensed Figure</t>
  </si>
  <si>
    <t>SPRYO THE DRAGON - Cable Guys Phone Stand &amp; Controller Holder - Fresh from charging fire at his enemies, it's the hugely popular purple dragon from the 90's. Spyro joins our immensely popular Cable Guys range from the world of video gaming classics. Standing fierce, what better way to charge your phone or controller than with the help of this guy? A Nintendo favorite, Spyro will protect most types of gaming controller, smart phone device or anything else you can fit into his hands. Approx 8"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t>
  </si>
  <si>
    <t>Video Games › Legacy Systems › Nintendo Systems › Wii U › Accessories › Controllers › Gamepads &amp; Standard Controllers</t>
  </si>
  <si>
    <t>B07KF2BTV8</t>
  </si>
  <si>
    <t>https://www.amazon.com/dp/B07KF2BTV8</t>
  </si>
  <si>
    <t xml:space="preserve"> Wii U </t>
  </si>
  <si>
    <t>Paladone Xbox Icons Light, Dynamic and Standard Lighting Modes, Licensed Xbox Gaming Desk Accessory &amp; Game Room Decor, Xbox Gift for Men</t>
  </si>
  <si>
    <t>B08FHXNT8X</t>
  </si>
  <si>
    <t>https://www.amazon.com/dp/B08FHXNT8X</t>
  </si>
  <si>
    <t>Halo Light-Up Energy Sword Collectible LED Desktop Lamp | 14 Inches Tall</t>
  </si>
  <si>
    <t>Tools &amp; Home Improvement › Lighting &amp; Ceiling Fans › Lamps &amp; Shades › Table Lamps</t>
  </si>
  <si>
    <t>B0921YW7MM</t>
  </si>
  <si>
    <t>https://www.amazon.com/dp/B0921YW7MM</t>
  </si>
  <si>
    <t xml:space="preserve"> Lamps &amp; Shades </t>
  </si>
  <si>
    <t xml:space="preserve"> Table Lamps</t>
  </si>
  <si>
    <t>Paladone, 500ml, Minecraft Metal Water Bottle | Officially Licensed Gaming Merchandise</t>
  </si>
  <si>
    <t>Sports &amp; Outdoors › Outdoor Recreation › Camping &amp; Hiking › Hydration &amp; Filtration › Canteens</t>
  </si>
  <si>
    <t>B09448B8CW</t>
  </si>
  <si>
    <t>https://www.amazon.com/dp/B09448B8CW</t>
  </si>
  <si>
    <t xml:space="preserve"> Outdoor Recreation </t>
  </si>
  <si>
    <t xml:space="preserve"> Camping &amp; Hiking </t>
  </si>
  <si>
    <t xml:space="preserve"> Hydration &amp; Filtration </t>
  </si>
  <si>
    <t xml:space="preserve"> Canteens</t>
  </si>
  <si>
    <t>Keep Out Gamer at Work - Bestylez Funny Gamer Sign For Gaming Room Wall Door Decor - Gift For Teen Boy, Boyfriend 12" * 8" (159)</t>
  </si>
  <si>
    <t>Bestylez</t>
  </si>
  <si>
    <t>B09MT2HFMS</t>
  </si>
  <si>
    <t>https://www.amazon.com/dp/B09MT2HFMS</t>
  </si>
  <si>
    <t>Fallout Neon Signs for Wall Decor, Fallout Merchandise, LED Sign Gaming Neon Sign Fallout Decor, Fallout Merch Neon Light for Man Cave Bedroom Living Room Game Room, Gift for Boys Girls Christmas</t>
  </si>
  <si>
    <t>Abooly</t>
  </si>
  <si>
    <t>B0BKP8JG1Y</t>
  </si>
  <si>
    <t>https://www.amazon.com/dp/B0BKP8JG1Y</t>
  </si>
  <si>
    <t>Game Neon Sign Gamepad Shape LED Neon Signs for Gamer Room Wall Bedroom Decor, Gamer Gifts Neon Lights for Boys Teen Gaming Zone Party Decoration</t>
  </si>
  <si>
    <t>HOYOBEST</t>
  </si>
  <si>
    <t>B09MVQ3YBL</t>
  </si>
  <si>
    <t>https://www.amazon.com/dp/B09MVQ3YBL</t>
  </si>
  <si>
    <t>Exquisite Gaming: Call of Duty: Lt. Simon "Ghost" Riley - Original Mobile Phone &amp; Gaming Controller Holder, Device Stand, Cable Guys, Licensed Figure</t>
  </si>
  <si>
    <t>Power Up Factory</t>
  </si>
  <si>
    <t>CALL OF DUTY: LT. SIMON "GHOST" RILEY - Cable Guys Phone Stand &amp; Controller Holder - From the world of Call of Duty, it’s member of Task Force 141 Lieutenant Simon “Ghost” Riley having just rescued John Price from The Gulag. Sporting the hauntingly iconic skull balaclava and trusty headset, Ghost is part of our immensely popular Cable Guys range and will hold most types of gaming controller, mobile phone device, or anything else you can fit into his hands. Let's do this. Approx 8.5"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t>
  </si>
  <si>
    <t>B075RN69DS</t>
  </si>
  <si>
    <t>https://www.amazon.com/dp/B075RN69DS</t>
  </si>
  <si>
    <t>Sodilly I'm Gaming Do Not Disturb Insulated Stainless Steel Tumbler - Laser Engraved Superior Technology - Great For Hot &amp; Cold Beverages - Double Wall Vacuum - No Risk Purchase - Gifts For Gamers</t>
  </si>
  <si>
    <t>Sodilly</t>
  </si>
  <si>
    <t>B08XSQZ559</t>
  </si>
  <si>
    <t>https://www.amazon.com/dp/B08XSQZ559</t>
  </si>
  <si>
    <t>Gamer Gifts for Teenage Boys, Gaming Room Decoration, Gamer Pillow Cover and Game Socks Gifts Set, 18" x 18"</t>
  </si>
  <si>
    <t>OCCdesign</t>
  </si>
  <si>
    <t>Home &amp; Kitchen › Bedding › Decorative Pillows, Inserts &amp; Covers › Throw Pillow Covers</t>
  </si>
  <si>
    <t>B09NVTHWXR</t>
  </si>
  <si>
    <t>https://www.amazon.com/dp/B09NVTHWXR</t>
  </si>
  <si>
    <t xml:space="preserve"> Decorative Pillows, Inserts &amp; Covers </t>
  </si>
  <si>
    <t xml:space="preserve"> Throw Pillow Covers</t>
  </si>
  <si>
    <t>Cute Kirby Stickers, Kawaii Cartoon Gaming Stickers Gift for Kids Teens Adults, 50Pcs Dovipta Vinyl Waterproof Stickers for Laptop Water Bottles Skateboard Guitar Phone Skateboard Scrapbook Snowboard</t>
  </si>
  <si>
    <t>Dovipta</t>
  </si>
  <si>
    <t>Dovipta - A Professional Stickers Store, Providing Cute Stickers and More Surprises Product Features:- Theme: Cute Kirby Stickers- Quantity: 50 pieces no-duplicate stickers- Size: 2-3.5 inches- Material: high-quality vinyl PVC- Our Advantages: Safe and non-toxic, waterproof and sun protection, high-definition printing and clear, removable and leave no residue, stylish design and durable, sufficient quantity for decoration.Q&amp;A:Q1: What kind of stickers will I receive?A1: You will receive all the stickers in the pictures. 50pcs Cute Kirby stickers. No random delivery and no repetition.Q2: How to use the stickers?A2: Uncover adhesive on the back and use directly. These vinyl stickers are easy to stick repeatedly or peel off. More importantly, no residue is left.Satisfactory Service: We believe these wonderful stickers will satisfied you, but if any problem happens or you need any help, kindly contact with us, we will try our best to solve it. So feel free to order this pack of stickers.</t>
  </si>
  <si>
    <t>Electronics › Computers &amp; Accessories › Laptop Accessories › Skins &amp; Decals › Decals</t>
  </si>
  <si>
    <t>B0BPD86213</t>
  </si>
  <si>
    <t>https://www.amazon.com/dp/B0BPD86213</t>
  </si>
  <si>
    <t xml:space="preserve"> Skins &amp; Decals </t>
  </si>
  <si>
    <t xml:space="preserve"> Decals</t>
  </si>
  <si>
    <t>Numskull Back to The Future 3D Lamp Wall Light - Ambient Lighting Gaming Accessory for Bedroom, Home, Study, Office, Work - Official Back to The Future Merchandise</t>
  </si>
  <si>
    <t>Great Scott! We’ve found a totally futuristic lamp that’ll create the perfect ambience for any living space. Transform your living space and give it a totally futuristic ambience with this exclusive lamp!</t>
  </si>
  <si>
    <t>Tools &amp; Home Improvement › Lighting &amp; Ceiling Fans › Lamps &amp; Shades › Desk Lamps</t>
  </si>
  <si>
    <t>B0961RKHFL</t>
  </si>
  <si>
    <t>https://www.amazon.com/dp/B0961RKHFL</t>
  </si>
  <si>
    <t xml:space="preserve"> Desk Lamps</t>
  </si>
  <si>
    <t>Star Neon Sign, Gaming Neon Sign for Mario Game Room Decor, Man Cave, Kids Room,Super Star Gaming Wall Decor Gamer Gifts for Boys, Kids</t>
  </si>
  <si>
    <t>JIARODEY</t>
  </si>
  <si>
    <t>B0BFLD1CT6</t>
  </si>
  <si>
    <t>https://www.amazon.com/dp/B0BFLD1CT6</t>
  </si>
  <si>
    <t>Exquisite Gaming: Guardians of The Galaxy: Toddler Groot - Original Mobile Phone &amp; Gaming Controller Holder, Device Stand, Cable Guys, Marvel Licensed Figure</t>
  </si>
  <si>
    <t>GUARDIANS OF THE GALAXY: TODDLER GROOT - Cable Guys Phone Stand &amp; Controller Holder - Direct from the Marvel Universe, the charming Toddler Groot joins our hugely popular Cable Guy Range of collectable characters, breaking hearts with his those little marble tear-jerking eyes. As one of our most adorable characters yet, the pint-sized tree Cable Guy is compatible with most types of gaming controller, mobile phone, or anything else you can fit into his little hands. Please be gentle. We are Groot. Approx 8.5"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t>
  </si>
  <si>
    <t>Video Games › Legacy Systems › Nintendo Systems › Nintendo 64 › Accessories</t>
  </si>
  <si>
    <t>B08KJGJ3S4</t>
  </si>
  <si>
    <t>https://www.amazon.com/dp/B08KJGJ3S4</t>
  </si>
  <si>
    <t xml:space="preserve"> Nintendo 64 </t>
  </si>
  <si>
    <t>Led Dimmable Neon Signs Wall Decorations For Living Room|Bedroom Gamepad Controller Shape Lights Game Room Decor Accessories Cool Teen Boys|Girls|Kids Gamer Gifts</t>
  </si>
  <si>
    <t>SOLIDEE</t>
  </si>
  <si>
    <t>B096PC9SY2</t>
  </si>
  <si>
    <t>https://www.amazon.com/dp/B096PC9SY2</t>
  </si>
  <si>
    <t>Hasbro Gaming Monopoly: The Lord of The Rings Edition Board Game Inspired by The Movie Trilogy, Play as a Member of The Fellowship, for Kids Ages 8 and Up (Amazon Exclusive)</t>
  </si>
  <si>
    <t>In the Monopoly Board Game: The Lord of the Rings Edition players imagine being in Middle-earth as one of the Fellowship. Buy properties to protect the lands from the evil armies of Mordor, and earn money by charging rent and by controlling the Ring of Power. This strategy board game is one of the funnest toys for 8 year old boys and girls and up to do for family game night. Makes one greatesr family gifts for 8 year old boys and girls and up. The Lord of the Rings: The Fellowship of the Ring, The Lord of the Rings: The Two Towers, The Lord of the Rings: The Return of the King and the names of the characters, items, events and places therein are trademarks of The Saul Zaentz Company d/b/a Middle-earth Enterprises under license to New Line Productions, Inc. The Hasbro, Hasbro Gaming, Parker Brothers, and Monopoly names and logos, the distinctive design of the gameboard, the four corner squares, the Mr. Monopoly name and character, as well as each of the distinctive elements of the board and playing pieces are trademarks of Hasbro for its property trading game and game equipment.</t>
  </si>
  <si>
    <t>B08K1BRGHC</t>
  </si>
  <si>
    <t>https://www.amazon.com/dp/B08K1BRGHC</t>
  </si>
  <si>
    <t>Exquisite Gaming: Star Wars: Darth Vader - Original Mobile Phone &amp; Gaming Controller Holder, Device Stand, Cable Guys, Licensed Figure (Multi-colored)</t>
  </si>
  <si>
    <t>STAR WARS: DARTH VADER - Cable Guys Phone Stand &amp; Controller Holder - Direct from serving the Galactic Empire, it is the iconic Star Wars villain, the master Darth Vader. As part of the immensely popular Cable Guys range, Darth is stood in his strikingly iconic black armor, helmet and mask and will protect or anything you can fit into his hands. Be careful, do not fail him. You and Darth will rule the galaxy together. Approx 8.5"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t>
  </si>
  <si>
    <t>Video Games › Legacy Systems › Xbox Systems › Xbox 360 › Accessories › Controllers › Gamepads &amp; Standard Controllers</t>
  </si>
  <si>
    <t>B07CHWB1JP</t>
  </si>
  <si>
    <t>https://www.amazon.com/dp/B07CHWB1JP</t>
  </si>
  <si>
    <t>Gaming Controller Holder One More Life | Controller Holder Figure | Headphone Stand &amp; Controller | Gaming Accessories For Desk | Gamer Gifts</t>
  </si>
  <si>
    <t>Grupo Erik</t>
  </si>
  <si>
    <t>🎮🎧 CONTROLLER AND HEADSET HOLDER ONE MORE LIFE 🎧🎮  Gameration One More Life gaming controller and headset stand is a remarkable accessory that combines functionality and aesthetics. Designed with the dimensions of 170x270x185 mm, it provides ample space to hold your gaming essentials securely. Crafted from 100% resin, this stand offers durability and a sleek appearance that complements any gaming setup.  Inspired by the captivating world of zombies, it showcases intricate hand-painted motifs that bring an eerie and thrilling ambiance to your gaming environment. The attention to detail in the artwork is evident, with meticulous brush strokes capturing the essence of the zombie theme.  Not only does this stand serve as a visually striking display piece, but it also serves a practical purpose. With designated slots for your gaming controller and headphones, it keeps your valuable accessories organized and easily accessible. The controller slot ensures that your controller is securely held in place, preventing any accidental falls or damage. Meanwhile, the headphone hook provides a convenient storage solution, keeping your headset safe and within reach whenever you need it.  Whether you are an avid gamer or simply appreciate the artistry of gaming accessories, Gameration gaming controller and headset stand is a perfect addition to your gaming setup. Its combination of functional design, durable construction, and captivating zombie-themed artwork sets it apart from traditional stands. Elevate your gaming experience with this exceptional accessory that adds both style and organization to your gaming space.</t>
  </si>
  <si>
    <t>Video Games › PlayStation 4 › Accessories › Controllers › Gamepads &amp; Standard Controllers</t>
  </si>
  <si>
    <t>B0C813CQ2Y</t>
  </si>
  <si>
    <t>https://www.amazon.com/dp/B0C813CQ2Y</t>
  </si>
  <si>
    <t>ASUS WiFi 6 Router (RT-AX57) - Dual Band AX3000 WiFi Router, Gaming &amp; Streaming, AiMesh Compatible, Included Lifetime Internet Security, Parental Control, MU-MIMO, OFDMA</t>
  </si>
  <si>
    <t>ASUS</t>
  </si>
  <si>
    <t>The ASUS RT-AX57 is a dual-band Wi-Fi router that provides 160MHz bandwidth. With up to 4X higher network capacity, it can handle more streaming, gaming, and smart home devices simultaneously. The more efficient transmission scheduling can also greatly extend the battery life of your IoT gadgets and reduce network congestion.</t>
  </si>
  <si>
    <t>Electronics › Computers &amp; Accessories › Networking Products › Routers</t>
  </si>
  <si>
    <t>B0BTTZVVNC</t>
  </si>
  <si>
    <t>https://www.amazon.com/dp/B0BTTZVVNC</t>
  </si>
  <si>
    <t xml:space="preserve"> Networking Products </t>
  </si>
  <si>
    <t xml:space="preserve"> Routers</t>
  </si>
  <si>
    <t>Exquisite Gaming: Halo: Master Chief - Mobile Phone &amp; Gaming Controller Holder, Device Stand, Cable Guys, Xbox Licensed Figure, Green</t>
  </si>
  <si>
    <t>HALO MASTER CHIEF - Cable Guys Phone Stand &amp; Controller Holder - Master Chief is here! Poised in his up to date, green armor and helmet, complete with his post-battle scorch marks, despite a near-miss from a nuclear explosion, this supersoldier Cable Guy will protect and hold anything which you can fit onto his hands. As the salvation of the human race, you must protect him. This Spartan II Marine is standing 8"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t>
  </si>
  <si>
    <t>Cell Phones &amp; Accessories › Accessories › Stands</t>
  </si>
  <si>
    <t>B08KJHDDRK</t>
  </si>
  <si>
    <t>https://www.amazon.com/dp/B08KJHDDRK</t>
  </si>
  <si>
    <t xml:space="preserve">Cell Phones &amp; Accessories </t>
  </si>
  <si>
    <t>Paladone Gameboy Heat Changing Coffee Mug - Gift for Gamers, Nerds, Nintendo Mario Fans, Men, and Retro 90s Game Enthusiasts - 10 Ounces</t>
  </si>
  <si>
    <t>B06WRVFRJV</t>
  </si>
  <si>
    <t>https://www.amazon.com/dp/B06WRVFRJV</t>
  </si>
  <si>
    <t>Gamer Gifts, Gifts for Gamers, Cool Gamer Gifts for Men Teen Boys Boyfriend, Gaming Gifts, Gamer Gift Ideas, Video Game Gifts, Gamer Girl Gifts, Gifts for Game Lovers Stainless Steel Tumbler 20oz 1Pc</t>
  </si>
  <si>
    <t>Fusui</t>
  </si>
  <si>
    <t>B0BQVYGPZH</t>
  </si>
  <si>
    <t>https://www.amazon.com/dp/B0BQVYGPZH</t>
  </si>
  <si>
    <t>Exquisite Gaming: Call of Duty: Monkeybomb - Original Mobile Phone &amp; Gaming Controller Holder, Device Stand, Cable Guys, Licensed Figure</t>
  </si>
  <si>
    <t>CALL OF DUTY: MONKEYBOMB Cable Guy phone and controller holder will blow you away! Definitely a Fan Favorite, Monkeybomb Cable Guy phone and controller holder stands (sits actually) 8.5" tall. Replenished after a Max Ammo power-up in Call of Duty, the explosive Monkey Bomb grenade is ready and waiting. Free from smashing his symbols and hordes of zombies, the destructive Monkey Bomb Cable Guy will hold your gaming controller, smart phone, or anything else you can fit onto his hands. Approx 8.5"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t>
  </si>
  <si>
    <t>Video Games › Legacy Systems › PlayStation Systems › PlayStation 2 › Accessories</t>
  </si>
  <si>
    <t>B08KJJFFY8</t>
  </si>
  <si>
    <t>https://www.amazon.com/dp/B08KJJFFY8</t>
  </si>
  <si>
    <t xml:space="preserve"> PlayStation 2 </t>
  </si>
  <si>
    <t>Paladone Playstation Controller Icons Light with 3 Light Modes - Sound Reactive, Dynamic Phasing, and Standard Mode - Gaming Desk Accessories and Game Room Decor</t>
  </si>
  <si>
    <t>B079CBP6P9</t>
  </si>
  <si>
    <t>https://www.amazon.com/dp/B079CBP6P9</t>
  </si>
  <si>
    <t>Printed Neon Gaming Posters Set of 4 (8”X 10”), Boys Room Decorations for Bedroom,Video Game Wall Art,Gamer, Teen boy bedroom, game room, No Frames</t>
  </si>
  <si>
    <t>B09MQ49C5B</t>
  </si>
  <si>
    <t>https://www.amazon.com/dp/B09MQ49C5B</t>
  </si>
  <si>
    <t>Gamer Neon Sign, Gamepad Shaped LED Neon Sign for Gamer Room Decor, Gaming Neon Sign for Boys Room Decor, Neon Gaming Sign for Gaming Wall Decor, USB Powered Gamer Gifts for Teens, Boys, Kids</t>
  </si>
  <si>
    <t>Ethereal Lomoer</t>
  </si>
  <si>
    <t>B0BLVC4MXK</t>
  </si>
  <si>
    <t>https://www.amazon.com/dp/B0BLVC4MXK</t>
  </si>
  <si>
    <t>Super Bros Toys Illusion Night Light for Kids with Game Sound Effects NightLight Decor Merchandise As Gifts for Kids and Fans (03-MLA)</t>
  </si>
  <si>
    <t>NESIMY</t>
  </si>
  <si>
    <t>Press one time, it down for the light to come on it makes a coin ching noise just like in game.  Press it again, It turns off the lights with the game over sound. Press it again, It turns off the lights with the game over sound. As Decorative Light –It can be used as a decorative light in bedroom, child room, living room, bars, shop, cafe shop, hotels, university etc. As Decorative Light –It can be used as a decorative light in bedroom, child room, living room, bars, shop, cafe shop, hotels, university etc. Widely used–Widely used in various environment decorations, improve environmental artistic taste, showing a warm. Widely used–Widely used in various environment decorations, improve environmental artistic taste, showing a warm.</t>
  </si>
  <si>
    <t>B0BYYP8ZPM</t>
  </si>
  <si>
    <t>https://www.amazon.com/dp/B0BYYP8ZPM</t>
  </si>
  <si>
    <t>Rainbow Six Siege Merchandise Battle Pass Main Key Art Video Game Cover Video Gaming Gamer R6 Siege Tom Clancy Rainbow Six Seige Wall Art Cool Wall Decor Art Print Poster 24x36</t>
  </si>
  <si>
    <t>B09NCK9JD6</t>
  </si>
  <si>
    <t>https://www.amazon.com/dp/B09NCK9JD6</t>
  </si>
  <si>
    <t>Xbox Throw Blanket with Game Controller Gift Box - Plush Throw Measures 46 x 60 Inches - Kids Super Soft Special Edition Fleece Gamer Bedding</t>
  </si>
  <si>
    <t>Jay Franco</t>
  </si>
  <si>
    <t>Enjoy the comfort, warmth, and coziness of this Xbox throw blanket all year round! This blanket is ideal for a bedroom, living room, to take in the car for road trips, or to drape over your bedding for a playful sense of décor. Make holiday gift giving simple with the special edition packaging! Its the perfect collector’s item for the gamer in your life! Throw measures 46 x 60 inches. To clean, machine wash cold, and tumble dry on low.</t>
  </si>
  <si>
    <t>Home &amp; Kitchen › Bedding › Kids' Bedding › Blankets &amp; Throws › Throws</t>
  </si>
  <si>
    <t>B0CMFVN8D3</t>
  </si>
  <si>
    <t>https://www.amazon.com/dp/B0CMFVN8D3</t>
  </si>
  <si>
    <t>YuanDian Can't Hear You I'm Gaming Night Light, Headset Graphic Video Games Gamer Gift Funny 3D Illusion Lamp 16 Colors Changing Touch &amp; Remote Control for Men Gamers Teenagers and Kids</t>
  </si>
  <si>
    <t>YuanDian</t>
  </si>
  <si>
    <t>B08X6DVF2V</t>
  </si>
  <si>
    <t>https://www.amazon.com/dp/B08X6DVF2V</t>
  </si>
  <si>
    <t>X Rocker XL Floor Gaming Chair, Use with All Major Gaming Consoles, Mobile, TV, PC, Smart Devices, with Subwoofer, Headrest Mounted Speakers, Foldable</t>
  </si>
  <si>
    <t>X Rocker</t>
  </si>
  <si>
    <t>Home &amp; Kitchen › Furniture › Game &amp; Recreation Room Furniture › Gaming Chairs › Video Game Chairs</t>
  </si>
  <si>
    <t>B002S7H920</t>
  </si>
  <si>
    <t>https://www.amazon.com/dp/B002S7H920</t>
  </si>
  <si>
    <t xml:space="preserve"> Furniture </t>
  </si>
  <si>
    <t xml:space="preserve"> Game &amp; Recreation Room Furniture </t>
  </si>
  <si>
    <t xml:space="preserve"> Gaming Chairs </t>
  </si>
  <si>
    <t xml:space="preserve"> Video Game Chairs</t>
  </si>
  <si>
    <t>Gamer Gifts for Teenage Boy, Gamer Room Decor for Man, Best Gifts for Son, Boyfriend, Husband, Gaming Accessories, Wooden Gaming Headset Stand for Gaming Desktop- Can't Hear You I'm Gaming</t>
  </si>
  <si>
    <t>Slothoem</t>
  </si>
  <si>
    <t>B09QCGPJD2</t>
  </si>
  <si>
    <t>https://www.amazon.com/dp/B09QCGPJD2</t>
  </si>
  <si>
    <t>Gamer Tumbler Gifts,Gamer Gifts For Men Teen Boys,Gaming Gifts,Gamer Gift Ideas,Video Game Gifts,Gifts For Game Lovers Stainless Steel Tumbler 17oz</t>
  </si>
  <si>
    <t>YOPIGOT</t>
  </si>
  <si>
    <t>B0CHBHSZ71</t>
  </si>
  <si>
    <t>https://www.amazon.com/dp/B0CHBHSZ71</t>
  </si>
  <si>
    <t>Divoom Pixoo-64 - WiFi Pixel Cloud Digital Frame with APP Control,64 X 64 LED Panel Display Frame for Gaming Room Decoration/Social Media Fans Counter</t>
  </si>
  <si>
    <t>Divoom</t>
  </si>
  <si>
    <t>Electronics › Camera &amp; Photo › Lighting &amp; Studio › Photo Studio › Storage &amp; Presentation Materials › Digital Picture Frames</t>
  </si>
  <si>
    <t>B09H3YWPCH</t>
  </si>
  <si>
    <t>https://www.amazon.com/dp/B09H3YWPCH</t>
  </si>
  <si>
    <t xml:space="preserve"> Camera &amp; Photo </t>
  </si>
  <si>
    <t xml:space="preserve"> Lighting &amp; Studio </t>
  </si>
  <si>
    <t xml:space="preserve"> Photo Studio </t>
  </si>
  <si>
    <t xml:space="preserve"> Storage &amp; Presentation Materials </t>
  </si>
  <si>
    <t xml:space="preserve"> Digital Picture Frames</t>
  </si>
  <si>
    <t>Gaming Blanket Game Flannel Throw Blanket 60"x50" for Adult and Kids Decorative Blankets Funny Super Soft Cozy Blanket</t>
  </si>
  <si>
    <t>Seimip</t>
  </si>
  <si>
    <t>Home &amp; Kitchen › Bedding › Kids' Bedding › Blankets &amp; Throws › Bed Blankets</t>
  </si>
  <si>
    <t>B0CLTMCXWR</t>
  </si>
  <si>
    <t>https://www.amazon.com/dp/B0CLTMCXWR</t>
  </si>
  <si>
    <t xml:space="preserve"> Bed Blankets</t>
  </si>
  <si>
    <t>Row Labels</t>
  </si>
  <si>
    <t>Grand Total</t>
  </si>
  <si>
    <t>Average of stars</t>
  </si>
  <si>
    <t>Sum of reviewsCount</t>
  </si>
  <si>
    <t>Count of title</t>
  </si>
  <si>
    <t>Column Labels</t>
  </si>
  <si>
    <t>Average Price</t>
  </si>
  <si>
    <t>Total Reviews</t>
  </si>
  <si>
    <t>Price Categorization</t>
  </si>
  <si>
    <t>Budget</t>
  </si>
  <si>
    <t>Economy</t>
  </si>
  <si>
    <t>Mid-range</t>
  </si>
  <si>
    <t>Premium</t>
  </si>
  <si>
    <t>Average of reviewsCount</t>
  </si>
  <si>
    <t>Average Star Rating</t>
  </si>
  <si>
    <t>Information around our overall merchandise categories</t>
  </si>
  <si>
    <t>Market Presence Score</t>
  </si>
  <si>
    <t>Normalized Price Score (20%)</t>
  </si>
  <si>
    <t>Normalized review score (50%)</t>
  </si>
  <si>
    <t>Normalized ratings score (30%)</t>
  </si>
  <si>
    <t>Categories</t>
  </si>
  <si>
    <t>Value Proposition Index</t>
  </si>
  <si>
    <t>(Multiple Items)</t>
  </si>
  <si>
    <t>Review Weight</t>
  </si>
  <si>
    <t>Price Index</t>
  </si>
  <si>
    <t>Rating Index</t>
  </si>
  <si>
    <t>Average Price of Category Items</t>
  </si>
  <si>
    <t>Customer Perception Score</t>
  </si>
  <si>
    <t>VPI</t>
  </si>
  <si>
    <t>Total Items Under Category</t>
  </si>
  <si>
    <t>Category Concentration</t>
  </si>
  <si>
    <t>Product Share</t>
  </si>
  <si>
    <t>Review Share</t>
  </si>
  <si>
    <t>Concentration Index</t>
  </si>
  <si>
    <t>Total Total items</t>
  </si>
  <si>
    <t>Total items</t>
  </si>
  <si>
    <t xml:space="preserve">Category Review Density </t>
  </si>
  <si>
    <t>Review Density</t>
  </si>
  <si>
    <t>Engagement with respect to average</t>
  </si>
  <si>
    <t>Average Reviews per brand</t>
  </si>
  <si>
    <t>Average of price/value3</t>
  </si>
  <si>
    <t>10 best selling brands</t>
  </si>
  <si>
    <t>Normalized Review Score (50%)</t>
  </si>
  <si>
    <t>Normalized Ratings Score (25%)</t>
  </si>
  <si>
    <t>Normalized Price Score (25%)</t>
  </si>
  <si>
    <t>10 Lowest Prices Brands</t>
  </si>
  <si>
    <t>Brand Market Presence Score</t>
  </si>
  <si>
    <t>Normalized Market Presence Score for Top 10 Best Selling Brands</t>
  </si>
  <si>
    <t>Total Products</t>
  </si>
  <si>
    <t>Total Brands</t>
  </si>
  <si>
    <t>Total Categories</t>
  </si>
  <si>
    <t>Best Selling Product</t>
  </si>
  <si>
    <t>Rating</t>
  </si>
  <si>
    <t>Best Selling Brand</t>
  </si>
  <si>
    <t>Mid-Range</t>
  </si>
  <si>
    <t>Stars Simplified</t>
  </si>
  <si>
    <t>Review Count Simplified</t>
  </si>
  <si>
    <t>Shorter Text Tiles</t>
  </si>
  <si>
    <t>3D Printed Deep Rock Galactic</t>
  </si>
  <si>
    <t>ABXY Silicone Gaming Coasters -</t>
  </si>
  <si>
    <t>Assassins Creed Collection Work In</t>
  </si>
  <si>
    <t>ASUS WiFi 6 Router (RT-AX57)</t>
  </si>
  <si>
    <t>Cable Guy - Borderlands 3</t>
  </si>
  <si>
    <t>Cable Guy Crash Bandicoot Controller</t>
  </si>
  <si>
    <t>Cable Guys - Halo Figures</t>
  </si>
  <si>
    <t>Divoom Pixoo-64 - WiFi Pixel</t>
  </si>
  <si>
    <t>Exquisite Gaming: Borderlands 3: Claptrap</t>
  </si>
  <si>
    <t>Exquisite Gaming: Call of Duty:</t>
  </si>
  <si>
    <t>Exquisite Gaming: Fallout 76: Variant</t>
  </si>
  <si>
    <t>Exquisite Gaming: Guardians of The</t>
  </si>
  <si>
    <t>Exquisite Gaming: Halo: Master Chief</t>
  </si>
  <si>
    <t>Exquisite Gaming: Sonic - Mobile</t>
  </si>
  <si>
    <t>Exquisite Gaming: Spyro The Dragon</t>
  </si>
  <si>
    <t>Exquisite Gaming: Star Wars: Darth</t>
  </si>
  <si>
    <t>Game Neon Sign Gamepad Shape</t>
  </si>
  <si>
    <t>Gamer Gifts for Teenage Boys,</t>
  </si>
  <si>
    <t>Gamer Neon Sign, Gamepad Shaped</t>
  </si>
  <si>
    <t>Gaming Blanket for Kids and</t>
  </si>
  <si>
    <t>Gaming Controller Holder One More</t>
  </si>
  <si>
    <t>Halo Light-Up Energy Sword Collectible</t>
  </si>
  <si>
    <t>Hasbro Gaming Monopoly: Disney Star</t>
  </si>
  <si>
    <t>Hasbro Gaming Monopoly: The Lord</t>
  </si>
  <si>
    <t>HAUS AND HUES Retro Video</t>
  </si>
  <si>
    <t>JENVIO Gamer Gifts for Men</t>
  </si>
  <si>
    <t>JUMANT Mario Movie Poster -</t>
  </si>
  <si>
    <t>Keep Out Gamer at Work</t>
  </si>
  <si>
    <t>Kirby Poster Wall Art,Watercolor Kirby</t>
  </si>
  <si>
    <t>Led Dimmable Neon Signs Wall</t>
  </si>
  <si>
    <t>Logitech G PRO Mechanical Gaming</t>
  </si>
  <si>
    <t>Lumoonosity Alien Neon Sign, Pink</t>
  </si>
  <si>
    <t>Majora's Mask LED Sign LoZ</t>
  </si>
  <si>
    <t>Medieval GOT Dragon D&amp;D Game</t>
  </si>
  <si>
    <t>Minecraft Cute Fox Night Light,</t>
  </si>
  <si>
    <t>Minecraft Logo Light - Minecraft</t>
  </si>
  <si>
    <t>Neon Sign King Boo The</t>
  </si>
  <si>
    <t>Numskull Back to The Future</t>
  </si>
  <si>
    <t>Numskull Teenage Mutant Ninja Turtles</t>
  </si>
  <si>
    <t>Official Borderlands 3 Merchandise -</t>
  </si>
  <si>
    <t>Pac Man and Ghosts Light,</t>
  </si>
  <si>
    <t>Paladone Gameboy Heat Changing Coffee</t>
  </si>
  <si>
    <t>Paladone Minecraft Water Bottle with</t>
  </si>
  <si>
    <t>Paladone Playstation Controller Digital Alarm</t>
  </si>
  <si>
    <t>Paladone Playstation Controller Icons Light</t>
  </si>
  <si>
    <t>Paladone Playstation Heritage Icons Light,</t>
  </si>
  <si>
    <t>Paladone Super Mario Bros Mushroom</t>
  </si>
  <si>
    <t>Paladone Xbox Controller Digital Alarm</t>
  </si>
  <si>
    <t>Paladone Xbox Icons Light, Dynamic</t>
  </si>
  <si>
    <t>Paladone Xbox Light Up Headphone</t>
  </si>
  <si>
    <t>Paladone Yoshi Egg Light 8</t>
  </si>
  <si>
    <t>Paladone, 500ml, Minecraft Metal Water</t>
  </si>
  <si>
    <t>PlayStation Controller Mug - Coffee</t>
  </si>
  <si>
    <t>PlayStation Mug And Socks One</t>
  </si>
  <si>
    <t>Poster Foundry Far Cry 6</t>
  </si>
  <si>
    <t>Printed Neon Gaming Posters Set</t>
  </si>
  <si>
    <t>Rainbow Six Siege Merchandise Battle</t>
  </si>
  <si>
    <t>Razer Tartarus V2 Gaming Keypad:</t>
  </si>
  <si>
    <t>Sega Mega Drive Console Logo</t>
  </si>
  <si>
    <t>Skinit Decal Gaming Skin Compatible</t>
  </si>
  <si>
    <t>Sodilly I'm Gaming Do Not</t>
  </si>
  <si>
    <t>Star Neon Sign, Gaming Neon</t>
  </si>
  <si>
    <t>Super Bros Toys Illusion Night</t>
  </si>
  <si>
    <t>Super Mario Warp Pipe Mug</t>
  </si>
  <si>
    <t>Super Mario Warp Pipe Travel</t>
  </si>
  <si>
    <t>TANOOKI Gaming Headset Headphones with</t>
  </si>
  <si>
    <t>Video Game Wall Decal Wall</t>
  </si>
  <si>
    <t>X Rocker XL Floor Gaming</t>
  </si>
  <si>
    <t>YuanDian Can't Hear You I'm</t>
  </si>
  <si>
    <t>Uncategorized</t>
  </si>
  <si>
    <t>Average of Price Index</t>
  </si>
  <si>
    <t>.</t>
  </si>
  <si>
    <t>Bandai Deluxe Edition Action Figure</t>
  </si>
  <si>
    <t>Neon Sign Sword &amp; Shield</t>
  </si>
  <si>
    <t>Numskull Official Hogwarts Legacy Gaming</t>
  </si>
  <si>
    <t>Numskull Star Trek Blue Gaming</t>
  </si>
  <si>
    <t>SteelSeries QcK Diablo III Gaming</t>
  </si>
  <si>
    <t>Rainbow Six Siege Merchandise Ash</t>
  </si>
  <si>
    <t>Numskull Official Destiny Gaming Locker,</t>
  </si>
  <si>
    <t>Assassins Creed Valhalla Merchandise Eivor</t>
  </si>
  <si>
    <t>Numskull Dungeons &amp; Dragons Gaming</t>
  </si>
  <si>
    <t>Plants Against Zombies Soft Toy</t>
  </si>
  <si>
    <t>Xbox Logo Area Rug |</t>
  </si>
  <si>
    <t>Assassins Creed Valhalla Merchandise Male</t>
  </si>
  <si>
    <t>Zelda Neon Sign Gamer Gift</t>
  </si>
  <si>
    <t>Exquisite Gaming: The Mandalorian: Boba</t>
  </si>
  <si>
    <t>Exquisite Gaming Call of Duty</t>
  </si>
  <si>
    <t>Danganronpa 3 Despair Video Game</t>
  </si>
  <si>
    <t>Gamer Gifts - Best Gaming</t>
  </si>
  <si>
    <t>Fallout Neon Signs for Wall</t>
  </si>
  <si>
    <t>Gamer Gifts for Teenage Boy,</t>
  </si>
  <si>
    <t>Average Rating</t>
  </si>
  <si>
    <t>Sum of stars</t>
  </si>
  <si>
    <t>Sum of price/value</t>
  </si>
  <si>
    <t>Product Pricing Breakdown Overall</t>
  </si>
  <si>
    <t>Details on Price Categorizations of Overall Products</t>
  </si>
  <si>
    <t>Average Val</t>
  </si>
  <si>
    <t>Column1</t>
  </si>
  <si>
    <t>Average of Price</t>
  </si>
  <si>
    <t>Normalized Ratings and Market Presence Score for the 10 Best Sellers</t>
  </si>
  <si>
    <t>10 Best Selling Items (By Total Reviews)</t>
  </si>
  <si>
    <t>Category Average Price</t>
  </si>
  <si>
    <t>VPI of Economy Priced items</t>
  </si>
  <si>
    <t>VPI of Mid-range Priced items</t>
  </si>
  <si>
    <t>VPI of Premium Priced items</t>
  </si>
  <si>
    <t>Sum of Total Reviews</t>
  </si>
  <si>
    <t>Average Star Rating per Brand</t>
  </si>
  <si>
    <t>Number of Products Listed</t>
  </si>
  <si>
    <t>Review, Price, and Rating Statistics of Brands with &gt;500 Reviews</t>
  </si>
  <si>
    <t>Average Values</t>
  </si>
  <si>
    <t>Price Statistics Of Brands Within Designated Price Tiers</t>
  </si>
  <si>
    <t>Category Concentration Index Measurements</t>
  </si>
  <si>
    <t>Total Proportion of Products Listed</t>
  </si>
  <si>
    <t>Proportion of Products Listed</t>
  </si>
  <si>
    <t>Proportions of Listed Products In Each Price Range</t>
  </si>
  <si>
    <t>Average Density</t>
  </si>
  <si>
    <t>Average of Customer Perception Score</t>
  </si>
  <si>
    <t>Customer Perception Scores for Listed Categories</t>
  </si>
  <si>
    <t>Average Review Count per Brand</t>
  </si>
  <si>
    <t>Total Reviews for Best Selling Listed Products</t>
  </si>
  <si>
    <t>Variable Price Index for Various Items</t>
  </si>
  <si>
    <t>Price tier distribution by category</t>
  </si>
  <si>
    <t>Total Reviews and total items listed</t>
  </si>
  <si>
    <t>Average Star Rating of Variously Selected Listed brands</t>
  </si>
  <si>
    <t>VPI (Value Proposition Index) of Budget Priced Items</t>
  </si>
  <si>
    <t>Minimum Price</t>
  </si>
  <si>
    <t>Maximum Price</t>
  </si>
  <si>
    <t>Average Stars Rating</t>
  </si>
  <si>
    <t>Average Pricen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</si>
</sst>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_(* #,##0_);_(* \(#,##0\);_(* &quot;-&quot;??_);_(@_)"/>
    <numFmt numFmtId="165" formatCode="_(* #,##0.0000_);_(* \(#,##0.0000\);_(* &quot;-&quot;??_);_(@_)"/>
    <numFmt numFmtId="166" formatCode="0.000"/>
  </numFmts>
  <fonts count="26" x14ac:knownFonts="1">
    <font>
      <sz val="11"/>
      <color theme="1"/>
      <name val="Calibri"/>
      <family val="2"/>
      <scheme val="minor"/>
    </font>
    <font>
      <sz val="12"/>
      <color theme="1"/>
      <name val="Calibri"/>
      <family val="2"/>
      <scheme val="minor"/>
    </font>
    <font>
      <b/>
      <sz val="11"/>
      <name val="Calibri"/>
      <family val="2"/>
    </font>
    <font>
      <sz val="11"/>
      <color theme="1"/>
      <name val="Calibri"/>
      <family val="2"/>
      <scheme val="minor"/>
    </font>
    <font>
      <b/>
      <sz val="11"/>
      <color theme="1"/>
      <name val="Calibri"/>
      <family val="2"/>
      <scheme val="minor"/>
    </font>
    <font>
      <sz val="12"/>
      <color rgb="FF000000"/>
      <name val="Arial"/>
      <family val="2"/>
    </font>
    <font>
      <b/>
      <sz val="11"/>
      <color theme="4" tint="-0.249977111117893"/>
      <name val="Calibri"/>
      <family val="2"/>
      <scheme val="minor"/>
    </font>
    <font>
      <sz val="11"/>
      <color theme="1" tint="4.9989318521683403E-2"/>
      <name val="Calibri"/>
      <family val="2"/>
      <scheme val="minor"/>
    </font>
    <font>
      <b/>
      <sz val="11"/>
      <color theme="0"/>
      <name val="Calibri"/>
      <family val="2"/>
      <scheme val="minor"/>
    </font>
    <font>
      <sz val="11"/>
      <color theme="7" tint="-0.249977111117893"/>
      <name val="Calibri"/>
      <family val="2"/>
      <scheme val="minor"/>
    </font>
    <font>
      <sz val="11"/>
      <color rgb="FF000000"/>
      <name val="Calibri"/>
      <family val="2"/>
      <scheme val="minor"/>
    </font>
    <font>
      <sz val="20"/>
      <color theme="1"/>
      <name val="Calibri"/>
      <family val="2"/>
      <scheme val="minor"/>
    </font>
    <font>
      <sz val="48"/>
      <color theme="1"/>
      <name val="Calibri"/>
      <family val="2"/>
      <scheme val="minor"/>
    </font>
    <font>
      <sz val="72"/>
      <color theme="1"/>
      <name val="Calibri"/>
      <family val="2"/>
      <scheme val="minor"/>
    </font>
    <font>
      <sz val="10"/>
      <color theme="1"/>
      <name val="Arial Unicode MS"/>
      <family val="2"/>
    </font>
    <font>
      <b/>
      <sz val="28"/>
      <color theme="1"/>
      <name val="Calibri"/>
      <family val="2"/>
      <scheme val="minor"/>
    </font>
    <font>
      <b/>
      <sz val="18"/>
      <color theme="1"/>
      <name val="Calibri"/>
      <family val="2"/>
      <scheme val="minor"/>
    </font>
    <font>
      <sz val="26"/>
      <color theme="1"/>
      <name val="Calibri"/>
      <family val="2"/>
      <scheme val="minor"/>
    </font>
    <font>
      <b/>
      <sz val="20"/>
      <color theme="1"/>
      <name val="Calibri"/>
      <family val="2"/>
      <scheme val="minor"/>
    </font>
    <font>
      <b/>
      <sz val="24"/>
      <color theme="1"/>
      <name val="Calibri"/>
      <family val="2"/>
      <scheme val="minor"/>
    </font>
    <font>
      <sz val="8"/>
      <name val="Calibri"/>
      <family val="2"/>
      <scheme val="minor"/>
    </font>
    <font>
      <sz val="18"/>
      <color theme="1"/>
      <name val="Calibri"/>
      <family val="2"/>
      <scheme val="minor"/>
    </font>
    <font>
      <sz val="22"/>
      <color theme="1"/>
      <name val="Calibri"/>
      <family val="2"/>
      <scheme val="minor"/>
    </font>
    <font>
      <sz val="22"/>
      <color rgb="FF000000"/>
      <name val="Calibri"/>
      <family val="2"/>
      <scheme val="minor"/>
    </font>
    <font>
      <sz val="16"/>
      <color theme="1"/>
      <name val="Calibri"/>
      <family val="2"/>
      <scheme val="minor"/>
    </font>
    <font>
      <b/>
      <sz val="17"/>
      <color theme="1"/>
      <name val="Calibri"/>
      <family val="2"/>
      <scheme val="minor"/>
    </font>
  </fonts>
  <fills count="8">
    <fill>
      <patternFill patternType="none"/>
    </fill>
    <fill>
      <patternFill patternType="gray125"/>
    </fill>
    <fill>
      <patternFill patternType="solid">
        <fgColor theme="4" tint="0.79998168889431442"/>
        <bgColor theme="4" tint="0.79998168889431442"/>
      </patternFill>
    </fill>
    <fill>
      <patternFill patternType="solid">
        <fgColor theme="0" tint="-0.14999847407452621"/>
        <bgColor theme="0" tint="-0.14999847407452621"/>
      </patternFill>
    </fill>
    <fill>
      <patternFill patternType="solid">
        <fgColor theme="7" tint="0.79998168889431442"/>
        <bgColor theme="7" tint="0.79998168889431442"/>
      </patternFill>
    </fill>
    <fill>
      <patternFill patternType="solid">
        <fgColor theme="3" tint="0.39997558519241921"/>
        <bgColor indexed="64"/>
      </patternFill>
    </fill>
    <fill>
      <patternFill patternType="solid">
        <fgColor theme="9"/>
        <bgColor indexed="64"/>
      </patternFill>
    </fill>
    <fill>
      <patternFill patternType="solid">
        <fgColor theme="1"/>
        <bgColor indexed="64"/>
      </patternFill>
    </fill>
  </fills>
  <borders count="49">
    <border>
      <left/>
      <right/>
      <top/>
      <bottom/>
      <diagonal/>
    </border>
    <border>
      <left style="thin">
        <color auto="1"/>
      </left>
      <right style="thin">
        <color auto="1"/>
      </right>
      <top style="thin">
        <color auto="1"/>
      </top>
      <bottom style="thin">
        <color auto="1"/>
      </bottom>
      <diagonal/>
    </border>
    <border>
      <left/>
      <right/>
      <top/>
      <bottom style="thin">
        <color theme="4" tint="0.39997558519241921"/>
      </bottom>
      <diagonal/>
    </border>
    <border>
      <left/>
      <right/>
      <top style="medium">
        <color indexed="64"/>
      </top>
      <bottom/>
      <diagonal/>
    </border>
    <border>
      <left/>
      <right/>
      <top/>
      <bottom style="medium">
        <color indexed="64"/>
      </bottom>
      <diagonal/>
    </border>
    <border>
      <left style="thin">
        <color auto="1"/>
      </left>
      <right style="thin">
        <color auto="1"/>
      </right>
      <top/>
      <bottom/>
      <diagonal/>
    </border>
    <border>
      <left/>
      <right/>
      <top/>
      <bottom style="thin">
        <color theme="4"/>
      </bottom>
      <diagonal/>
    </border>
    <border>
      <left style="thin">
        <color auto="1"/>
      </left>
      <right style="thin">
        <color auto="1"/>
      </right>
      <top style="thin">
        <color theme="7"/>
      </top>
      <bottom style="thin">
        <color theme="7"/>
      </bottom>
      <diagonal/>
    </border>
    <border>
      <left style="medium">
        <color indexed="64"/>
      </left>
      <right/>
      <top style="medium">
        <color indexed="64"/>
      </top>
      <bottom/>
      <diagonal/>
    </border>
    <border>
      <left style="medium">
        <color indexed="64"/>
      </left>
      <right/>
      <top/>
      <bottom style="medium">
        <color indexed="64"/>
      </bottom>
      <diagonal/>
    </border>
    <border>
      <left/>
      <right style="thin">
        <color indexed="64"/>
      </right>
      <top/>
      <bottom/>
      <diagonal/>
    </border>
    <border>
      <left style="thin">
        <color indexed="64"/>
      </left>
      <right/>
      <top/>
      <bottom/>
      <diagonal/>
    </border>
    <border>
      <left/>
      <right/>
      <top style="thin">
        <color theme="4"/>
      </top>
      <bottom/>
      <diagonal/>
    </border>
    <border>
      <left/>
      <right style="medium">
        <color indexed="64"/>
      </right>
      <top/>
      <bottom style="medium">
        <color indexed="64"/>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auto="1"/>
      </left>
      <right style="thin">
        <color auto="1"/>
      </right>
      <top/>
      <bottom style="thin">
        <color auto="1"/>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right style="medium">
        <color indexed="64"/>
      </right>
      <top/>
      <bottom style="double">
        <color indexed="64"/>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thin">
        <color indexed="64"/>
      </right>
      <top style="medium">
        <color indexed="64"/>
      </top>
      <bottom style="double">
        <color indexed="64"/>
      </bottom>
      <diagonal/>
    </border>
    <border>
      <left/>
      <right/>
      <top style="thin">
        <color theme="4"/>
      </top>
      <bottom style="medium">
        <color indexed="64"/>
      </bottom>
      <diagonal/>
    </border>
    <border>
      <left/>
      <right style="medium">
        <color indexed="64"/>
      </right>
      <top style="thin">
        <color theme="4"/>
      </top>
      <bottom/>
      <diagonal/>
    </border>
    <border>
      <left/>
      <right style="medium">
        <color indexed="64"/>
      </right>
      <top style="thin">
        <color theme="4"/>
      </top>
      <bottom style="medium">
        <color indexed="64"/>
      </bottom>
      <diagonal/>
    </border>
    <border>
      <left/>
      <right style="medium">
        <color rgb="FF000000"/>
      </right>
      <top style="medium">
        <color indexed="64"/>
      </top>
      <bottom/>
      <diagonal/>
    </border>
    <border>
      <left/>
      <right style="medium">
        <color rgb="FF000000"/>
      </right>
      <top/>
      <bottom/>
      <diagonal/>
    </border>
    <border>
      <left/>
      <right/>
      <top style="thin">
        <color theme="4" tint="0.39997558519241921"/>
      </top>
      <bottom style="thin">
        <color theme="4" tint="0.399975585192419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right/>
      <top/>
      <bottom style="thin">
        <color theme="1"/>
      </bottom>
      <diagonal/>
    </border>
    <border>
      <left style="thin">
        <color theme="9"/>
      </left>
      <right/>
      <top style="thin">
        <color theme="9"/>
      </top>
      <bottom/>
      <diagonal/>
    </border>
    <border>
      <left/>
      <right/>
      <top style="thin">
        <color theme="9"/>
      </top>
      <bottom/>
      <diagonal/>
    </border>
    <border>
      <left/>
      <right style="thin">
        <color theme="9"/>
      </right>
      <top style="thin">
        <color theme="9"/>
      </top>
      <bottom/>
      <diagonal/>
    </border>
    <border>
      <left style="thin">
        <color theme="9"/>
      </left>
      <right/>
      <top/>
      <bottom/>
      <diagonal/>
    </border>
    <border>
      <left/>
      <right style="thin">
        <color theme="9"/>
      </right>
      <top/>
      <bottom/>
      <diagonal/>
    </border>
    <border>
      <left style="thin">
        <color theme="9"/>
      </left>
      <right/>
      <top/>
      <bottom style="thin">
        <color theme="9"/>
      </bottom>
      <diagonal/>
    </border>
    <border>
      <left/>
      <right/>
      <top/>
      <bottom style="thin">
        <color theme="9"/>
      </bottom>
      <diagonal/>
    </border>
    <border>
      <left/>
      <right style="thin">
        <color theme="9"/>
      </right>
      <top/>
      <bottom style="thin">
        <color theme="9"/>
      </bottom>
      <diagonal/>
    </border>
    <border>
      <left/>
      <right style="thin">
        <color theme="1"/>
      </right>
      <top/>
      <bottom/>
      <diagonal/>
    </border>
    <border>
      <left/>
      <right style="thin">
        <color theme="1"/>
      </right>
      <top/>
      <bottom style="thin">
        <color theme="1"/>
      </bottom>
      <diagonal/>
    </border>
  </borders>
  <cellStyleXfs count="4">
    <xf numFmtId="0" fontId="0" fillId="0" borderId="0"/>
    <xf numFmtId="44" fontId="3" fillId="0" borderId="0" applyFont="0" applyFill="0" applyBorder="0" applyAlignment="0" applyProtection="0"/>
    <xf numFmtId="43" fontId="3" fillId="0" borderId="0" applyFont="0" applyFill="0" applyBorder="0" applyAlignment="0" applyProtection="0"/>
    <xf numFmtId="9" fontId="3" fillId="0" borderId="0" applyFont="0" applyFill="0" applyBorder="0" applyAlignment="0" applyProtection="0"/>
  </cellStyleXfs>
  <cellXfs count="155">
    <xf numFmtId="0" fontId="0" fillId="0" borderId="0" xfId="0"/>
    <xf numFmtId="0" fontId="2" fillId="0" borderId="1" xfId="0" applyFont="1" applyBorder="1" applyAlignment="1">
      <alignment horizontal="center" vertical="top"/>
    </xf>
    <xf numFmtId="0" fontId="4" fillId="2" borderId="2" xfId="0" applyFont="1"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0" fontId="5" fillId="0" borderId="0" xfId="0" applyFont="1"/>
    <xf numFmtId="44" fontId="2" fillId="0" borderId="1" xfId="1" applyFont="1" applyBorder="1" applyAlignment="1">
      <alignment horizontal="center" vertical="top"/>
    </xf>
    <xf numFmtId="44" fontId="0" fillId="0" borderId="0" xfId="1" applyFont="1"/>
    <xf numFmtId="0" fontId="2" fillId="0" borderId="5" xfId="0" applyFont="1" applyBorder="1" applyAlignment="1">
      <alignment horizontal="center" vertical="top"/>
    </xf>
    <xf numFmtId="44" fontId="0" fillId="0" borderId="0" xfId="0" applyNumberFormat="1"/>
    <xf numFmtId="43" fontId="0" fillId="0" borderId="0" xfId="0" applyNumberFormat="1"/>
    <xf numFmtId="164" fontId="0" fillId="0" borderId="0" xfId="0" applyNumberFormat="1"/>
    <xf numFmtId="0" fontId="0" fillId="0" borderId="0" xfId="0" applyAlignment="1">
      <alignment wrapText="1"/>
    </xf>
    <xf numFmtId="10" fontId="0" fillId="0" borderId="0" xfId="0" applyNumberFormat="1"/>
    <xf numFmtId="0" fontId="0" fillId="0" borderId="0" xfId="0" applyAlignment="1">
      <alignment horizontal="left" wrapText="1"/>
    </xf>
    <xf numFmtId="165" fontId="7" fillId="0" borderId="0" xfId="0" applyNumberFormat="1" applyFont="1"/>
    <xf numFmtId="0" fontId="2" fillId="0" borderId="7" xfId="0" applyFont="1" applyBorder="1" applyAlignment="1">
      <alignment horizontal="center" vertical="top"/>
    </xf>
    <xf numFmtId="2" fontId="9" fillId="4" borderId="0" xfId="0" applyNumberFormat="1" applyFont="1" applyFill="1"/>
    <xf numFmtId="0" fontId="10" fillId="0" borderId="0" xfId="0" applyFont="1"/>
    <xf numFmtId="43" fontId="0" fillId="0" borderId="0" xfId="2" applyFont="1"/>
    <xf numFmtId="0" fontId="0" fillId="0" borderId="0" xfId="0" pivotButton="1" applyAlignment="1">
      <alignment wrapText="1"/>
    </xf>
    <xf numFmtId="0" fontId="0" fillId="3" borderId="0" xfId="0" applyFill="1" applyAlignment="1">
      <alignment horizontal="left"/>
    </xf>
    <xf numFmtId="10" fontId="0" fillId="0" borderId="0" xfId="3" applyNumberFormat="1" applyFont="1"/>
    <xf numFmtId="0" fontId="0" fillId="5" borderId="0" xfId="0" applyFill="1"/>
    <xf numFmtId="9" fontId="7" fillId="0" borderId="0" xfId="3" applyFont="1"/>
    <xf numFmtId="43" fontId="2" fillId="0" borderId="5" xfId="2" applyFont="1" applyFill="1" applyBorder="1" applyAlignment="1">
      <alignment horizontal="center" vertical="top"/>
    </xf>
    <xf numFmtId="0" fontId="0" fillId="0" borderId="4" xfId="0" applyBorder="1"/>
    <xf numFmtId="0" fontId="14" fillId="5" borderId="0" xfId="0" applyFont="1" applyFill="1"/>
    <xf numFmtId="0" fontId="0" fillId="5" borderId="0" xfId="0" applyFill="1" applyAlignment="1">
      <alignment horizontal="center" wrapText="1"/>
    </xf>
    <xf numFmtId="0" fontId="0" fillId="5" borderId="10" xfId="0" applyFill="1" applyBorder="1"/>
    <xf numFmtId="0" fontId="6" fillId="5" borderId="6" xfId="0" applyFont="1" applyFill="1" applyBorder="1" applyAlignment="1">
      <alignment horizontal="left" wrapText="1"/>
    </xf>
    <xf numFmtId="0" fontId="6" fillId="5" borderId="6" xfId="0" applyFont="1" applyFill="1" applyBorder="1" applyAlignment="1">
      <alignment wrapText="1"/>
    </xf>
    <xf numFmtId="9" fontId="0" fillId="5" borderId="0" xfId="0" applyNumberFormat="1" applyFill="1"/>
    <xf numFmtId="0" fontId="7" fillId="0" borderId="0" xfId="0" applyFont="1" applyAlignment="1">
      <alignment horizontal="left"/>
    </xf>
    <xf numFmtId="43" fontId="7" fillId="0" borderId="0" xfId="0" applyNumberFormat="1" applyFont="1"/>
    <xf numFmtId="165" fontId="0" fillId="0" borderId="0" xfId="0" applyNumberFormat="1"/>
    <xf numFmtId="166" fontId="7" fillId="0" borderId="0" xfId="0" applyNumberFormat="1" applyFont="1"/>
    <xf numFmtId="0" fontId="0" fillId="0" borderId="12" xfId="0" applyBorder="1"/>
    <xf numFmtId="43" fontId="0" fillId="0" borderId="12" xfId="2" applyFont="1" applyBorder="1"/>
    <xf numFmtId="43" fontId="0" fillId="0" borderId="0" xfId="2" applyFont="1" applyBorder="1"/>
    <xf numFmtId="0" fontId="0" fillId="0" borderId="15" xfId="0" applyBorder="1"/>
    <xf numFmtId="43" fontId="0" fillId="0" borderId="16" xfId="2" applyFont="1" applyBorder="1"/>
    <xf numFmtId="43" fontId="0" fillId="0" borderId="4" xfId="2" applyFont="1" applyBorder="1"/>
    <xf numFmtId="43" fontId="0" fillId="0" borderId="13" xfId="2" applyFont="1" applyBorder="1"/>
    <xf numFmtId="43" fontId="0" fillId="0" borderId="26" xfId="2" applyFont="1" applyBorder="1"/>
    <xf numFmtId="0" fontId="0" fillId="0" borderId="25" xfId="0" applyBorder="1"/>
    <xf numFmtId="43" fontId="0" fillId="0" borderId="25" xfId="2" applyFont="1" applyBorder="1"/>
    <xf numFmtId="43" fontId="0" fillId="0" borderId="27" xfId="2" applyFont="1" applyBorder="1"/>
    <xf numFmtId="0" fontId="22" fillId="0" borderId="0" xfId="0" applyFont="1" applyAlignment="1">
      <alignment horizontal="center"/>
    </xf>
    <xf numFmtId="0" fontId="21" fillId="0" borderId="0" xfId="0" applyFont="1" applyAlignment="1">
      <alignment horizontal="center"/>
    </xf>
    <xf numFmtId="9" fontId="0" fillId="0" borderId="0" xfId="3" applyFont="1"/>
    <xf numFmtId="0" fontId="0" fillId="5" borderId="0" xfId="0" applyFill="1" applyAlignment="1">
      <alignment wrapText="1"/>
    </xf>
    <xf numFmtId="0" fontId="17" fillId="0" borderId="0" xfId="0" applyFont="1" applyAlignment="1">
      <alignment horizontal="center"/>
    </xf>
    <xf numFmtId="2" fontId="17" fillId="0" borderId="0" xfId="0" applyNumberFormat="1" applyFont="1" applyAlignment="1">
      <alignment horizontal="center"/>
    </xf>
    <xf numFmtId="2" fontId="17" fillId="0" borderId="10" xfId="0" applyNumberFormat="1" applyFont="1" applyBorder="1" applyAlignment="1">
      <alignment horizontal="center"/>
    </xf>
    <xf numFmtId="0" fontId="1" fillId="5" borderId="0" xfId="0" applyFont="1" applyFill="1" applyAlignment="1">
      <alignment horizontal="center" vertical="center" wrapText="1"/>
    </xf>
    <xf numFmtId="0" fontId="15" fillId="0" borderId="18" xfId="0" applyFont="1" applyBorder="1" applyAlignment="1">
      <alignment horizontal="center"/>
    </xf>
    <xf numFmtId="0" fontId="15" fillId="0" borderId="19" xfId="0" applyFont="1" applyBorder="1" applyAlignment="1">
      <alignment horizontal="center"/>
    </xf>
    <xf numFmtId="0" fontId="15" fillId="0" borderId="20" xfId="0" applyFont="1" applyBorder="1" applyAlignment="1">
      <alignment horizontal="center"/>
    </xf>
    <xf numFmtId="0" fontId="12" fillId="0" borderId="11" xfId="0" applyFont="1" applyBorder="1" applyAlignment="1">
      <alignment horizontal="center"/>
    </xf>
    <xf numFmtId="0" fontId="12" fillId="0" borderId="0" xfId="0" applyFont="1" applyAlignment="1">
      <alignment horizontal="center"/>
    </xf>
    <xf numFmtId="0" fontId="12" fillId="0" borderId="10" xfId="0" applyFont="1" applyBorder="1" applyAlignment="1">
      <alignment horizontal="center"/>
    </xf>
    <xf numFmtId="0" fontId="18" fillId="0" borderId="11" xfId="0" applyFont="1" applyBorder="1" applyAlignment="1">
      <alignment horizontal="center" vertical="center" wrapText="1"/>
    </xf>
    <xf numFmtId="0" fontId="18" fillId="0" borderId="0" xfId="0" applyFont="1" applyAlignment="1">
      <alignment horizontal="center" vertical="center" wrapText="1"/>
    </xf>
    <xf numFmtId="0" fontId="11" fillId="0" borderId="0" xfId="0" applyFont="1" applyAlignment="1">
      <alignment horizontal="center" vertical="center" wrapText="1"/>
    </xf>
    <xf numFmtId="0" fontId="13" fillId="0" borderId="15" xfId="0" applyFont="1" applyBorder="1" applyAlignment="1">
      <alignment horizontal="center" vertical="center"/>
    </xf>
    <xf numFmtId="0" fontId="13" fillId="0" borderId="0" xfId="0" applyFont="1" applyAlignment="1">
      <alignment horizontal="center" vertical="center"/>
    </xf>
    <xf numFmtId="0" fontId="13" fillId="0" borderId="10" xfId="0" applyFont="1" applyBorder="1" applyAlignment="1">
      <alignment horizontal="center" vertical="center"/>
    </xf>
    <xf numFmtId="0" fontId="12" fillId="0" borderId="17" xfId="0" applyFont="1" applyBorder="1" applyAlignment="1">
      <alignment horizontal="center"/>
    </xf>
    <xf numFmtId="0" fontId="12" fillId="0" borderId="1" xfId="0" applyFont="1" applyBorder="1" applyAlignment="1">
      <alignment horizontal="center"/>
    </xf>
    <xf numFmtId="0" fontId="15" fillId="0" borderId="0" xfId="0" applyFont="1" applyAlignment="1">
      <alignment horizontal="center"/>
    </xf>
    <xf numFmtId="0" fontId="19" fillId="0" borderId="11" xfId="0" applyFont="1" applyBorder="1" applyAlignment="1">
      <alignment horizontal="center" vertical="center" wrapText="1"/>
    </xf>
    <xf numFmtId="0" fontId="19" fillId="0" borderId="0" xfId="0" applyFont="1" applyAlignment="1">
      <alignment horizontal="center" vertical="center" wrapText="1"/>
    </xf>
    <xf numFmtId="0" fontId="16" fillId="0" borderId="0" xfId="0" applyFont="1" applyAlignment="1">
      <alignment horizontal="center"/>
    </xf>
    <xf numFmtId="0" fontId="15" fillId="0" borderId="22" xfId="0" applyFont="1" applyBorder="1" applyAlignment="1">
      <alignment horizontal="center"/>
    </xf>
    <xf numFmtId="0" fontId="15" fillId="0" borderId="23" xfId="0" applyFont="1" applyBorder="1" applyAlignment="1">
      <alignment horizontal="center"/>
    </xf>
    <xf numFmtId="0" fontId="15" fillId="0" borderId="24" xfId="0" applyFont="1" applyBorder="1" applyAlignment="1">
      <alignment horizontal="center"/>
    </xf>
    <xf numFmtId="0" fontId="15" fillId="0" borderId="21" xfId="0" applyFont="1" applyBorder="1" applyAlignment="1">
      <alignment horizontal="center"/>
    </xf>
    <xf numFmtId="0" fontId="15" fillId="0" borderId="11" xfId="0" applyFont="1" applyBorder="1" applyAlignment="1">
      <alignment horizontal="center"/>
    </xf>
    <xf numFmtId="0" fontId="16" fillId="0" borderId="10" xfId="0" applyFont="1" applyBorder="1" applyAlignment="1">
      <alignment horizontal="center"/>
    </xf>
    <xf numFmtId="0" fontId="22" fillId="0" borderId="3" xfId="0" applyFont="1" applyBorder="1" applyAlignment="1">
      <alignment horizontal="center" vertical="center"/>
    </xf>
    <xf numFmtId="0" fontId="22" fillId="0" borderId="14" xfId="0" applyFont="1" applyBorder="1" applyAlignment="1">
      <alignment horizontal="center" vertical="center"/>
    </xf>
    <xf numFmtId="0" fontId="22" fillId="0" borderId="0" xfId="0" applyFont="1" applyAlignment="1">
      <alignment horizontal="center" vertical="center"/>
    </xf>
    <xf numFmtId="0" fontId="22" fillId="0" borderId="16" xfId="0" applyFont="1" applyBorder="1" applyAlignment="1">
      <alignment horizontal="center" vertical="center"/>
    </xf>
    <xf numFmtId="0" fontId="23" fillId="0" borderId="3" xfId="0" applyFont="1" applyBorder="1" applyAlignment="1">
      <alignment horizontal="center" vertical="center"/>
    </xf>
    <xf numFmtId="0" fontId="23" fillId="0" borderId="28" xfId="0" applyFont="1" applyBorder="1" applyAlignment="1">
      <alignment horizontal="center" vertical="center"/>
    </xf>
    <xf numFmtId="0" fontId="23" fillId="0" borderId="0" xfId="0" applyFont="1" applyAlignment="1">
      <alignment horizontal="center" vertical="center"/>
    </xf>
    <xf numFmtId="0" fontId="23" fillId="0" borderId="29" xfId="0" applyFont="1" applyBorder="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xf>
    <xf numFmtId="0" fontId="0" fillId="0" borderId="0" xfId="0" applyAlignment="1">
      <alignment horizontal="center"/>
    </xf>
    <xf numFmtId="0" fontId="22" fillId="0" borderId="0" xfId="0" applyFont="1" applyAlignment="1">
      <alignment horizontal="center"/>
    </xf>
    <xf numFmtId="0" fontId="18" fillId="0" borderId="0" xfId="0" applyFont="1" applyAlignment="1">
      <alignment horizontal="center" vertical="center"/>
    </xf>
    <xf numFmtId="0" fontId="0" fillId="0" borderId="0" xfId="0" applyNumberFormat="1"/>
    <xf numFmtId="0" fontId="0" fillId="0" borderId="32" xfId="0" pivotButton="1" applyBorder="1"/>
    <xf numFmtId="0" fontId="0" fillId="0" borderId="33" xfId="0" applyBorder="1"/>
    <xf numFmtId="0" fontId="0" fillId="0" borderId="0" xfId="0" applyNumberFormat="1" applyBorder="1"/>
    <xf numFmtId="44" fontId="0" fillId="0" borderId="16" xfId="0" applyNumberFormat="1" applyBorder="1"/>
    <xf numFmtId="0" fontId="0" fillId="0" borderId="4" xfId="0" applyNumberFormat="1" applyBorder="1"/>
    <xf numFmtId="44" fontId="0" fillId="0" borderId="13" xfId="0" applyNumberFormat="1" applyBorder="1"/>
    <xf numFmtId="0" fontId="0" fillId="0" borderId="8" xfId="0" applyNumberFormat="1" applyBorder="1"/>
    <xf numFmtId="0" fontId="0" fillId="0" borderId="3" xfId="0" applyNumberFormat="1" applyBorder="1"/>
    <xf numFmtId="44" fontId="0" fillId="0" borderId="14" xfId="0" applyNumberFormat="1" applyBorder="1"/>
    <xf numFmtId="0" fontId="0" fillId="0" borderId="15" xfId="0" applyNumberFormat="1" applyBorder="1"/>
    <xf numFmtId="0" fontId="0" fillId="0" borderId="9" xfId="0" applyNumberFormat="1" applyBorder="1"/>
    <xf numFmtId="0" fontId="0" fillId="0" borderId="31" xfId="0" pivotButton="1" applyBorder="1"/>
    <xf numFmtId="0" fontId="0" fillId="0" borderId="34" xfId="0" applyBorder="1" applyAlignment="1">
      <alignment horizontal="left"/>
    </xf>
    <xf numFmtId="0" fontId="0" fillId="0" borderId="35" xfId="0" applyBorder="1" applyAlignment="1">
      <alignment horizontal="left"/>
    </xf>
    <xf numFmtId="0" fontId="0" fillId="0" borderId="36" xfId="0" applyBorder="1" applyAlignment="1">
      <alignment horizontal="left"/>
    </xf>
    <xf numFmtId="0" fontId="0" fillId="0" borderId="32" xfId="0" applyBorder="1"/>
    <xf numFmtId="0" fontId="0" fillId="0" borderId="37" xfId="0" applyBorder="1"/>
    <xf numFmtId="44" fontId="0" fillId="0" borderId="33" xfId="0" applyNumberFormat="1" applyBorder="1"/>
    <xf numFmtId="0" fontId="24" fillId="0" borderId="0" xfId="0" applyFont="1" applyAlignment="1">
      <alignment horizontal="center"/>
    </xf>
    <xf numFmtId="0" fontId="21" fillId="0" borderId="0" xfId="0" applyFont="1" applyAlignment="1">
      <alignment horizontal="center"/>
    </xf>
    <xf numFmtId="0" fontId="0" fillId="6" borderId="0" xfId="0" applyFill="1"/>
    <xf numFmtId="0" fontId="0" fillId="6" borderId="10" xfId="0" applyFill="1" applyBorder="1"/>
    <xf numFmtId="0" fontId="0" fillId="0" borderId="10" xfId="0" applyBorder="1"/>
    <xf numFmtId="0" fontId="0" fillId="5" borderId="0" xfId="0" applyFill="1" applyBorder="1"/>
    <xf numFmtId="0" fontId="4" fillId="0" borderId="0" xfId="0" applyFont="1" applyAlignment="1">
      <alignment horizontal="left"/>
    </xf>
    <xf numFmtId="0" fontId="4" fillId="0" borderId="34" xfId="0" applyFont="1" applyBorder="1" applyAlignment="1">
      <alignment horizontal="left"/>
    </xf>
    <xf numFmtId="0" fontId="4" fillId="0" borderId="0" xfId="0" applyFont="1" applyFill="1"/>
    <xf numFmtId="2" fontId="4" fillId="0" borderId="0" xfId="0" applyNumberFormat="1" applyFont="1" applyFill="1"/>
    <xf numFmtId="43" fontId="4" fillId="0" borderId="0" xfId="0" applyNumberFormat="1" applyFont="1"/>
    <xf numFmtId="43" fontId="4" fillId="0" borderId="0" xfId="2" applyFont="1"/>
    <xf numFmtId="9" fontId="4" fillId="0" borderId="0" xfId="3" applyFont="1"/>
    <xf numFmtId="0" fontId="0" fillId="0" borderId="0" xfId="0" applyFont="1" applyAlignment="1">
      <alignment horizontal="left"/>
    </xf>
    <xf numFmtId="43" fontId="0" fillId="0" borderId="0" xfId="0" applyNumberFormat="1" applyFont="1"/>
    <xf numFmtId="43" fontId="3" fillId="0" borderId="0" xfId="2" applyFont="1"/>
    <xf numFmtId="0" fontId="0" fillId="0" borderId="0" xfId="0" applyFont="1"/>
    <xf numFmtId="9" fontId="3" fillId="0" borderId="0" xfId="3" applyFont="1"/>
    <xf numFmtId="0" fontId="25" fillId="0" borderId="0" xfId="0" applyFont="1" applyAlignment="1">
      <alignment horizontal="center"/>
    </xf>
    <xf numFmtId="0" fontId="8" fillId="5" borderId="30" xfId="0" applyFont="1" applyFill="1" applyBorder="1" applyAlignment="1">
      <alignment wrapText="1"/>
    </xf>
    <xf numFmtId="0" fontId="4" fillId="0" borderId="30" xfId="0" applyFont="1" applyBorder="1" applyAlignment="1">
      <alignment horizontal="left"/>
    </xf>
    <xf numFmtId="0" fontId="0" fillId="0" borderId="30" xfId="0" applyFont="1" applyBorder="1" applyAlignment="1">
      <alignment horizontal="left"/>
    </xf>
    <xf numFmtId="0" fontId="0" fillId="2" borderId="30" xfId="0" applyFont="1" applyFill="1" applyBorder="1" applyAlignment="1">
      <alignment horizontal="left"/>
    </xf>
    <xf numFmtId="0" fontId="4" fillId="2" borderId="30" xfId="0" applyFont="1" applyFill="1" applyBorder="1" applyAlignment="1">
      <alignment horizontal="left"/>
    </xf>
    <xf numFmtId="0" fontId="15" fillId="0" borderId="0" xfId="0" applyFont="1" applyBorder="1" applyAlignment="1">
      <alignment horizontal="center"/>
    </xf>
    <xf numFmtId="0" fontId="11" fillId="0" borderId="0" xfId="0" applyFont="1" applyBorder="1" applyAlignment="1">
      <alignment horizontal="center" vertical="center" wrapText="1"/>
    </xf>
    <xf numFmtId="0" fontId="0" fillId="7" borderId="39" xfId="0" applyFill="1" applyBorder="1"/>
    <xf numFmtId="0" fontId="0" fillId="7" borderId="40" xfId="0" applyFill="1" applyBorder="1"/>
    <xf numFmtId="0" fontId="0" fillId="7" borderId="41" xfId="0" applyFill="1" applyBorder="1"/>
    <xf numFmtId="0" fontId="11" fillId="7" borderId="42" xfId="0" applyFont="1" applyFill="1" applyBorder="1" applyAlignment="1">
      <alignment horizontal="center" vertical="center" wrapText="1"/>
    </xf>
    <xf numFmtId="0" fontId="11" fillId="7" borderId="0" xfId="0" applyFont="1" applyFill="1" applyBorder="1" applyAlignment="1">
      <alignment horizontal="center" vertical="center" wrapText="1"/>
    </xf>
    <xf numFmtId="0" fontId="0" fillId="7" borderId="0" xfId="0" applyFill="1" applyBorder="1"/>
    <xf numFmtId="0" fontId="0" fillId="7" borderId="43" xfId="0" applyFill="1" applyBorder="1"/>
    <xf numFmtId="0" fontId="0" fillId="7" borderId="42" xfId="0" applyFill="1" applyBorder="1"/>
    <xf numFmtId="0" fontId="0" fillId="7" borderId="44" xfId="0" applyFill="1" applyBorder="1"/>
    <xf numFmtId="0" fontId="0" fillId="7" borderId="45" xfId="0" applyFill="1" applyBorder="1"/>
    <xf numFmtId="0" fontId="0" fillId="7" borderId="46" xfId="0" applyFill="1" applyBorder="1"/>
    <xf numFmtId="0" fontId="0" fillId="5" borderId="45" xfId="0" applyFill="1" applyBorder="1"/>
    <xf numFmtId="0" fontId="0" fillId="5" borderId="0" xfId="0" applyFill="1" applyBorder="1" applyAlignment="1">
      <alignment horizontal="center"/>
    </xf>
    <xf numFmtId="0" fontId="0" fillId="5" borderId="47" xfId="0" applyFill="1" applyBorder="1"/>
    <xf numFmtId="0" fontId="0" fillId="5" borderId="38" xfId="0" applyFill="1" applyBorder="1"/>
    <xf numFmtId="0" fontId="0" fillId="5" borderId="48" xfId="0" applyFill="1" applyBorder="1"/>
  </cellXfs>
  <cellStyles count="4">
    <cellStyle name="Comma" xfId="2" builtinId="3"/>
    <cellStyle name="Currency" xfId="1" builtinId="4"/>
    <cellStyle name="Normal" xfId="0" builtinId="0"/>
    <cellStyle name="Percent" xfId="3" builtinId="5"/>
  </cellStyles>
  <dxfs count="126">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4" formatCode="_(&quot;$&quot;* #,##0.00_);_(&quot;$&quot;* \(#,##0.0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4" formatCode="_(&quot;$&quot;* #,##0.00_);_(&quot;$&quot;* \(#,##0.0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outline="0">
        <left style="thin">
          <color theme="4" tint="0.39997558519241921"/>
        </left>
      </border>
    </dxf>
    <dxf>
      <numFmt numFmtId="0" formatCode="General"/>
    </dxf>
    <dxf>
      <font>
        <b/>
        <i val="0"/>
        <strike val="0"/>
        <condense val="0"/>
        <extend val="0"/>
        <outline val="0"/>
        <shadow val="0"/>
        <u val="none"/>
        <vertAlign val="baseline"/>
        <sz val="11"/>
        <color theme="1"/>
        <name val="Calibri"/>
        <family val="2"/>
        <scheme val="minor"/>
      </font>
      <numFmt numFmtId="2" formatCode="0.00"/>
      <fill>
        <patternFill patternType="none">
          <fgColor indexed="64"/>
          <bgColor auto="1"/>
        </patternFill>
      </fill>
    </dxf>
    <dxf>
      <font>
        <b/>
        <i val="0"/>
        <strike val="0"/>
        <condense val="0"/>
        <extend val="0"/>
        <outline val="0"/>
        <shadow val="0"/>
        <u val="none"/>
        <vertAlign val="baseline"/>
        <sz val="11"/>
        <color theme="1"/>
        <name val="Calibri"/>
        <family val="2"/>
        <scheme val="minor"/>
      </font>
      <fill>
        <patternFill patternType="none">
          <fgColor indexed="64"/>
          <bgColor auto="1"/>
        </patternFill>
      </fill>
    </dxf>
    <dxf>
      <font>
        <b/>
        <i val="0"/>
        <strike val="0"/>
        <condense val="0"/>
        <extend val="0"/>
        <outline val="0"/>
        <shadow val="0"/>
        <u val="none"/>
        <vertAlign val="baseline"/>
        <sz val="11"/>
        <color theme="1"/>
        <name val="Calibri"/>
        <family val="2"/>
        <scheme val="minor"/>
      </font>
      <numFmt numFmtId="2" formatCode="0.00"/>
      <fill>
        <patternFill patternType="none">
          <fgColor indexed="64"/>
          <bgColor auto="1"/>
        </patternFill>
      </fill>
    </dxf>
    <dxf>
      <font>
        <b/>
      </font>
    </dxf>
    <dxf>
      <numFmt numFmtId="164" formatCode="_(* #,##0_);_(* \(#,##0\);_(* &quot;-&quot;??_);_(@_)"/>
    </dxf>
    <dxf>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7" tint="-0.249977111117893"/>
        <name val="Calibri"/>
        <family val="2"/>
        <scheme val="minor"/>
      </font>
      <numFmt numFmtId="2" formatCode="0.00"/>
      <fill>
        <patternFill patternType="solid">
          <fgColor theme="7" tint="0.79998168889431442"/>
          <bgColor theme="7" tint="0.79998168889431442"/>
        </patternFill>
      </fill>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
      <numFmt numFmtId="35" formatCode="_(* #,##0.00_);_(* \(#,##0.00\);_(* &quot;-&quot;??_);_(@_)"/>
    </dxf>
    <dxf>
      <alignment horizontal="left" vertical="bottom" textRotation="0" wrapText="0" indent="0" justifyLastLine="0" shrinkToFit="0" readingOrder="0"/>
    </dxf>
    <dxf>
      <fill>
        <patternFill patternType="solid">
          <fgColor indexed="64"/>
          <bgColor theme="3" tint="0.39997558519241921"/>
        </patternFill>
      </fill>
      <alignment horizontal="general" vertical="bottom" textRotation="0" wrapText="1" indent="0" justifyLastLine="0" shrinkToFit="0" readingOrder="0"/>
    </dxf>
    <dxf>
      <numFmt numFmtId="35" formatCode="_(* #,##0.00_);_(* \(#,##0.00\);_(* &quot;-&quot;??_);_(@_)"/>
    </dxf>
    <dxf>
      <numFmt numFmtId="164" formatCode="_(* #,##0_);_(* \(#,##0\);_(* &quot;-&quot;??_);_(@_)"/>
    </dxf>
    <dxf>
      <numFmt numFmtId="35" formatCode="_(* #,##0.00_);_(* \(#,##0.00\);_(*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ill>
        <patternFill patternType="solid">
          <fgColor theme="0" tint="-0.14999847407452621"/>
          <bgColor theme="0" tint="-0.14999847407452621"/>
        </patternFill>
      </fill>
      <alignment horizontal="left" vertical="bottom" textRotation="0" wrapText="0" indent="0" justifyLastLine="0" shrinkToFit="0" readingOrder="0"/>
    </dxf>
    <dxf>
      <numFmt numFmtId="14" formatCode="0.00%"/>
    </dxf>
    <dxf>
      <alignment wrapText="1"/>
    </dxf>
    <dxf>
      <alignment wrapText="1"/>
    </dxf>
    <dxf>
      <alignment wrapText="1"/>
    </dxf>
    <dxf>
      <numFmt numFmtId="164" formatCode="_(* #,##0_);_(* \(#,##0\);_(* &quot;-&quot;??_);_(@_)"/>
    </dxf>
    <dxf>
      <numFmt numFmtId="35" formatCode="_(* #,##0.00_);_(* \(#,##0.00\);_(* &quot;-&quot;??_);_(@_)"/>
    </dxf>
    <dxf>
      <numFmt numFmtId="34" formatCode="_(&quot;$&quot;* #,##0.00_);_(&quot;$&quot;* \(#,##0.00\);_(&quot;$&quot;* &quot;-&quot;??_);_(@_)"/>
    </dxf>
    <dxf>
      <numFmt numFmtId="164" formatCode="_(* #,##0_);_(* \(#,##0\);_(* &quot;-&quot;??_);_(@_)"/>
    </dxf>
    <dxf>
      <numFmt numFmtId="35" formatCode="_(* #,##0.00_);_(* \(#,##0.00\);_(* &quot;-&quot;??_);_(@_)"/>
    </dxf>
    <dxf>
      <numFmt numFmtId="34" formatCode="_(&quot;$&quot;* #,##0.00_);_(&quot;$&quot;* \(#,##0.00\);_(&quot;$&quot;* &quot;-&quot;??_);_(@_)"/>
    </dxf>
    <dxf>
      <font>
        <b val="0"/>
        <i val="0"/>
        <strike val="0"/>
        <condense val="0"/>
        <extend val="0"/>
        <outline val="0"/>
        <shadow val="0"/>
        <u val="none"/>
        <vertAlign val="baseline"/>
        <sz val="11"/>
        <color theme="1"/>
        <name val="Calibri"/>
        <family val="2"/>
        <scheme val="minor"/>
      </font>
      <numFmt numFmtId="35" formatCode="_(* #,##0.00_);_(* \(#,##0.00\);_(* &quot;-&quot;??_);_(@_)"/>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35" formatCode="_(* #,##0.00_);_(* \(#,##0.00\);_(* &quot;-&quot;??_);_(@_)"/>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35" formatCode="_(* #,##0.00_);_(* \(#,##0.00\);_(* &quot;-&quot;??_);_(@_)"/>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35" formatCode="_(* #,##0.00_);_(* \(#,##0.00\);_(* &quot;-&quot;??_);_(@_)"/>
    </dxf>
    <dxf>
      <font>
        <b val="0"/>
        <i val="0"/>
        <strike val="0"/>
        <condense val="0"/>
        <extend val="0"/>
        <outline val="0"/>
        <shadow val="0"/>
        <u val="none"/>
        <vertAlign val="baseline"/>
        <sz val="11"/>
        <color theme="1"/>
        <name val="Calibri"/>
        <family val="2"/>
        <scheme val="minor"/>
      </font>
      <numFmt numFmtId="35" formatCode="_(* #,##0.00_);_(* \(#,##0.00\);_(* &quot;-&quot;??_);_(@_)"/>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35" formatCode="_(* #,##0.00_);_(* \(#,##0.00\);_(* &quot;-&quot;??_);_(@_)"/>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35" formatCode="_(* #,##0.00_);_(* \(#,##0.00\);_(* &quot;-&quot;??_);_(@_)"/>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35" formatCode="_(* #,##0.00_);_(* \(#,##0.00\);_(* &quot;-&quot;??_);_(@_)"/>
    </dxf>
    <dxf>
      <font>
        <b val="0"/>
        <i val="0"/>
        <strike val="0"/>
        <condense val="0"/>
        <extend val="0"/>
        <outline val="0"/>
        <shadow val="0"/>
        <u val="none"/>
        <vertAlign val="baseline"/>
        <sz val="11"/>
        <color theme="1"/>
        <name val="Calibri"/>
        <family val="2"/>
        <scheme val="minor"/>
      </font>
      <numFmt numFmtId="35" formatCode="_(* #,##0.00_);_(* \(#,##0.00\);_(* &quot;-&quot;??_);_(@_)"/>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35" formatCode="_(* #,##0.00_);_(* \(#,##0.00\);_(* &quot;-&quot;??_);_(@_)"/>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35" formatCode="_(* #,##0.00_);_(* \(#,##0.00\);_(* &quot;-&quot;??_);_(@_)"/>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35" formatCode="_(* #,##0.00_);_(* \(#,##0.00\);_(* &quot;-&quot;??_);_(@_)"/>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trike val="0"/>
        <outline val="0"/>
        <shadow val="0"/>
        <u val="none"/>
        <vertAlign val="baseline"/>
        <sz val="11"/>
        <color theme="1" tint="4.9989318521683403E-2"/>
        <name val="Calibri"/>
        <family val="2"/>
        <scheme val="minor"/>
      </font>
      <numFmt numFmtId="35" formatCode="_(* #,##0.00_);_(* \(#,##0.00\);_(* &quot;-&quot;??_);_(@_)"/>
    </dxf>
    <dxf>
      <font>
        <strike val="0"/>
        <outline val="0"/>
        <shadow val="0"/>
        <u val="none"/>
        <vertAlign val="baseline"/>
        <sz val="11"/>
        <color theme="1" tint="4.9989318521683403E-2"/>
        <name val="Calibri"/>
        <family val="2"/>
        <scheme val="minor"/>
      </font>
      <numFmt numFmtId="0" formatCode="General"/>
    </dxf>
    <dxf>
      <font>
        <strike val="0"/>
        <outline val="0"/>
        <shadow val="0"/>
        <u val="none"/>
        <vertAlign val="baseline"/>
        <sz val="11"/>
        <color theme="1" tint="4.9989318521683403E-2"/>
        <name val="Calibri"/>
        <family val="2"/>
        <scheme val="minor"/>
      </font>
      <numFmt numFmtId="2" formatCode="0.00"/>
    </dxf>
    <dxf>
      <font>
        <strike val="0"/>
        <outline val="0"/>
        <shadow val="0"/>
        <u val="none"/>
        <vertAlign val="baseline"/>
        <sz val="11"/>
        <color theme="1" tint="4.9989318521683403E-2"/>
        <name val="Calibri"/>
        <family val="2"/>
        <scheme val="minor"/>
      </font>
      <numFmt numFmtId="165" formatCode="_(* #,##0.0000_);_(* \(#,##0.0000\);_(* &quot;-&quot;??_);_(@_)"/>
    </dxf>
    <dxf>
      <font>
        <strike val="0"/>
        <outline val="0"/>
        <shadow val="0"/>
        <u val="none"/>
        <vertAlign val="baseline"/>
        <sz val="11"/>
        <color theme="1" tint="4.9989318521683403E-2"/>
        <name val="Calibri"/>
        <family val="2"/>
        <scheme val="minor"/>
      </font>
      <alignment horizontal="left" vertical="bottom" textRotation="0" wrapText="0" indent="0" justifyLastLine="0" shrinkToFit="0" readingOrder="0"/>
    </dxf>
    <dxf>
      <font>
        <strike val="0"/>
        <outline val="0"/>
        <shadow val="0"/>
        <u val="none"/>
        <vertAlign val="baseline"/>
        <sz val="11"/>
        <color theme="1" tint="4.9989318521683403E-2"/>
        <name val="Calibri"/>
        <family val="2"/>
        <scheme val="minor"/>
      </font>
    </dxf>
    <dxf>
      <alignment vertical="bottom" textRotation="0" wrapText="1"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5" formatCode="_(* #,##0.00_);_(* \(#,##0.00\);_(* &quot;-&quot;??_);_(@_)"/>
    </dxf>
    <dxf>
      <numFmt numFmtId="35" formatCode="_(* #,##0.00_);_(* \(#,##0.00\);_(* &quot;-&quot;??_);_(@_)"/>
    </dxf>
    <dxf>
      <numFmt numFmtId="34" formatCode="_(&quot;$&quot;* #,##0.00_);_(&quot;$&quot;* \(#,##0.0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4" formatCode="_(&quot;$&quot;* #,##0.00_);_(&quot;$&quot;* \(#,##0.0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4" formatCode="_(&quot;$&quot;* #,##0.00_);_(&quot;$&quot;* \(#,##0.0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4" formatCode="_(&quot;$&quot;* #,##0.00_);_(&quot;$&quot;* \(#,##0.00\);_(&quot;$&quot;* &quot;-&quot;??_);_(@_)"/>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theme" Target="theme/theme1.xml"/><Relationship Id="rId18"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2.xml"/><Relationship Id="rId12" Type="http://schemas.microsoft.com/office/2007/relationships/slicerCache" Target="slicerCaches/slicerCache4.xml"/><Relationship Id="rId17" Type="http://schemas.microsoft.com/office/2022/10/relationships/richValueRel" Target="richData/richValueRel.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19" Type="http://schemas.microsoft.com/office/2017/06/relationships/rdRichValueStructure" Target="richData/rdrichvaluestructure.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[amazon_gaming_merch_updated.xlsx]Visualizations!Sum Total Reviews of Products</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Reviews for Best Selling Listed Products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Visualizations!$AO$4</c:f>
              <c:strCache>
                <c:ptCount val="1"/>
                <c:pt idx="0">
                  <c:v>Total</c:v>
                </c:pt>
              </c:strCache>
            </c:strRef>
          </c:tx>
          <c:spPr>
            <a:solidFill>
              <a:schemeClr val="accent1"/>
            </a:solidFill>
            <a:ln w="19050">
              <a:solidFill>
                <a:schemeClr val="tx1"/>
              </a:solidFill>
            </a:ln>
            <a:effectLst/>
          </c:spPr>
          <c:invertIfNegative val="0"/>
          <c:cat>
            <c:strRef>
              <c:f>Visualizations!$AN$5:$AN$58</c:f>
              <c:strCache>
                <c:ptCount val="53"/>
                <c:pt idx="0">
                  <c:v>Keep Out Gamer at Work</c:v>
                </c:pt>
                <c:pt idx="1">
                  <c:v>Super Mario Warp Pipe Travel</c:v>
                </c:pt>
                <c:pt idx="2">
                  <c:v>Hasbro Gaming Monopoly: Disney Star</c:v>
                </c:pt>
                <c:pt idx="3">
                  <c:v>Paladone Xbox Light Up Headphone</c:v>
                </c:pt>
                <c:pt idx="4">
                  <c:v>Super Mario Warp Pipe Mug</c:v>
                </c:pt>
                <c:pt idx="5">
                  <c:v>Sodilly I'm Gaming Do Not</c:v>
                </c:pt>
                <c:pt idx="6">
                  <c:v>Paladone Minecraft Water Bottle with</c:v>
                </c:pt>
                <c:pt idx="7">
                  <c:v>Gamer Neon Sign, Gamepad Shaped</c:v>
                </c:pt>
                <c:pt idx="8">
                  <c:v>Printed Neon Gaming Posters Set</c:v>
                </c:pt>
                <c:pt idx="9">
                  <c:v>Gaming Controller Holder One More</c:v>
                </c:pt>
                <c:pt idx="10">
                  <c:v>Neon Sign King Boo The</c:v>
                </c:pt>
                <c:pt idx="11">
                  <c:v>Paladone Yoshi Egg Light 8</c:v>
                </c:pt>
                <c:pt idx="12">
                  <c:v>Exquisite Gaming: Borderlands 3: Claptrap</c:v>
                </c:pt>
                <c:pt idx="13">
                  <c:v>Halo Light-Up Energy Sword Collectible</c:v>
                </c:pt>
                <c:pt idx="14">
                  <c:v>Gamer Gifts for Teenage Boys,</c:v>
                </c:pt>
                <c:pt idx="15">
                  <c:v>Medieval GOT Dragon D&amp;D Game</c:v>
                </c:pt>
                <c:pt idx="16">
                  <c:v>Minecraft Cute Fox Night Light,</c:v>
                </c:pt>
                <c:pt idx="17">
                  <c:v>Exquisite Gaming: Guardians of The</c:v>
                </c:pt>
                <c:pt idx="18">
                  <c:v>Logitech G PRO Mechanical Gaming</c:v>
                </c:pt>
                <c:pt idx="19">
                  <c:v>JENVIO Gamer Gifts for Men</c:v>
                </c:pt>
                <c:pt idx="20">
                  <c:v>Game Neon Sign Gamepad Shape</c:v>
                </c:pt>
                <c:pt idx="21">
                  <c:v>Video Game Wall Decal Wall</c:v>
                </c:pt>
                <c:pt idx="22">
                  <c:v>Gaming Blanket for Kids and</c:v>
                </c:pt>
                <c:pt idx="23">
                  <c:v>Divoom Pixoo-64 - WiFi Pixel</c:v>
                </c:pt>
                <c:pt idx="24">
                  <c:v>Paladone, 500ml, Minecraft Metal Water</c:v>
                </c:pt>
                <c:pt idx="25">
                  <c:v>Led Dimmable Neon Signs Wall</c:v>
                </c:pt>
                <c:pt idx="26">
                  <c:v>Exquisite Gaming: Fallout 76: Variant</c:v>
                </c:pt>
                <c:pt idx="27">
                  <c:v>Exquisite Gaming: Spyro The Dragon</c:v>
                </c:pt>
                <c:pt idx="28">
                  <c:v>Super Bros Toys Illusion Night</c:v>
                </c:pt>
                <c:pt idx="29">
                  <c:v>YuanDian Can't Hear You I'm</c:v>
                </c:pt>
                <c:pt idx="30">
                  <c:v>Cable Guy - Borderlands 3</c:v>
                </c:pt>
                <c:pt idx="31">
                  <c:v>Minecraft Logo Light - Minecraft</c:v>
                </c:pt>
                <c:pt idx="32">
                  <c:v>Exquisite Gaming: Halo: Master Chief</c:v>
                </c:pt>
                <c:pt idx="33">
                  <c:v>JUMANT Mario Movie Poster -</c:v>
                </c:pt>
                <c:pt idx="34">
                  <c:v>Paladone Playstation Heritage Icons Light,</c:v>
                </c:pt>
                <c:pt idx="35">
                  <c:v>Pac Man and Ghosts Light,</c:v>
                </c:pt>
                <c:pt idx="36">
                  <c:v>PlayStation Controller Mug - Coffee</c:v>
                </c:pt>
                <c:pt idx="37">
                  <c:v>Exquisite Gaming: Sonic - Mobile</c:v>
                </c:pt>
                <c:pt idx="38">
                  <c:v>Exquisite Gaming: Call of Duty:</c:v>
                </c:pt>
                <c:pt idx="39">
                  <c:v>HAUS AND HUES Retro Video</c:v>
                </c:pt>
                <c:pt idx="40">
                  <c:v>Exquisite Gaming: Star Wars: Darth</c:v>
                </c:pt>
                <c:pt idx="41">
                  <c:v>Hasbro Gaming Monopoly: The Lord</c:v>
                </c:pt>
                <c:pt idx="42">
                  <c:v>Lumoonosity Alien Neon Sign, Pink</c:v>
                </c:pt>
                <c:pt idx="43">
                  <c:v>Cable Guys - Halo Figures</c:v>
                </c:pt>
                <c:pt idx="44">
                  <c:v>Paladone Xbox Icons Light, Dynamic</c:v>
                </c:pt>
                <c:pt idx="45">
                  <c:v>Paladone Super Mario Bros Mushroom</c:v>
                </c:pt>
                <c:pt idx="46">
                  <c:v>Paladone Playstation Controller Digital Alarm</c:v>
                </c:pt>
                <c:pt idx="47">
                  <c:v>ASUS WiFi 6 Router (RT-AX57)</c:v>
                </c:pt>
                <c:pt idx="48">
                  <c:v>Cable Guy Crash Bandicoot Controller</c:v>
                </c:pt>
                <c:pt idx="49">
                  <c:v>Paladone Gameboy Heat Changing Coffee</c:v>
                </c:pt>
                <c:pt idx="50">
                  <c:v>X Rocker XL Floor Gaming</c:v>
                </c:pt>
                <c:pt idx="51">
                  <c:v>Razer Tartarus V2 Gaming Keypad:</c:v>
                </c:pt>
                <c:pt idx="52">
                  <c:v>Paladone Playstation Controller Icons Light</c:v>
                </c:pt>
              </c:strCache>
            </c:strRef>
          </c:cat>
          <c:val>
            <c:numRef>
              <c:f>Visualizations!$AO$5:$AO$58</c:f>
              <c:numCache>
                <c:formatCode>General</c:formatCode>
                <c:ptCount val="53"/>
                <c:pt idx="0">
                  <c:v>322</c:v>
                </c:pt>
                <c:pt idx="1">
                  <c:v>335</c:v>
                </c:pt>
                <c:pt idx="2">
                  <c:v>374</c:v>
                </c:pt>
                <c:pt idx="3">
                  <c:v>379</c:v>
                </c:pt>
                <c:pt idx="4">
                  <c:v>386</c:v>
                </c:pt>
                <c:pt idx="5">
                  <c:v>394</c:v>
                </c:pt>
                <c:pt idx="6">
                  <c:v>440</c:v>
                </c:pt>
                <c:pt idx="7">
                  <c:v>458</c:v>
                </c:pt>
                <c:pt idx="8">
                  <c:v>503</c:v>
                </c:pt>
                <c:pt idx="9">
                  <c:v>519</c:v>
                </c:pt>
                <c:pt idx="10">
                  <c:v>536</c:v>
                </c:pt>
                <c:pt idx="11">
                  <c:v>565</c:v>
                </c:pt>
                <c:pt idx="12">
                  <c:v>637</c:v>
                </c:pt>
                <c:pt idx="13">
                  <c:v>650</c:v>
                </c:pt>
                <c:pt idx="14">
                  <c:v>671</c:v>
                </c:pt>
                <c:pt idx="15">
                  <c:v>729</c:v>
                </c:pt>
                <c:pt idx="16">
                  <c:v>741</c:v>
                </c:pt>
                <c:pt idx="17">
                  <c:v>756</c:v>
                </c:pt>
                <c:pt idx="18">
                  <c:v>765</c:v>
                </c:pt>
                <c:pt idx="19">
                  <c:v>789</c:v>
                </c:pt>
                <c:pt idx="20">
                  <c:v>865</c:v>
                </c:pt>
                <c:pt idx="21">
                  <c:v>868</c:v>
                </c:pt>
                <c:pt idx="22">
                  <c:v>885</c:v>
                </c:pt>
                <c:pt idx="23">
                  <c:v>909</c:v>
                </c:pt>
                <c:pt idx="24">
                  <c:v>1043</c:v>
                </c:pt>
                <c:pt idx="25">
                  <c:v>1055</c:v>
                </c:pt>
                <c:pt idx="26">
                  <c:v>1062</c:v>
                </c:pt>
                <c:pt idx="27">
                  <c:v>1125</c:v>
                </c:pt>
                <c:pt idx="28">
                  <c:v>1171</c:v>
                </c:pt>
                <c:pt idx="29">
                  <c:v>1232</c:v>
                </c:pt>
                <c:pt idx="30">
                  <c:v>1255</c:v>
                </c:pt>
                <c:pt idx="31">
                  <c:v>1718</c:v>
                </c:pt>
                <c:pt idx="32">
                  <c:v>1972</c:v>
                </c:pt>
                <c:pt idx="33">
                  <c:v>2016</c:v>
                </c:pt>
                <c:pt idx="34">
                  <c:v>2068</c:v>
                </c:pt>
                <c:pt idx="35">
                  <c:v>2239</c:v>
                </c:pt>
                <c:pt idx="36">
                  <c:v>2325</c:v>
                </c:pt>
                <c:pt idx="37">
                  <c:v>2349</c:v>
                </c:pt>
                <c:pt idx="38">
                  <c:v>2471</c:v>
                </c:pt>
                <c:pt idx="39">
                  <c:v>2474</c:v>
                </c:pt>
                <c:pt idx="40">
                  <c:v>2629</c:v>
                </c:pt>
                <c:pt idx="41">
                  <c:v>2739</c:v>
                </c:pt>
                <c:pt idx="42">
                  <c:v>2938</c:v>
                </c:pt>
                <c:pt idx="43">
                  <c:v>3594</c:v>
                </c:pt>
                <c:pt idx="44">
                  <c:v>3746</c:v>
                </c:pt>
                <c:pt idx="45">
                  <c:v>3854</c:v>
                </c:pt>
                <c:pt idx="46">
                  <c:v>4157</c:v>
                </c:pt>
                <c:pt idx="47">
                  <c:v>4754</c:v>
                </c:pt>
                <c:pt idx="48">
                  <c:v>5840</c:v>
                </c:pt>
                <c:pt idx="49">
                  <c:v>7534</c:v>
                </c:pt>
                <c:pt idx="50">
                  <c:v>8456</c:v>
                </c:pt>
                <c:pt idx="51">
                  <c:v>15386</c:v>
                </c:pt>
                <c:pt idx="52">
                  <c:v>34925</c:v>
                </c:pt>
              </c:numCache>
            </c:numRef>
          </c:val>
          <c:extLst>
            <c:ext xmlns:c16="http://schemas.microsoft.com/office/drawing/2014/chart" uri="{C3380CC4-5D6E-409C-BE32-E72D297353CC}">
              <c16:uniqueId val="{00000000-BBF5-BF41-AE94-2379AD231D18}"/>
            </c:ext>
          </c:extLst>
        </c:ser>
        <c:dLbls>
          <c:showLegendKey val="0"/>
          <c:showVal val="0"/>
          <c:showCatName val="0"/>
          <c:showSerName val="0"/>
          <c:showPercent val="0"/>
          <c:showBubbleSize val="0"/>
        </c:dLbls>
        <c:gapWidth val="182"/>
        <c:axId val="8795040"/>
        <c:axId val="1298703071"/>
      </c:barChart>
      <c:catAx>
        <c:axId val="8795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98703071"/>
        <c:crosses val="autoZero"/>
        <c:auto val="1"/>
        <c:lblAlgn val="ctr"/>
        <c:lblOffset val="100"/>
        <c:noMultiLvlLbl val="0"/>
      </c:catAx>
      <c:valAx>
        <c:axId val="1298703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79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[amazon_gaming_merch_updated.xlsx]Visualizations!Average Total Reviews of Various Brands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 Review Count per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Visualizations!$AL$4</c:f>
              <c:strCache>
                <c:ptCount val="1"/>
                <c:pt idx="0">
                  <c:v>Total</c:v>
                </c:pt>
              </c:strCache>
            </c:strRef>
          </c:tx>
          <c:spPr>
            <a:solidFill>
              <a:schemeClr val="accent1"/>
            </a:solidFill>
            <a:ln w="19050">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Visualizations!$AK$5:$AK$34</c:f>
              <c:strCache>
                <c:ptCount val="29"/>
                <c:pt idx="0">
                  <c:v>Razer</c:v>
                </c:pt>
                <c:pt idx="1">
                  <c:v>X Rocker</c:v>
                </c:pt>
                <c:pt idx="2">
                  <c:v>ASUS</c:v>
                </c:pt>
                <c:pt idx="3">
                  <c:v>Cableguys</c:v>
                </c:pt>
                <c:pt idx="4">
                  <c:v>Paladone</c:v>
                </c:pt>
                <c:pt idx="5">
                  <c:v>Lumoonosity</c:v>
                </c:pt>
                <c:pt idx="6">
                  <c:v>HAUS AND HUES</c:v>
                </c:pt>
                <c:pt idx="7">
                  <c:v>JUMANT</c:v>
                </c:pt>
                <c:pt idx="8">
                  <c:v>Hasbro Gaming</c:v>
                </c:pt>
                <c:pt idx="9">
                  <c:v>YuanDian</c:v>
                </c:pt>
                <c:pt idx="10">
                  <c:v>Power Up Factory</c:v>
                </c:pt>
                <c:pt idx="11">
                  <c:v>NESIMY</c:v>
                </c:pt>
                <c:pt idx="12">
                  <c:v>Exquisite Gaming</c:v>
                </c:pt>
                <c:pt idx="13">
                  <c:v>SOLIDEE</c:v>
                </c:pt>
                <c:pt idx="14">
                  <c:v>Divoom</c:v>
                </c:pt>
                <c:pt idx="15">
                  <c:v>OHOIT</c:v>
                </c:pt>
                <c:pt idx="16">
                  <c:v>LHKSER</c:v>
                </c:pt>
                <c:pt idx="17">
                  <c:v>HOYOBEST</c:v>
                </c:pt>
                <c:pt idx="18">
                  <c:v>JENVIO</c:v>
                </c:pt>
                <c:pt idx="19">
                  <c:v>Logitech G</c:v>
                </c:pt>
                <c:pt idx="20">
                  <c:v>LitLife</c:v>
                </c:pt>
                <c:pt idx="21">
                  <c:v>OCCdesign</c:v>
                </c:pt>
                <c:pt idx="22">
                  <c:v>Grupo Erik</c:v>
                </c:pt>
                <c:pt idx="23">
                  <c:v>Ethereal Lomoer</c:v>
                </c:pt>
                <c:pt idx="24">
                  <c:v>Sodilly</c:v>
                </c:pt>
                <c:pt idx="25">
                  <c:v>JOSEBRU</c:v>
                </c:pt>
                <c:pt idx="26">
                  <c:v>Drtupe</c:v>
                </c:pt>
                <c:pt idx="27">
                  <c:v>Ukonic</c:v>
                </c:pt>
                <c:pt idx="28">
                  <c:v>Bestylez</c:v>
                </c:pt>
              </c:strCache>
            </c:strRef>
          </c:cat>
          <c:val>
            <c:numRef>
              <c:f>Visualizations!$AL$5:$AL$34</c:f>
              <c:numCache>
                <c:formatCode>_(* #,##0_);_(* \(#,##0\);_(* "-"??_);_(@_)</c:formatCode>
                <c:ptCount val="29"/>
                <c:pt idx="0">
                  <c:v>15386</c:v>
                </c:pt>
                <c:pt idx="1">
                  <c:v>8456</c:v>
                </c:pt>
                <c:pt idx="2">
                  <c:v>4754</c:v>
                </c:pt>
                <c:pt idx="3">
                  <c:v>3563</c:v>
                </c:pt>
                <c:pt idx="4">
                  <c:v>3499.0526315789475</c:v>
                </c:pt>
                <c:pt idx="5">
                  <c:v>2938</c:v>
                </c:pt>
                <c:pt idx="6">
                  <c:v>2474</c:v>
                </c:pt>
                <c:pt idx="7">
                  <c:v>2016</c:v>
                </c:pt>
                <c:pt idx="8">
                  <c:v>1556.5</c:v>
                </c:pt>
                <c:pt idx="9">
                  <c:v>1232</c:v>
                </c:pt>
                <c:pt idx="10">
                  <c:v>1213</c:v>
                </c:pt>
                <c:pt idx="11">
                  <c:v>1171</c:v>
                </c:pt>
                <c:pt idx="12">
                  <c:v>1101.6363636363637</c:v>
                </c:pt>
                <c:pt idx="13">
                  <c:v>1055</c:v>
                </c:pt>
                <c:pt idx="14">
                  <c:v>909</c:v>
                </c:pt>
                <c:pt idx="15">
                  <c:v>885</c:v>
                </c:pt>
                <c:pt idx="16">
                  <c:v>868</c:v>
                </c:pt>
                <c:pt idx="17">
                  <c:v>865</c:v>
                </c:pt>
                <c:pt idx="18">
                  <c:v>789</c:v>
                </c:pt>
                <c:pt idx="19">
                  <c:v>765</c:v>
                </c:pt>
                <c:pt idx="20">
                  <c:v>729</c:v>
                </c:pt>
                <c:pt idx="21">
                  <c:v>612</c:v>
                </c:pt>
                <c:pt idx="22">
                  <c:v>519</c:v>
                </c:pt>
                <c:pt idx="23">
                  <c:v>458</c:v>
                </c:pt>
                <c:pt idx="24">
                  <c:v>394</c:v>
                </c:pt>
                <c:pt idx="25">
                  <c:v>389.5</c:v>
                </c:pt>
                <c:pt idx="26">
                  <c:v>386</c:v>
                </c:pt>
                <c:pt idx="27">
                  <c:v>338.5</c:v>
                </c:pt>
                <c:pt idx="28">
                  <c:v>322</c:v>
                </c:pt>
              </c:numCache>
            </c:numRef>
          </c:val>
          <c:extLst>
            <c:ext xmlns:c16="http://schemas.microsoft.com/office/drawing/2014/chart" uri="{C3380CC4-5D6E-409C-BE32-E72D297353CC}">
              <c16:uniqueId val="{00000000-4C82-A24B-88B1-9F84C5254954}"/>
            </c:ext>
          </c:extLst>
        </c:ser>
        <c:dLbls>
          <c:dLblPos val="outEnd"/>
          <c:showLegendKey val="0"/>
          <c:showVal val="1"/>
          <c:showCatName val="0"/>
          <c:showSerName val="0"/>
          <c:showPercent val="0"/>
          <c:showBubbleSize val="0"/>
        </c:dLbls>
        <c:gapWidth val="219"/>
        <c:overlap val="-27"/>
        <c:axId val="1419576927"/>
        <c:axId val="1580136095"/>
      </c:barChart>
      <c:catAx>
        <c:axId val="1419576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80136095"/>
        <c:crosses val="autoZero"/>
        <c:auto val="1"/>
        <c:lblAlgn val="ctr"/>
        <c:lblOffset val="100"/>
        <c:noMultiLvlLbl val="0"/>
      </c:catAx>
      <c:valAx>
        <c:axId val="1580136095"/>
        <c:scaling>
          <c:orientation val="minMax"/>
        </c:scaling>
        <c:delete val="0"/>
        <c:axPos val="l"/>
        <c:numFmt formatCode="_(* #,##0_);_(* \(#,##0\);_(* &quot;-&quot;??_);_(@_)" sourceLinked="1"/>
        <c:majorTickMark val="out"/>
        <c:minorTickMark val="out"/>
        <c:tickLblPos val="nextTo"/>
        <c:spPr>
          <a:noFill/>
          <a:ln>
            <a:solidFill>
              <a:schemeClr val="tx1"/>
            </a:solid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19576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[amazon_gaming_merch_updated.xlsx]Visualizations!Average Review of Select Brands</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Average Product Rating of Variously Selected Listed</a:t>
            </a:r>
            <a:r>
              <a:rPr lang="en-US" b="1" baseline="0"/>
              <a:t> Brands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Visualizations!$AL$42</c:f>
              <c:strCache>
                <c:ptCount val="1"/>
                <c:pt idx="0">
                  <c:v>Total</c:v>
                </c:pt>
              </c:strCache>
            </c:strRef>
          </c:tx>
          <c:spPr>
            <a:solidFill>
              <a:schemeClr val="accent1"/>
            </a:solidFill>
            <a:ln w="19050">
              <a:solidFill>
                <a:schemeClr val="tx1"/>
              </a:solidFill>
            </a:ln>
            <a:effectLst/>
          </c:spPr>
          <c:invertIfNegative val="0"/>
          <c:cat>
            <c:strRef>
              <c:f>Visualizations!$AK$43:$AK$59</c:f>
              <c:strCache>
                <c:ptCount val="16"/>
                <c:pt idx="0">
                  <c:v>Divoom</c:v>
                </c:pt>
                <c:pt idx="1">
                  <c:v>NESIMY</c:v>
                </c:pt>
                <c:pt idx="2">
                  <c:v>ASUS</c:v>
                </c:pt>
                <c:pt idx="3">
                  <c:v>X Rocker</c:v>
                </c:pt>
                <c:pt idx="4">
                  <c:v>Simimi art</c:v>
                </c:pt>
                <c:pt idx="5">
                  <c:v>Razer</c:v>
                </c:pt>
                <c:pt idx="6">
                  <c:v>Cableguys</c:v>
                </c:pt>
                <c:pt idx="7">
                  <c:v>Lumoonosity</c:v>
                </c:pt>
                <c:pt idx="8">
                  <c:v>Paladone</c:v>
                </c:pt>
                <c:pt idx="9">
                  <c:v>Sodilly</c:v>
                </c:pt>
                <c:pt idx="10">
                  <c:v>JUMANT</c:v>
                </c:pt>
                <c:pt idx="11">
                  <c:v>Drtupe</c:v>
                </c:pt>
                <c:pt idx="12">
                  <c:v>SteelSeries</c:v>
                </c:pt>
                <c:pt idx="13">
                  <c:v>Exquisite Gaming</c:v>
                </c:pt>
                <c:pt idx="14">
                  <c:v>SOLIDEE</c:v>
                </c:pt>
                <c:pt idx="15">
                  <c:v>TOPYUN</c:v>
                </c:pt>
              </c:strCache>
            </c:strRef>
          </c:cat>
          <c:val>
            <c:numRef>
              <c:f>Visualizations!$AL$43:$AL$59</c:f>
              <c:numCache>
                <c:formatCode>General</c:formatCode>
                <c:ptCount val="16"/>
                <c:pt idx="0">
                  <c:v>4</c:v>
                </c:pt>
                <c:pt idx="1">
                  <c:v>4.4000000000000004</c:v>
                </c:pt>
                <c:pt idx="2">
                  <c:v>4.4000000000000004</c:v>
                </c:pt>
                <c:pt idx="3">
                  <c:v>4.4000000000000004</c:v>
                </c:pt>
                <c:pt idx="4">
                  <c:v>4.4000000000000004</c:v>
                </c:pt>
                <c:pt idx="5">
                  <c:v>4.4000000000000004</c:v>
                </c:pt>
                <c:pt idx="6">
                  <c:v>4.5999999999999996</c:v>
                </c:pt>
                <c:pt idx="7">
                  <c:v>4.5999999999999996</c:v>
                </c:pt>
                <c:pt idx="8">
                  <c:v>4.62</c:v>
                </c:pt>
                <c:pt idx="9">
                  <c:v>4.7</c:v>
                </c:pt>
                <c:pt idx="10">
                  <c:v>4.7</c:v>
                </c:pt>
                <c:pt idx="11">
                  <c:v>4.7</c:v>
                </c:pt>
                <c:pt idx="12">
                  <c:v>4.7</c:v>
                </c:pt>
                <c:pt idx="13">
                  <c:v>4.7749999999999995</c:v>
                </c:pt>
                <c:pt idx="14">
                  <c:v>4.8</c:v>
                </c:pt>
                <c:pt idx="15">
                  <c:v>4.8</c:v>
                </c:pt>
              </c:numCache>
            </c:numRef>
          </c:val>
          <c:extLst>
            <c:ext xmlns:c16="http://schemas.microsoft.com/office/drawing/2014/chart" uri="{C3380CC4-5D6E-409C-BE32-E72D297353CC}">
              <c16:uniqueId val="{00000000-EC04-8346-9D2B-203C220C7D57}"/>
            </c:ext>
          </c:extLst>
        </c:ser>
        <c:dLbls>
          <c:showLegendKey val="0"/>
          <c:showVal val="0"/>
          <c:showCatName val="0"/>
          <c:showSerName val="0"/>
          <c:showPercent val="0"/>
          <c:showBubbleSize val="0"/>
        </c:dLbls>
        <c:gapWidth val="219"/>
        <c:axId val="1917438143"/>
        <c:axId val="1869943631"/>
      </c:barChart>
      <c:catAx>
        <c:axId val="1917438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69943631"/>
        <c:crosses val="autoZero"/>
        <c:auto val="1"/>
        <c:lblAlgn val="ctr"/>
        <c:lblOffset val="100"/>
        <c:noMultiLvlLbl val="0"/>
      </c:catAx>
      <c:valAx>
        <c:axId val="18699436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1743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[amazon_gaming_merch_updated.xlsx]Visualizations!PivotTable44</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Price Tier Distribution by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Visualizations!$AR$22:$AR$23</c:f>
              <c:strCache>
                <c:ptCount val="1"/>
                <c:pt idx="0">
                  <c:v>Budget</c:v>
                </c:pt>
              </c:strCache>
            </c:strRef>
          </c:tx>
          <c:spPr>
            <a:solidFill>
              <a:schemeClr val="accent1"/>
            </a:solidFill>
            <a:ln w="19050">
              <a:solidFill>
                <a:schemeClr val="tx1"/>
              </a:solidFill>
            </a:ln>
            <a:effectLst/>
          </c:spPr>
          <c:invertIfNegative val="0"/>
          <c:cat>
            <c:strRef>
              <c:f>Visualizations!$AQ$24:$AQ$36</c:f>
              <c:strCache>
                <c:ptCount val="12"/>
                <c:pt idx="0">
                  <c:v>Industrial &amp; Scientific </c:v>
                </c:pt>
                <c:pt idx="1">
                  <c:v>Office Products </c:v>
                </c:pt>
                <c:pt idx="2">
                  <c:v>Cell Phones &amp; Accessories </c:v>
                </c:pt>
                <c:pt idx="3">
                  <c:v>Arts, Crafts &amp; Sewing </c:v>
                </c:pt>
                <c:pt idx="4">
                  <c:v>Baby Products </c:v>
                </c:pt>
                <c:pt idx="5">
                  <c:v>Sports &amp; Outdoors </c:v>
                </c:pt>
                <c:pt idx="6">
                  <c:v>Electronics </c:v>
                </c:pt>
                <c:pt idx="7">
                  <c:v>Uncategorized</c:v>
                </c:pt>
                <c:pt idx="8">
                  <c:v>Toys &amp; Games </c:v>
                </c:pt>
                <c:pt idx="9">
                  <c:v>Tools &amp; Home Improvement </c:v>
                </c:pt>
                <c:pt idx="10">
                  <c:v>Video Games </c:v>
                </c:pt>
                <c:pt idx="11">
                  <c:v>Home &amp; Kitchen </c:v>
                </c:pt>
              </c:strCache>
            </c:strRef>
          </c:cat>
          <c:val>
            <c:numRef>
              <c:f>Visualizations!$AR$24:$AR$36</c:f>
              <c:numCache>
                <c:formatCode>General</c:formatCode>
                <c:ptCount val="12"/>
                <c:pt idx="0">
                  <c:v>1</c:v>
                </c:pt>
                <c:pt idx="1">
                  <c:v>1</c:v>
                </c:pt>
                <c:pt idx="3">
                  <c:v>1</c:v>
                </c:pt>
                <c:pt idx="4">
                  <c:v>2</c:v>
                </c:pt>
                <c:pt idx="5">
                  <c:v>1</c:v>
                </c:pt>
                <c:pt idx="6">
                  <c:v>1</c:v>
                </c:pt>
                <c:pt idx="9">
                  <c:v>1</c:v>
                </c:pt>
                <c:pt idx="10">
                  <c:v>2</c:v>
                </c:pt>
                <c:pt idx="11">
                  <c:v>33</c:v>
                </c:pt>
              </c:numCache>
            </c:numRef>
          </c:val>
          <c:extLst>
            <c:ext xmlns:c16="http://schemas.microsoft.com/office/drawing/2014/chart" uri="{C3380CC4-5D6E-409C-BE32-E72D297353CC}">
              <c16:uniqueId val="{00000000-B198-594B-99A0-EE1DA480EBB6}"/>
            </c:ext>
          </c:extLst>
        </c:ser>
        <c:ser>
          <c:idx val="1"/>
          <c:order val="1"/>
          <c:tx>
            <c:strRef>
              <c:f>Visualizations!$AS$22:$AS$23</c:f>
              <c:strCache>
                <c:ptCount val="1"/>
                <c:pt idx="0">
                  <c:v>Economy</c:v>
                </c:pt>
              </c:strCache>
            </c:strRef>
          </c:tx>
          <c:spPr>
            <a:solidFill>
              <a:schemeClr val="accent2"/>
            </a:solidFill>
            <a:ln w="19050">
              <a:solidFill>
                <a:schemeClr val="tx1"/>
              </a:solidFill>
            </a:ln>
            <a:effectLst/>
          </c:spPr>
          <c:invertIfNegative val="0"/>
          <c:cat>
            <c:strRef>
              <c:f>Visualizations!$AQ$24:$AQ$36</c:f>
              <c:strCache>
                <c:ptCount val="12"/>
                <c:pt idx="0">
                  <c:v>Industrial &amp; Scientific </c:v>
                </c:pt>
                <c:pt idx="1">
                  <c:v>Office Products </c:v>
                </c:pt>
                <c:pt idx="2">
                  <c:v>Cell Phones &amp; Accessories </c:v>
                </c:pt>
                <c:pt idx="3">
                  <c:v>Arts, Crafts &amp; Sewing </c:v>
                </c:pt>
                <c:pt idx="4">
                  <c:v>Baby Products </c:v>
                </c:pt>
                <c:pt idx="5">
                  <c:v>Sports &amp; Outdoors </c:v>
                </c:pt>
                <c:pt idx="6">
                  <c:v>Electronics </c:v>
                </c:pt>
                <c:pt idx="7">
                  <c:v>Uncategorized</c:v>
                </c:pt>
                <c:pt idx="8">
                  <c:v>Toys &amp; Games </c:v>
                </c:pt>
                <c:pt idx="9">
                  <c:v>Tools &amp; Home Improvement </c:v>
                </c:pt>
                <c:pt idx="10">
                  <c:v>Video Games </c:v>
                </c:pt>
                <c:pt idx="11">
                  <c:v>Home &amp; Kitchen </c:v>
                </c:pt>
              </c:strCache>
            </c:strRef>
          </c:cat>
          <c:val>
            <c:numRef>
              <c:f>Visualizations!$AS$24:$AS$36</c:f>
              <c:numCache>
                <c:formatCode>General</c:formatCode>
                <c:ptCount val="12"/>
                <c:pt idx="2">
                  <c:v>1</c:v>
                </c:pt>
                <c:pt idx="5">
                  <c:v>3</c:v>
                </c:pt>
                <c:pt idx="6">
                  <c:v>1</c:v>
                </c:pt>
                <c:pt idx="7">
                  <c:v>4</c:v>
                </c:pt>
                <c:pt idx="8">
                  <c:v>4</c:v>
                </c:pt>
                <c:pt idx="9">
                  <c:v>7</c:v>
                </c:pt>
                <c:pt idx="10">
                  <c:v>21</c:v>
                </c:pt>
                <c:pt idx="11">
                  <c:v>39</c:v>
                </c:pt>
              </c:numCache>
            </c:numRef>
          </c:val>
          <c:extLst>
            <c:ext xmlns:c16="http://schemas.microsoft.com/office/drawing/2014/chart" uri="{C3380CC4-5D6E-409C-BE32-E72D297353CC}">
              <c16:uniqueId val="{00000003-1585-624E-BAA6-C39A50B634CF}"/>
            </c:ext>
          </c:extLst>
        </c:ser>
        <c:ser>
          <c:idx val="2"/>
          <c:order val="2"/>
          <c:tx>
            <c:strRef>
              <c:f>Visualizations!$AT$22:$AT$23</c:f>
              <c:strCache>
                <c:ptCount val="1"/>
                <c:pt idx="0">
                  <c:v>Mid-range</c:v>
                </c:pt>
              </c:strCache>
            </c:strRef>
          </c:tx>
          <c:spPr>
            <a:solidFill>
              <a:schemeClr val="accent3"/>
            </a:solidFill>
            <a:ln w="19050">
              <a:solidFill>
                <a:schemeClr val="tx1"/>
              </a:solidFill>
            </a:ln>
            <a:effectLst/>
          </c:spPr>
          <c:invertIfNegative val="0"/>
          <c:cat>
            <c:strRef>
              <c:f>Visualizations!$AQ$24:$AQ$36</c:f>
              <c:strCache>
                <c:ptCount val="12"/>
                <c:pt idx="0">
                  <c:v>Industrial &amp; Scientific </c:v>
                </c:pt>
                <c:pt idx="1">
                  <c:v>Office Products </c:v>
                </c:pt>
                <c:pt idx="2">
                  <c:v>Cell Phones &amp; Accessories </c:v>
                </c:pt>
                <c:pt idx="3">
                  <c:v>Arts, Crafts &amp; Sewing </c:v>
                </c:pt>
                <c:pt idx="4">
                  <c:v>Baby Products </c:v>
                </c:pt>
                <c:pt idx="5">
                  <c:v>Sports &amp; Outdoors </c:v>
                </c:pt>
                <c:pt idx="6">
                  <c:v>Electronics </c:v>
                </c:pt>
                <c:pt idx="7">
                  <c:v>Uncategorized</c:v>
                </c:pt>
                <c:pt idx="8">
                  <c:v>Toys &amp; Games </c:v>
                </c:pt>
                <c:pt idx="9">
                  <c:v>Tools &amp; Home Improvement </c:v>
                </c:pt>
                <c:pt idx="10">
                  <c:v>Video Games </c:v>
                </c:pt>
                <c:pt idx="11">
                  <c:v>Home &amp; Kitchen </c:v>
                </c:pt>
              </c:strCache>
            </c:strRef>
          </c:cat>
          <c:val>
            <c:numRef>
              <c:f>Visualizations!$AT$24:$AT$36</c:f>
              <c:numCache>
                <c:formatCode>General</c:formatCode>
                <c:ptCount val="12"/>
                <c:pt idx="7">
                  <c:v>1</c:v>
                </c:pt>
                <c:pt idx="8">
                  <c:v>1</c:v>
                </c:pt>
                <c:pt idx="9">
                  <c:v>9</c:v>
                </c:pt>
                <c:pt idx="10">
                  <c:v>9</c:v>
                </c:pt>
                <c:pt idx="11">
                  <c:v>8</c:v>
                </c:pt>
              </c:numCache>
            </c:numRef>
          </c:val>
          <c:extLst>
            <c:ext xmlns:c16="http://schemas.microsoft.com/office/drawing/2014/chart" uri="{C3380CC4-5D6E-409C-BE32-E72D297353CC}">
              <c16:uniqueId val="{00000004-1585-624E-BAA6-C39A50B634CF}"/>
            </c:ext>
          </c:extLst>
        </c:ser>
        <c:ser>
          <c:idx val="3"/>
          <c:order val="3"/>
          <c:tx>
            <c:strRef>
              <c:f>Visualizations!$AU$22:$AU$23</c:f>
              <c:strCache>
                <c:ptCount val="1"/>
                <c:pt idx="0">
                  <c:v>Premium</c:v>
                </c:pt>
              </c:strCache>
            </c:strRef>
          </c:tx>
          <c:spPr>
            <a:solidFill>
              <a:schemeClr val="accent4"/>
            </a:solidFill>
            <a:ln w="19050">
              <a:solidFill>
                <a:schemeClr val="tx1"/>
              </a:solidFill>
            </a:ln>
            <a:effectLst/>
          </c:spPr>
          <c:invertIfNegative val="0"/>
          <c:cat>
            <c:strRef>
              <c:f>Visualizations!$AQ$24:$AQ$36</c:f>
              <c:strCache>
                <c:ptCount val="12"/>
                <c:pt idx="0">
                  <c:v>Industrial &amp; Scientific </c:v>
                </c:pt>
                <c:pt idx="1">
                  <c:v>Office Products </c:v>
                </c:pt>
                <c:pt idx="2">
                  <c:v>Cell Phones &amp; Accessories </c:v>
                </c:pt>
                <c:pt idx="3">
                  <c:v>Arts, Crafts &amp; Sewing </c:v>
                </c:pt>
                <c:pt idx="4">
                  <c:v>Baby Products </c:v>
                </c:pt>
                <c:pt idx="5">
                  <c:v>Sports &amp; Outdoors </c:v>
                </c:pt>
                <c:pt idx="6">
                  <c:v>Electronics </c:v>
                </c:pt>
                <c:pt idx="7">
                  <c:v>Uncategorized</c:v>
                </c:pt>
                <c:pt idx="8">
                  <c:v>Toys &amp; Games </c:v>
                </c:pt>
                <c:pt idx="9">
                  <c:v>Tools &amp; Home Improvement </c:v>
                </c:pt>
                <c:pt idx="10">
                  <c:v>Video Games </c:v>
                </c:pt>
                <c:pt idx="11">
                  <c:v>Home &amp; Kitchen </c:v>
                </c:pt>
              </c:strCache>
            </c:strRef>
          </c:cat>
          <c:val>
            <c:numRef>
              <c:f>Visualizations!$AU$24:$AU$36</c:f>
              <c:numCache>
                <c:formatCode>General</c:formatCode>
                <c:ptCount val="12"/>
                <c:pt idx="6">
                  <c:v>3</c:v>
                </c:pt>
                <c:pt idx="9">
                  <c:v>1</c:v>
                </c:pt>
                <c:pt idx="10">
                  <c:v>3</c:v>
                </c:pt>
                <c:pt idx="11">
                  <c:v>1</c:v>
                </c:pt>
              </c:numCache>
            </c:numRef>
          </c:val>
          <c:extLst>
            <c:ext xmlns:c16="http://schemas.microsoft.com/office/drawing/2014/chart" uri="{C3380CC4-5D6E-409C-BE32-E72D297353CC}">
              <c16:uniqueId val="{00000005-1585-624E-BAA6-C39A50B634CF}"/>
            </c:ext>
          </c:extLst>
        </c:ser>
        <c:dLbls>
          <c:showLegendKey val="0"/>
          <c:showVal val="0"/>
          <c:showCatName val="0"/>
          <c:showSerName val="0"/>
          <c:showPercent val="0"/>
          <c:showBubbleSize val="0"/>
        </c:dLbls>
        <c:gapWidth val="95"/>
        <c:overlap val="100"/>
        <c:axId val="24590064"/>
        <c:axId val="6888000"/>
      </c:barChart>
      <c:catAx>
        <c:axId val="24590064"/>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Product Categories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88000"/>
        <c:crosses val="autoZero"/>
        <c:auto val="1"/>
        <c:lblAlgn val="ctr"/>
        <c:lblOffset val="100"/>
        <c:noMultiLvlLbl val="0"/>
      </c:catAx>
      <c:valAx>
        <c:axId val="6888000"/>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Percentage</a:t>
                </a:r>
                <a:r>
                  <a:rPr lang="en-US" b="1" baseline="0"/>
                  <a:t> of Item Price Tiers (%)</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459006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1"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[amazon_gaming_merch_updated.xlsx]Visualizations!PivotTable45</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Value</a:t>
            </a:r>
            <a:r>
              <a:rPr lang="en-US" baseline="0"/>
              <a:t> Proposition</a:t>
            </a:r>
            <a:r>
              <a:rPr lang="en-US"/>
              <a:t> Index for Various items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Visualizations!$AR$44</c:f>
              <c:strCache>
                <c:ptCount val="1"/>
                <c:pt idx="0">
                  <c:v>Total</c:v>
                </c:pt>
              </c:strCache>
            </c:strRef>
          </c:tx>
          <c:spPr>
            <a:solidFill>
              <a:schemeClr val="accent1"/>
            </a:solidFill>
            <a:ln>
              <a:noFill/>
            </a:ln>
            <a:effectLst/>
          </c:spPr>
          <c:invertIfNegative val="0"/>
          <c:cat>
            <c:multiLvlStrRef>
              <c:f>Visualizations!$AQ$45:$AQ$80</c:f>
              <c:multiLvlStrCache>
                <c:ptCount val="31"/>
                <c:lvl>
                  <c:pt idx="0">
                    <c:v>ABXY Silicone Gaming Coasters -</c:v>
                  </c:pt>
                  <c:pt idx="1">
                    <c:v>Keep Out Gamer at Work</c:v>
                  </c:pt>
                  <c:pt idx="2">
                    <c:v>HAUS AND HUES Retro Video</c:v>
                  </c:pt>
                  <c:pt idx="3">
                    <c:v>Rainbow Six Siege Merchandise Battle</c:v>
                  </c:pt>
                  <c:pt idx="4">
                    <c:v>Kirby Poster Wall Art,Watercolor Kirby</c:v>
                  </c:pt>
                  <c:pt idx="5">
                    <c:v>Paladone Minecraft Water Bottle with</c:v>
                  </c:pt>
                  <c:pt idx="6">
                    <c:v>Paladone Xbox Light Up Headphone</c:v>
                  </c:pt>
                  <c:pt idx="7">
                    <c:v>Poster Foundry Far Cry 6</c:v>
                  </c:pt>
                  <c:pt idx="8">
                    <c:v>Assassins Creed Collection Work In</c:v>
                  </c:pt>
                  <c:pt idx="9">
                    <c:v>PlayStation Mug And Socks One</c:v>
                  </c:pt>
                  <c:pt idx="10">
                    <c:v>Hasbro Gaming Monopoly: Disney Star</c:v>
                  </c:pt>
                  <c:pt idx="11">
                    <c:v>Sodilly I'm Gaming Do Not</c:v>
                  </c:pt>
                  <c:pt idx="12">
                    <c:v>Numskull Back to The Future</c:v>
                  </c:pt>
                  <c:pt idx="13">
                    <c:v>Paladone Playstation Controller Icons Light</c:v>
                  </c:pt>
                  <c:pt idx="14">
                    <c:v>Star Neon Sign, Gaming Neon</c:v>
                  </c:pt>
                  <c:pt idx="15">
                    <c:v>Medieval GOT Dragon D&amp;D Game</c:v>
                  </c:pt>
                  <c:pt idx="16">
                    <c:v>Skinit Decal Gaming Skin Compatible</c:v>
                  </c:pt>
                  <c:pt idx="17">
                    <c:v>Super Mario Warp Pipe Travel</c:v>
                  </c:pt>
                  <c:pt idx="18">
                    <c:v>JENVIO Gamer Gifts for Men</c:v>
                  </c:pt>
                  <c:pt idx="19">
                    <c:v>Paladone Xbox Controller Digital Alarm</c:v>
                  </c:pt>
                  <c:pt idx="20">
                    <c:v>Paladone Xbox Icons Light, Dynamic</c:v>
                  </c:pt>
                  <c:pt idx="21">
                    <c:v>Sega Mega Drive Console Logo</c:v>
                  </c:pt>
                  <c:pt idx="22">
                    <c:v>Minecraft Logo Light - Minecraft</c:v>
                  </c:pt>
                  <c:pt idx="23">
                    <c:v>Majora's Mask LED Sign LoZ</c:v>
                  </c:pt>
                  <c:pt idx="24">
                    <c:v>Paladone Playstation Controller Digital Alarm</c:v>
                  </c:pt>
                  <c:pt idx="25">
                    <c:v>Numskull Teenage Mutant Ninja Turtles</c:v>
                  </c:pt>
                  <c:pt idx="26">
                    <c:v>TANOOKI Gaming Headset Headphones with</c:v>
                  </c:pt>
                  <c:pt idx="27">
                    <c:v>Minecraft Cute Fox Night Light,</c:v>
                  </c:pt>
                  <c:pt idx="28">
                    <c:v>3D Printed Deep Rock Galactic</c:v>
                  </c:pt>
                  <c:pt idx="29">
                    <c:v>Official Borderlands 3 Merchandise -</c:v>
                  </c:pt>
                  <c:pt idx="30">
                    <c:v>Razer Tartarus V2 Gaming Keypad:</c:v>
                  </c:pt>
                </c:lvl>
                <c:lvl>
                  <c:pt idx="0">
                    <c:v>Budget</c:v>
                  </c:pt>
                  <c:pt idx="6">
                    <c:v>Economy</c:v>
                  </c:pt>
                  <c:pt idx="21">
                    <c:v>Mid-range</c:v>
                  </c:pt>
                  <c:pt idx="29">
                    <c:v>Premium</c:v>
                  </c:pt>
                </c:lvl>
              </c:multiLvlStrCache>
            </c:multiLvlStrRef>
          </c:cat>
          <c:val>
            <c:numRef>
              <c:f>Visualizations!$AR$45:$AR$80</c:f>
              <c:numCache>
                <c:formatCode>General</c:formatCode>
                <c:ptCount val="31"/>
                <c:pt idx="0">
                  <c:v>0.36435544345985366</c:v>
                </c:pt>
                <c:pt idx="1">
                  <c:v>0.45555830790537399</c:v>
                </c:pt>
                <c:pt idx="2">
                  <c:v>0.63796403679641456</c:v>
                </c:pt>
                <c:pt idx="3">
                  <c:v>0.68310945469694717</c:v>
                </c:pt>
                <c:pt idx="4">
                  <c:v>0.68356546901917481</c:v>
                </c:pt>
                <c:pt idx="5">
                  <c:v>0.94918473959157823</c:v>
                </c:pt>
                <c:pt idx="6">
                  <c:v>0.66705710368372773</c:v>
                </c:pt>
                <c:pt idx="7">
                  <c:v>0.72871088691970731</c:v>
                </c:pt>
                <c:pt idx="8">
                  <c:v>0.72871088691970731</c:v>
                </c:pt>
                <c:pt idx="9">
                  <c:v>0.73144697285307292</c:v>
                </c:pt>
                <c:pt idx="10">
                  <c:v>0.76237408507862903</c:v>
                </c:pt>
                <c:pt idx="11">
                  <c:v>0.77476833346469498</c:v>
                </c:pt>
                <c:pt idx="12">
                  <c:v>0.79291327726457994</c:v>
                </c:pt>
                <c:pt idx="13">
                  <c:v>0.83727423135254353</c:v>
                </c:pt>
                <c:pt idx="14">
                  <c:v>0.93033916999862099</c:v>
                </c:pt>
                <c:pt idx="15">
                  <c:v>0.95215790481123208</c:v>
                </c:pt>
                <c:pt idx="16">
                  <c:v>1.0125059363621973</c:v>
                </c:pt>
                <c:pt idx="17">
                  <c:v>1.0780178577460502</c:v>
                </c:pt>
                <c:pt idx="18">
                  <c:v>1.130915519124452</c:v>
                </c:pt>
                <c:pt idx="19">
                  <c:v>1.2763840879150568</c:v>
                </c:pt>
                <c:pt idx="20">
                  <c:v>1.367586952360577</c:v>
                </c:pt>
                <c:pt idx="21">
                  <c:v>0.99734592582379678</c:v>
                </c:pt>
                <c:pt idx="22">
                  <c:v>1.0854474010754169</c:v>
                </c:pt>
                <c:pt idx="23">
                  <c:v>1.2405556321522127</c:v>
                </c:pt>
                <c:pt idx="24">
                  <c:v>1.4131883845833373</c:v>
                </c:pt>
                <c:pt idx="25">
                  <c:v>1.4297712765474471</c:v>
                </c:pt>
                <c:pt idx="26">
                  <c:v>1.5648352446587306</c:v>
                </c:pt>
                <c:pt idx="27">
                  <c:v>1.8236012745881787</c:v>
                </c:pt>
                <c:pt idx="28">
                  <c:v>2.0972098679247395</c:v>
                </c:pt>
                <c:pt idx="29">
                  <c:v>2.1645192630728296</c:v>
                </c:pt>
                <c:pt idx="30">
                  <c:v>2.4470413046044324</c:v>
                </c:pt>
              </c:numCache>
            </c:numRef>
          </c:val>
          <c:extLst>
            <c:ext xmlns:c16="http://schemas.microsoft.com/office/drawing/2014/chart" uri="{C3380CC4-5D6E-409C-BE32-E72D297353CC}">
              <c16:uniqueId val="{00000000-6714-1A40-B930-BCC60F9DEED2}"/>
            </c:ext>
          </c:extLst>
        </c:ser>
        <c:dLbls>
          <c:showLegendKey val="0"/>
          <c:showVal val="0"/>
          <c:showCatName val="0"/>
          <c:showSerName val="0"/>
          <c:showPercent val="0"/>
          <c:showBubbleSize val="0"/>
        </c:dLbls>
        <c:gapWidth val="150"/>
        <c:axId val="1494909008"/>
        <c:axId val="1494895008"/>
      </c:barChart>
      <c:catAx>
        <c:axId val="1494909008"/>
        <c:scaling>
          <c:orientation val="minMax"/>
        </c:scaling>
        <c:delete val="0"/>
        <c:axPos val="l"/>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sz="1800" b="1"/>
                  <a:t>Price Categorisations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494895008"/>
        <c:crosses val="autoZero"/>
        <c:auto val="1"/>
        <c:lblAlgn val="ctr"/>
        <c:lblOffset val="100"/>
        <c:noMultiLvlLbl val="0"/>
      </c:catAx>
      <c:valAx>
        <c:axId val="14948950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494909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[amazon_gaming_merch_updated.xlsx]Visualizations!Total reviews and total listings for each category</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Total Reviews and Total Items Listed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Visualizations!$AR$4</c:f>
              <c:strCache>
                <c:ptCount val="1"/>
                <c:pt idx="0">
                  <c:v>Sum of reviewsCount</c:v>
                </c:pt>
              </c:strCache>
            </c:strRef>
          </c:tx>
          <c:spPr>
            <a:solidFill>
              <a:schemeClr val="accent1"/>
            </a:solidFill>
            <a:ln w="19050">
              <a:solidFill>
                <a:schemeClr val="tx1"/>
              </a:solidFill>
            </a:ln>
            <a:effectLst/>
          </c:spPr>
          <c:invertIfNegative val="0"/>
          <c:cat>
            <c:strRef>
              <c:f>Visualizations!$AQ$5:$AQ$17</c:f>
              <c:strCache>
                <c:ptCount val="12"/>
                <c:pt idx="0">
                  <c:v>Tools &amp; Home Improvement </c:v>
                </c:pt>
                <c:pt idx="1">
                  <c:v>Home &amp; Kitchen </c:v>
                </c:pt>
                <c:pt idx="2">
                  <c:v>Video Games </c:v>
                </c:pt>
                <c:pt idx="3">
                  <c:v>Electronics </c:v>
                </c:pt>
                <c:pt idx="4">
                  <c:v>Toys &amp; Games </c:v>
                </c:pt>
                <c:pt idx="5">
                  <c:v>Cell Phones &amp; Accessories </c:v>
                </c:pt>
                <c:pt idx="6">
                  <c:v>Sports &amp; Outdoors </c:v>
                </c:pt>
                <c:pt idx="7">
                  <c:v>Baby Products </c:v>
                </c:pt>
                <c:pt idx="8">
                  <c:v>Uncategorized</c:v>
                </c:pt>
                <c:pt idx="9">
                  <c:v>Office Products </c:v>
                </c:pt>
                <c:pt idx="10">
                  <c:v>Arts, Crafts &amp; Sewing </c:v>
                </c:pt>
                <c:pt idx="11">
                  <c:v>Industrial &amp; Scientific </c:v>
                </c:pt>
              </c:strCache>
            </c:strRef>
          </c:cat>
          <c:val>
            <c:numRef>
              <c:f>Visualizations!$AR$5:$AR$17</c:f>
              <c:numCache>
                <c:formatCode>General</c:formatCode>
                <c:ptCount val="12"/>
                <c:pt idx="0">
                  <c:v>50054</c:v>
                </c:pt>
                <c:pt idx="1">
                  <c:v>43640</c:v>
                </c:pt>
                <c:pt idx="2">
                  <c:v>38875</c:v>
                </c:pt>
                <c:pt idx="3">
                  <c:v>5887</c:v>
                </c:pt>
                <c:pt idx="4">
                  <c:v>4344</c:v>
                </c:pt>
                <c:pt idx="5">
                  <c:v>1972</c:v>
                </c:pt>
                <c:pt idx="6">
                  <c:v>1501</c:v>
                </c:pt>
                <c:pt idx="7">
                  <c:v>893</c:v>
                </c:pt>
                <c:pt idx="8">
                  <c:v>70</c:v>
                </c:pt>
                <c:pt idx="9">
                  <c:v>29</c:v>
                </c:pt>
                <c:pt idx="10">
                  <c:v>24</c:v>
                </c:pt>
                <c:pt idx="11">
                  <c:v>6</c:v>
                </c:pt>
              </c:numCache>
            </c:numRef>
          </c:val>
          <c:extLst>
            <c:ext xmlns:c16="http://schemas.microsoft.com/office/drawing/2014/chart" uri="{C3380CC4-5D6E-409C-BE32-E72D297353CC}">
              <c16:uniqueId val="{00000000-198F-6449-85E1-F1669C7CECDD}"/>
            </c:ext>
          </c:extLst>
        </c:ser>
        <c:ser>
          <c:idx val="1"/>
          <c:order val="1"/>
          <c:tx>
            <c:strRef>
              <c:f>Visualizations!$AS$4</c:f>
              <c:strCache>
                <c:ptCount val="1"/>
                <c:pt idx="0">
                  <c:v>Sum of price/value</c:v>
                </c:pt>
              </c:strCache>
            </c:strRef>
          </c:tx>
          <c:spPr>
            <a:solidFill>
              <a:schemeClr val="accent2"/>
            </a:solidFill>
            <a:ln>
              <a:noFill/>
            </a:ln>
            <a:effectLst/>
          </c:spPr>
          <c:invertIfNegative val="0"/>
          <c:cat>
            <c:strRef>
              <c:f>Visualizations!$AQ$5:$AQ$17</c:f>
              <c:strCache>
                <c:ptCount val="12"/>
                <c:pt idx="0">
                  <c:v>Tools &amp; Home Improvement </c:v>
                </c:pt>
                <c:pt idx="1">
                  <c:v>Home &amp; Kitchen </c:v>
                </c:pt>
                <c:pt idx="2">
                  <c:v>Video Games </c:v>
                </c:pt>
                <c:pt idx="3">
                  <c:v>Electronics </c:v>
                </c:pt>
                <c:pt idx="4">
                  <c:v>Toys &amp; Games </c:v>
                </c:pt>
                <c:pt idx="5">
                  <c:v>Cell Phones &amp; Accessories </c:v>
                </c:pt>
                <c:pt idx="6">
                  <c:v>Sports &amp; Outdoors </c:v>
                </c:pt>
                <c:pt idx="7">
                  <c:v>Baby Products </c:v>
                </c:pt>
                <c:pt idx="8">
                  <c:v>Uncategorized</c:v>
                </c:pt>
                <c:pt idx="9">
                  <c:v>Office Products </c:v>
                </c:pt>
                <c:pt idx="10">
                  <c:v>Arts, Crafts &amp; Sewing </c:v>
                </c:pt>
                <c:pt idx="11">
                  <c:v>Industrial &amp; Scientific </c:v>
                </c:pt>
              </c:strCache>
            </c:strRef>
          </c:cat>
          <c:val>
            <c:numRef>
              <c:f>Visualizations!$AS$5:$AS$17</c:f>
              <c:numCache>
                <c:formatCode>General</c:formatCode>
                <c:ptCount val="12"/>
                <c:pt idx="0">
                  <c:v>580.24000000000012</c:v>
                </c:pt>
                <c:pt idx="1">
                  <c:v>1776.2600000000009</c:v>
                </c:pt>
                <c:pt idx="2">
                  <c:v>1101.3300000000002</c:v>
                </c:pt>
                <c:pt idx="3">
                  <c:v>336.67</c:v>
                </c:pt>
                <c:pt idx="4">
                  <c:v>137.98999999999998</c:v>
                </c:pt>
                <c:pt idx="5">
                  <c:v>24.99</c:v>
                </c:pt>
                <c:pt idx="6">
                  <c:v>63.17</c:v>
                </c:pt>
                <c:pt idx="7">
                  <c:v>21.98</c:v>
                </c:pt>
                <c:pt idx="8">
                  <c:v>122.71999999999998</c:v>
                </c:pt>
                <c:pt idx="9">
                  <c:v>8.9499999999999993</c:v>
                </c:pt>
                <c:pt idx="10">
                  <c:v>14.95</c:v>
                </c:pt>
                <c:pt idx="11">
                  <c:v>14.98</c:v>
                </c:pt>
              </c:numCache>
            </c:numRef>
          </c:val>
          <c:extLst>
            <c:ext xmlns:c16="http://schemas.microsoft.com/office/drawing/2014/chart" uri="{C3380CC4-5D6E-409C-BE32-E72D297353CC}">
              <c16:uniqueId val="{00000001-198F-6449-85E1-F1669C7CECDD}"/>
            </c:ext>
          </c:extLst>
        </c:ser>
        <c:ser>
          <c:idx val="2"/>
          <c:order val="2"/>
          <c:tx>
            <c:strRef>
              <c:f>Visualizations!$AT$4</c:f>
              <c:strCache>
                <c:ptCount val="1"/>
                <c:pt idx="0">
                  <c:v>Sum of stars</c:v>
                </c:pt>
              </c:strCache>
            </c:strRef>
          </c:tx>
          <c:spPr>
            <a:solidFill>
              <a:schemeClr val="bg1"/>
            </a:solidFill>
            <a:ln>
              <a:noFill/>
            </a:ln>
            <a:effectLst/>
          </c:spPr>
          <c:invertIfNegative val="0"/>
          <c:cat>
            <c:strRef>
              <c:f>Visualizations!$AQ$5:$AQ$17</c:f>
              <c:strCache>
                <c:ptCount val="12"/>
                <c:pt idx="0">
                  <c:v>Tools &amp; Home Improvement </c:v>
                </c:pt>
                <c:pt idx="1">
                  <c:v>Home &amp; Kitchen </c:v>
                </c:pt>
                <c:pt idx="2">
                  <c:v>Video Games </c:v>
                </c:pt>
                <c:pt idx="3">
                  <c:v>Electronics </c:v>
                </c:pt>
                <c:pt idx="4">
                  <c:v>Toys &amp; Games </c:v>
                </c:pt>
                <c:pt idx="5">
                  <c:v>Cell Phones &amp; Accessories </c:v>
                </c:pt>
                <c:pt idx="6">
                  <c:v>Sports &amp; Outdoors </c:v>
                </c:pt>
                <c:pt idx="7">
                  <c:v>Baby Products </c:v>
                </c:pt>
                <c:pt idx="8">
                  <c:v>Uncategorized</c:v>
                </c:pt>
                <c:pt idx="9">
                  <c:v>Office Products </c:v>
                </c:pt>
                <c:pt idx="10">
                  <c:v>Arts, Crafts &amp; Sewing </c:v>
                </c:pt>
                <c:pt idx="11">
                  <c:v>Industrial &amp; Scientific </c:v>
                </c:pt>
              </c:strCache>
            </c:strRef>
          </c:cat>
          <c:val>
            <c:numRef>
              <c:f>Visualizations!$AT$5:$AT$17</c:f>
              <c:numCache>
                <c:formatCode>General</c:formatCode>
                <c:ptCount val="12"/>
                <c:pt idx="0">
                  <c:v>83.2</c:v>
                </c:pt>
                <c:pt idx="1">
                  <c:v>380.9</c:v>
                </c:pt>
                <c:pt idx="2">
                  <c:v>159.79999999999998</c:v>
                </c:pt>
                <c:pt idx="3">
                  <c:v>22.1</c:v>
                </c:pt>
                <c:pt idx="4">
                  <c:v>22.8</c:v>
                </c:pt>
                <c:pt idx="5">
                  <c:v>4.8</c:v>
                </c:pt>
                <c:pt idx="6">
                  <c:v>18.7</c:v>
                </c:pt>
                <c:pt idx="7">
                  <c:v>9</c:v>
                </c:pt>
                <c:pt idx="8">
                  <c:v>19.8</c:v>
                </c:pt>
                <c:pt idx="9">
                  <c:v>4.9000000000000004</c:v>
                </c:pt>
                <c:pt idx="10">
                  <c:v>4.5</c:v>
                </c:pt>
                <c:pt idx="11">
                  <c:v>5</c:v>
                </c:pt>
              </c:numCache>
            </c:numRef>
          </c:val>
          <c:extLst>
            <c:ext xmlns:c16="http://schemas.microsoft.com/office/drawing/2014/chart" uri="{C3380CC4-5D6E-409C-BE32-E72D297353CC}">
              <c16:uniqueId val="{00000002-198F-6449-85E1-F1669C7CECDD}"/>
            </c:ext>
          </c:extLst>
        </c:ser>
        <c:dLbls>
          <c:showLegendKey val="0"/>
          <c:showVal val="0"/>
          <c:showCatName val="0"/>
          <c:showSerName val="0"/>
          <c:showPercent val="0"/>
          <c:showBubbleSize val="0"/>
        </c:dLbls>
        <c:gapWidth val="133"/>
        <c:overlap val="1"/>
        <c:axId val="1064476768"/>
        <c:axId val="228506624"/>
      </c:barChart>
      <c:barChart>
        <c:barDir val="col"/>
        <c:grouping val="clustered"/>
        <c:varyColors val="0"/>
        <c:ser>
          <c:idx val="3"/>
          <c:order val="3"/>
          <c:tx>
            <c:strRef>
              <c:f>Visualizations!$AU$4</c:f>
              <c:strCache>
                <c:ptCount val="1"/>
                <c:pt idx="0">
                  <c:v>Count of title</c:v>
                </c:pt>
              </c:strCache>
            </c:strRef>
          </c:tx>
          <c:spPr>
            <a:solidFill>
              <a:schemeClr val="accent4"/>
            </a:solidFill>
            <a:ln w="19050">
              <a:solidFill>
                <a:schemeClr val="tx1"/>
              </a:solidFill>
            </a:ln>
            <a:effectLst/>
          </c:spPr>
          <c:invertIfNegative val="0"/>
          <c:cat>
            <c:strRef>
              <c:f>Visualizations!$AQ$5:$AQ$17</c:f>
              <c:strCache>
                <c:ptCount val="12"/>
                <c:pt idx="0">
                  <c:v>Tools &amp; Home Improvement </c:v>
                </c:pt>
                <c:pt idx="1">
                  <c:v>Home &amp; Kitchen </c:v>
                </c:pt>
                <c:pt idx="2">
                  <c:v>Video Games </c:v>
                </c:pt>
                <c:pt idx="3">
                  <c:v>Electronics </c:v>
                </c:pt>
                <c:pt idx="4">
                  <c:v>Toys &amp; Games </c:v>
                </c:pt>
                <c:pt idx="5">
                  <c:v>Cell Phones &amp; Accessories </c:v>
                </c:pt>
                <c:pt idx="6">
                  <c:v>Sports &amp; Outdoors </c:v>
                </c:pt>
                <c:pt idx="7">
                  <c:v>Baby Products </c:v>
                </c:pt>
                <c:pt idx="8">
                  <c:v>Uncategorized</c:v>
                </c:pt>
                <c:pt idx="9">
                  <c:v>Office Products </c:v>
                </c:pt>
                <c:pt idx="10">
                  <c:v>Arts, Crafts &amp; Sewing </c:v>
                </c:pt>
                <c:pt idx="11">
                  <c:v>Industrial &amp; Scientific </c:v>
                </c:pt>
              </c:strCache>
            </c:strRef>
          </c:cat>
          <c:val>
            <c:numRef>
              <c:f>Visualizations!$AU$5:$AU$17</c:f>
              <c:numCache>
                <c:formatCode>General</c:formatCode>
                <c:ptCount val="12"/>
                <c:pt idx="0">
                  <c:v>18</c:v>
                </c:pt>
                <c:pt idx="1">
                  <c:v>81</c:v>
                </c:pt>
                <c:pt idx="2">
                  <c:v>35</c:v>
                </c:pt>
                <c:pt idx="3">
                  <c:v>5</c:v>
                </c:pt>
                <c:pt idx="4">
                  <c:v>5</c:v>
                </c:pt>
                <c:pt idx="5">
                  <c:v>1</c:v>
                </c:pt>
                <c:pt idx="6">
                  <c:v>4</c:v>
                </c:pt>
                <c:pt idx="7">
                  <c:v>2</c:v>
                </c:pt>
                <c:pt idx="8">
                  <c:v>5</c:v>
                </c:pt>
                <c:pt idx="9">
                  <c:v>1</c:v>
                </c:pt>
                <c:pt idx="10">
                  <c:v>1</c:v>
                </c:pt>
                <c:pt idx="11">
                  <c:v>1</c:v>
                </c:pt>
              </c:numCache>
            </c:numRef>
          </c:val>
          <c:extLst>
            <c:ext xmlns:c16="http://schemas.microsoft.com/office/drawing/2014/chart" uri="{C3380CC4-5D6E-409C-BE32-E72D297353CC}">
              <c16:uniqueId val="{00000003-198F-6449-85E1-F1669C7CECDD}"/>
            </c:ext>
          </c:extLst>
        </c:ser>
        <c:dLbls>
          <c:showLegendKey val="0"/>
          <c:showVal val="0"/>
          <c:showCatName val="0"/>
          <c:showSerName val="0"/>
          <c:showPercent val="0"/>
          <c:showBubbleSize val="0"/>
        </c:dLbls>
        <c:gapWidth val="346"/>
        <c:overlap val="37"/>
        <c:axId val="1198109328"/>
        <c:axId val="1468304032"/>
      </c:barChart>
      <c:catAx>
        <c:axId val="1064476768"/>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Item Categories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28506624"/>
        <c:crosses val="autoZero"/>
        <c:auto val="1"/>
        <c:lblAlgn val="ctr"/>
        <c:lblOffset val="100"/>
        <c:noMultiLvlLbl val="0"/>
      </c:catAx>
      <c:valAx>
        <c:axId val="228506624"/>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Total Reviews Within Category</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out"/>
        <c:tickLblPos val="nextTo"/>
        <c:spPr>
          <a:noFill/>
          <a:ln>
            <a:solidFill>
              <a:schemeClr val="accent4"/>
            </a:solid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64476768"/>
        <c:crosses val="autoZero"/>
        <c:crossBetween val="between"/>
      </c:valAx>
      <c:valAx>
        <c:axId val="1468304032"/>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Total Items in Category</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out"/>
        <c:tickLblPos val="nextTo"/>
        <c:spPr>
          <a:noFill/>
          <a:ln>
            <a:solidFill>
              <a:schemeClr val="accent4"/>
            </a:solid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98109328"/>
        <c:crosses val="max"/>
        <c:crossBetween val="between"/>
      </c:valAx>
      <c:catAx>
        <c:axId val="1198109328"/>
        <c:scaling>
          <c:orientation val="minMax"/>
        </c:scaling>
        <c:delete val="1"/>
        <c:axPos val="b"/>
        <c:numFmt formatCode="General" sourceLinked="1"/>
        <c:majorTickMark val="out"/>
        <c:minorTickMark val="none"/>
        <c:tickLblPos val="nextTo"/>
        <c:crossAx val="1468304032"/>
        <c:crosses val="autoZero"/>
        <c:auto val="1"/>
        <c:lblAlgn val="ctr"/>
        <c:lblOffset val="100"/>
        <c:noMultiLvlLbl val="0"/>
      </c:catAx>
      <c:spPr>
        <a:noFill/>
        <a:ln>
          <a:noFill/>
        </a:ln>
        <a:effectLst/>
      </c:spPr>
    </c:plotArea>
    <c:legend>
      <c:legendPos val="b"/>
      <c:legendEntry>
        <c:idx val="1"/>
        <c:delete val="1"/>
      </c:legendEntry>
      <c:legendEntry>
        <c:idx val="2"/>
        <c:delete val="1"/>
      </c:legendEntry>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[amazon_gaming_merch_updated.xlsx]Visualizations!Customer Perception Scores for Each Category</c:name>
    <c:fmtId val="1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Average Customer Perception Scores for Each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587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Visualizations!$AY$5</c:f>
              <c:strCache>
                <c:ptCount val="1"/>
                <c:pt idx="0">
                  <c:v>Total</c:v>
                </c:pt>
              </c:strCache>
            </c:strRef>
          </c:tx>
          <c:spPr>
            <a:solidFill>
              <a:schemeClr val="accent1"/>
            </a:solidFill>
            <a:ln w="15875">
              <a:solidFill>
                <a:schemeClr val="tx1"/>
              </a:solidFill>
            </a:ln>
            <a:effectLst/>
          </c:spPr>
          <c:invertIfNegative val="0"/>
          <c:cat>
            <c:strRef>
              <c:f>Visualizations!$AX$6:$AX$17</c:f>
              <c:strCache>
                <c:ptCount val="12"/>
                <c:pt idx="0">
                  <c:v>Cell Phones &amp; Accessories </c:v>
                </c:pt>
                <c:pt idx="1">
                  <c:v>Tools &amp; Home Improvement </c:v>
                </c:pt>
                <c:pt idx="2">
                  <c:v>Electronics </c:v>
                </c:pt>
                <c:pt idx="3">
                  <c:v>Toys &amp; Games </c:v>
                </c:pt>
                <c:pt idx="4">
                  <c:v>Video Games </c:v>
                </c:pt>
                <c:pt idx="5">
                  <c:v>Baby Products </c:v>
                </c:pt>
                <c:pt idx="6">
                  <c:v>Sports &amp; Outdoors </c:v>
                </c:pt>
                <c:pt idx="7">
                  <c:v>Home &amp; Kitchen </c:v>
                </c:pt>
                <c:pt idx="8">
                  <c:v>Office Products </c:v>
                </c:pt>
                <c:pt idx="9">
                  <c:v>Arts, Crafts &amp; Sewing </c:v>
                </c:pt>
                <c:pt idx="10">
                  <c:v>Uncategorized</c:v>
                </c:pt>
                <c:pt idx="11">
                  <c:v>Industrial &amp; Scientific </c:v>
                </c:pt>
              </c:strCache>
            </c:strRef>
          </c:cat>
          <c:val>
            <c:numRef>
              <c:f>Visualizations!$AY$6:$AY$17</c:f>
              <c:numCache>
                <c:formatCode>General</c:formatCode>
                <c:ptCount val="12"/>
                <c:pt idx="0">
                  <c:v>4.8</c:v>
                </c:pt>
                <c:pt idx="1">
                  <c:v>4.4172222222222226</c:v>
                </c:pt>
                <c:pt idx="2">
                  <c:v>3.165</c:v>
                </c:pt>
                <c:pt idx="3">
                  <c:v>2.9967999999999995</c:v>
                </c:pt>
                <c:pt idx="4">
                  <c:v>2.9337999999999993</c:v>
                </c:pt>
                <c:pt idx="5">
                  <c:v>2.8499999999999996</c:v>
                </c:pt>
                <c:pt idx="6">
                  <c:v>2.4830000000000001</c:v>
                </c:pt>
                <c:pt idx="7">
                  <c:v>1.7375432098765424</c:v>
                </c:pt>
                <c:pt idx="8">
                  <c:v>1.421</c:v>
                </c:pt>
                <c:pt idx="9">
                  <c:v>1.08</c:v>
                </c:pt>
                <c:pt idx="10">
                  <c:v>0.55980000000000008</c:v>
                </c:pt>
                <c:pt idx="11">
                  <c:v>0.3</c:v>
                </c:pt>
              </c:numCache>
            </c:numRef>
          </c:val>
          <c:extLst>
            <c:ext xmlns:c16="http://schemas.microsoft.com/office/drawing/2014/chart" uri="{C3380CC4-5D6E-409C-BE32-E72D297353CC}">
              <c16:uniqueId val="{00000000-7EE2-9F4F-9721-7109C44CC623}"/>
            </c:ext>
          </c:extLst>
        </c:ser>
        <c:dLbls>
          <c:showLegendKey val="0"/>
          <c:showVal val="0"/>
          <c:showCatName val="0"/>
          <c:showSerName val="0"/>
          <c:showPercent val="0"/>
          <c:showBubbleSize val="0"/>
        </c:dLbls>
        <c:gapWidth val="128"/>
        <c:overlap val="-27"/>
        <c:axId val="1672281840"/>
        <c:axId val="1203570863"/>
      </c:barChart>
      <c:catAx>
        <c:axId val="1672281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03570863"/>
        <c:crosses val="autoZero"/>
        <c:auto val="1"/>
        <c:lblAlgn val="ctr"/>
        <c:lblOffset val="100"/>
        <c:noMultiLvlLbl val="0"/>
      </c:catAx>
      <c:valAx>
        <c:axId val="12035708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72281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Engagement Levels</a:t>
            </a:r>
            <a:r>
              <a:rPr lang="en-US" baseline="0"/>
              <a:t> for Each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'2. Category Insights'!$B$39</c:f>
              <c:strCache>
                <c:ptCount val="1"/>
                <c:pt idx="0">
                  <c:v>Review Density</c:v>
                </c:pt>
              </c:strCache>
            </c:strRef>
          </c:tx>
          <c:spPr>
            <a:solidFill>
              <a:schemeClr val="accent1"/>
            </a:solidFill>
            <a:ln w="15875">
              <a:solidFill>
                <a:schemeClr val="tx1"/>
              </a:solidFill>
            </a:ln>
            <a:effectLst/>
          </c:spPr>
          <c:invertIfNegative val="0"/>
          <c:dPt>
            <c:idx val="4"/>
            <c:invertIfNegative val="0"/>
            <c:bubble3D val="0"/>
            <c:spPr>
              <a:solidFill>
                <a:schemeClr val="accent3"/>
              </a:solidFill>
              <a:ln w="15875">
                <a:solidFill>
                  <a:schemeClr val="tx1"/>
                </a:solidFill>
              </a:ln>
              <a:effectLst/>
            </c:spPr>
            <c:extLst>
              <c:ext xmlns:c16="http://schemas.microsoft.com/office/drawing/2014/chart" uri="{C3380CC4-5D6E-409C-BE32-E72D297353CC}">
                <c16:uniqueId val="{00000001-0676-4048-A4DF-CA84156353F8}"/>
              </c:ext>
            </c:extLst>
          </c:dPt>
          <c:dPt>
            <c:idx val="5"/>
            <c:invertIfNegative val="0"/>
            <c:bubble3D val="0"/>
            <c:spPr>
              <a:solidFill>
                <a:schemeClr val="accent6"/>
              </a:solidFill>
              <a:ln w="15875">
                <a:solidFill>
                  <a:schemeClr val="tx1"/>
                </a:solidFill>
              </a:ln>
              <a:effectLst/>
            </c:spPr>
            <c:extLst>
              <c:ext xmlns:c16="http://schemas.microsoft.com/office/drawing/2014/chart" uri="{C3380CC4-5D6E-409C-BE32-E72D297353CC}">
                <c16:uniqueId val="{00000002-0676-4048-A4DF-CA84156353F8}"/>
              </c:ext>
            </c:extLst>
          </c:dPt>
          <c:dPt>
            <c:idx val="6"/>
            <c:invertIfNegative val="0"/>
            <c:bubble3D val="0"/>
            <c:spPr>
              <a:solidFill>
                <a:schemeClr val="accent6"/>
              </a:solidFill>
              <a:ln w="15875">
                <a:solidFill>
                  <a:schemeClr val="tx1"/>
                </a:solidFill>
              </a:ln>
              <a:effectLst/>
            </c:spPr>
            <c:extLst>
              <c:ext xmlns:c16="http://schemas.microsoft.com/office/drawing/2014/chart" uri="{C3380CC4-5D6E-409C-BE32-E72D297353CC}">
                <c16:uniqueId val="{00000003-0676-4048-A4DF-CA84156353F8}"/>
              </c:ext>
            </c:extLst>
          </c:dPt>
          <c:dPt>
            <c:idx val="7"/>
            <c:invertIfNegative val="0"/>
            <c:bubble3D val="0"/>
            <c:spPr>
              <a:solidFill>
                <a:schemeClr val="accent6"/>
              </a:solidFill>
              <a:ln w="15875">
                <a:solidFill>
                  <a:schemeClr val="tx1"/>
                </a:solidFill>
              </a:ln>
              <a:effectLst/>
            </c:spPr>
            <c:extLst>
              <c:ext xmlns:c16="http://schemas.microsoft.com/office/drawing/2014/chart" uri="{C3380CC4-5D6E-409C-BE32-E72D297353CC}">
                <c16:uniqueId val="{00000004-0676-4048-A4DF-CA84156353F8}"/>
              </c:ext>
            </c:extLst>
          </c:dPt>
          <c:dPt>
            <c:idx val="8"/>
            <c:invertIfNegative val="0"/>
            <c:bubble3D val="0"/>
            <c:spPr>
              <a:solidFill>
                <a:schemeClr val="accent6"/>
              </a:solidFill>
              <a:ln w="15875">
                <a:solidFill>
                  <a:schemeClr val="tx1"/>
                </a:solidFill>
              </a:ln>
              <a:effectLst/>
            </c:spPr>
            <c:extLst>
              <c:ext xmlns:c16="http://schemas.microsoft.com/office/drawing/2014/chart" uri="{C3380CC4-5D6E-409C-BE32-E72D297353CC}">
                <c16:uniqueId val="{00000005-0676-4048-A4DF-CA84156353F8}"/>
              </c:ext>
            </c:extLst>
          </c:dPt>
          <c:dPt>
            <c:idx val="9"/>
            <c:invertIfNegative val="0"/>
            <c:bubble3D val="0"/>
            <c:spPr>
              <a:solidFill>
                <a:schemeClr val="accent6"/>
              </a:solidFill>
              <a:ln w="15875">
                <a:solidFill>
                  <a:schemeClr val="tx1"/>
                </a:solidFill>
              </a:ln>
              <a:effectLst/>
            </c:spPr>
            <c:extLst>
              <c:ext xmlns:c16="http://schemas.microsoft.com/office/drawing/2014/chart" uri="{C3380CC4-5D6E-409C-BE32-E72D297353CC}">
                <c16:uniqueId val="{00000006-0676-4048-A4DF-CA84156353F8}"/>
              </c:ext>
            </c:extLst>
          </c:dPt>
          <c:cat>
            <c:strRef>
              <c:f>'2. Category Insights'!$A$40:$A$50</c:f>
              <c:strCache>
                <c:ptCount val="11"/>
                <c:pt idx="0">
                  <c:v>Tools &amp; Home Improvement </c:v>
                </c:pt>
                <c:pt idx="1">
                  <c:v>Cell Phones &amp; Accessories </c:v>
                </c:pt>
                <c:pt idx="2">
                  <c:v>Electronics </c:v>
                </c:pt>
                <c:pt idx="3">
                  <c:v>Video Games </c:v>
                </c:pt>
                <c:pt idx="4">
                  <c:v>Toys &amp; Games </c:v>
                </c:pt>
                <c:pt idx="5">
                  <c:v>Home &amp; Kitchen </c:v>
                </c:pt>
                <c:pt idx="6">
                  <c:v>Baby Products </c:v>
                </c:pt>
                <c:pt idx="7">
                  <c:v>Sports &amp; Outdoors </c:v>
                </c:pt>
                <c:pt idx="8">
                  <c:v>Office Products </c:v>
                </c:pt>
                <c:pt idx="9">
                  <c:v>Arts, Crafts &amp; Sewing </c:v>
                </c:pt>
                <c:pt idx="10">
                  <c:v>Industrial &amp; Scientific </c:v>
                </c:pt>
              </c:strCache>
            </c:strRef>
          </c:cat>
          <c:val>
            <c:numRef>
              <c:f>'2. Category Insights'!$B$40:$B$50</c:f>
              <c:numCache>
                <c:formatCode>_(* #,##0.00_);_(* \(#,##0.00\);_(* "-"??_);_(@_)</c:formatCode>
                <c:ptCount val="11"/>
                <c:pt idx="0">
                  <c:v>2780.7777777777778</c:v>
                </c:pt>
                <c:pt idx="1">
                  <c:v>1972</c:v>
                </c:pt>
                <c:pt idx="2">
                  <c:v>1177.4000000000001</c:v>
                </c:pt>
                <c:pt idx="3">
                  <c:v>1110.7142857142858</c:v>
                </c:pt>
                <c:pt idx="4">
                  <c:v>868.8</c:v>
                </c:pt>
                <c:pt idx="5">
                  <c:v>538.76543209876547</c:v>
                </c:pt>
                <c:pt idx="6">
                  <c:v>446.5</c:v>
                </c:pt>
                <c:pt idx="7">
                  <c:v>375.25</c:v>
                </c:pt>
                <c:pt idx="8">
                  <c:v>29</c:v>
                </c:pt>
                <c:pt idx="9">
                  <c:v>24</c:v>
                </c:pt>
                <c:pt idx="10">
                  <c:v>6</c:v>
                </c:pt>
              </c:numCache>
            </c:numRef>
          </c:val>
          <c:extLst>
            <c:ext xmlns:c16="http://schemas.microsoft.com/office/drawing/2014/chart" uri="{C3380CC4-5D6E-409C-BE32-E72D297353CC}">
              <c16:uniqueId val="{00000000-0676-4048-A4DF-CA84156353F8}"/>
            </c:ext>
          </c:extLst>
        </c:ser>
        <c:ser>
          <c:idx val="1"/>
          <c:order val="1"/>
          <c:tx>
            <c:strRef>
              <c:f>'2. Category Insights'!$C$40:$C$50</c:f>
              <c:strCache>
                <c:ptCount val="11"/>
                <c:pt idx="0">
                  <c:v>High Engagement</c:v>
                </c:pt>
                <c:pt idx="1">
                  <c:v>High Engagement</c:v>
                </c:pt>
                <c:pt idx="2">
                  <c:v>High Engagement</c:v>
                </c:pt>
                <c:pt idx="3">
                  <c:v>High Engagement</c:v>
                </c:pt>
                <c:pt idx="4">
                  <c:v>Normal Engagement</c:v>
                </c:pt>
                <c:pt idx="5">
                  <c:v>Low Engagement</c:v>
                </c:pt>
                <c:pt idx="6">
                  <c:v>Low Engagement</c:v>
                </c:pt>
                <c:pt idx="7">
                  <c:v>Low Engagement</c:v>
                </c:pt>
                <c:pt idx="8">
                  <c:v>Low Engagement</c:v>
                </c:pt>
                <c:pt idx="9">
                  <c:v>Low Engagement</c:v>
                </c:pt>
                <c:pt idx="10">
                  <c:v>Low Engagement</c:v>
                </c:pt>
              </c:strCache>
            </c:strRef>
          </c:tx>
          <c:spPr>
            <a:solidFill>
              <a:schemeClr val="accent2"/>
            </a:solidFill>
            <a:ln>
              <a:noFill/>
            </a:ln>
            <a:effectLst/>
          </c:spPr>
          <c:invertIfNegative val="0"/>
          <c:val>
            <c:numRef>
              <c:f>'2. Category Insights'!$C$40:$C$50</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7-0676-4048-A4DF-CA84156353F8}"/>
            </c:ext>
          </c:extLst>
        </c:ser>
        <c:dLbls>
          <c:showLegendKey val="0"/>
          <c:showVal val="0"/>
          <c:showCatName val="0"/>
          <c:showSerName val="0"/>
          <c:showPercent val="0"/>
          <c:showBubbleSize val="0"/>
        </c:dLbls>
        <c:gapWidth val="43"/>
        <c:overlap val="56"/>
        <c:axId val="1587061967"/>
        <c:axId val="899833248"/>
      </c:barChart>
      <c:catAx>
        <c:axId val="1587061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833248"/>
        <c:crosses val="autoZero"/>
        <c:auto val="1"/>
        <c:lblAlgn val="ctr"/>
        <c:lblOffset val="100"/>
        <c:noMultiLvlLbl val="0"/>
      </c:catAx>
      <c:valAx>
        <c:axId val="899833248"/>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06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Average Ratings for brands with 2000+ Reviews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'3. Brand Performance'!$I$41</c:f>
              <c:strCache>
                <c:ptCount val="1"/>
                <c:pt idx="0">
                  <c:v>Average of stars</c:v>
                </c:pt>
              </c:strCache>
            </c:strRef>
          </c:tx>
          <c:spPr>
            <a:solidFill>
              <a:schemeClr val="accent1"/>
            </a:solidFill>
            <a:ln w="19050">
              <a:solidFill>
                <a:schemeClr val="tx1"/>
              </a:solidFill>
            </a:ln>
            <a:effectLst/>
          </c:spPr>
          <c:invertIfNegative val="0"/>
          <c:cat>
            <c:strRef>
              <c:f>'3. Brand Performance'!$H$42:$H$51</c:f>
              <c:strCache>
                <c:ptCount val="10"/>
                <c:pt idx="0">
                  <c:v>ASUS</c:v>
                </c:pt>
                <c:pt idx="1">
                  <c:v>X Rocker</c:v>
                </c:pt>
                <c:pt idx="2">
                  <c:v>Razer</c:v>
                </c:pt>
                <c:pt idx="3">
                  <c:v>Paladone</c:v>
                </c:pt>
                <c:pt idx="4">
                  <c:v>Cableguys</c:v>
                </c:pt>
                <c:pt idx="5">
                  <c:v>HAUS AND HUES</c:v>
                </c:pt>
                <c:pt idx="6">
                  <c:v>Lumoonosity</c:v>
                </c:pt>
                <c:pt idx="7">
                  <c:v>Hasbro Gaming</c:v>
                </c:pt>
                <c:pt idx="8">
                  <c:v>JUMANT</c:v>
                </c:pt>
                <c:pt idx="9">
                  <c:v>Exquisite Gaming</c:v>
                </c:pt>
              </c:strCache>
            </c:strRef>
          </c:cat>
          <c:val>
            <c:numRef>
              <c:f>'3. Brand Performance'!$I$42:$I$51</c:f>
              <c:numCache>
                <c:formatCode>General</c:formatCode>
                <c:ptCount val="10"/>
                <c:pt idx="0">
                  <c:v>4.4000000000000004</c:v>
                </c:pt>
                <c:pt idx="1">
                  <c:v>4.4000000000000004</c:v>
                </c:pt>
                <c:pt idx="2">
                  <c:v>4.4000000000000004</c:v>
                </c:pt>
                <c:pt idx="3">
                  <c:v>4.4736842105263168</c:v>
                </c:pt>
                <c:pt idx="4">
                  <c:v>4.5666666666666664</c:v>
                </c:pt>
                <c:pt idx="5">
                  <c:v>4.5999999999999996</c:v>
                </c:pt>
                <c:pt idx="6">
                  <c:v>4.5999999999999996</c:v>
                </c:pt>
                <c:pt idx="7">
                  <c:v>4.7</c:v>
                </c:pt>
                <c:pt idx="8">
                  <c:v>4.7</c:v>
                </c:pt>
                <c:pt idx="9">
                  <c:v>4.708333333333333</c:v>
                </c:pt>
              </c:numCache>
            </c:numRef>
          </c:val>
          <c:extLst>
            <c:ext xmlns:c16="http://schemas.microsoft.com/office/drawing/2014/chart" uri="{C3380CC4-5D6E-409C-BE32-E72D297353CC}">
              <c16:uniqueId val="{00000000-BB5E-AB44-A627-50AC42DD64FC}"/>
            </c:ext>
          </c:extLst>
        </c:ser>
        <c:dLbls>
          <c:showLegendKey val="0"/>
          <c:showVal val="0"/>
          <c:showCatName val="0"/>
          <c:showSerName val="0"/>
          <c:showPercent val="0"/>
          <c:showBubbleSize val="0"/>
        </c:dLbls>
        <c:gapWidth val="219"/>
        <c:overlap val="-27"/>
        <c:axId val="1337860959"/>
        <c:axId val="1660062399"/>
      </c:barChart>
      <c:catAx>
        <c:axId val="133786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60062399"/>
        <c:crosses val="autoZero"/>
        <c:auto val="1"/>
        <c:lblAlgn val="ctr"/>
        <c:lblOffset val="100"/>
        <c:noMultiLvlLbl val="0"/>
      </c:catAx>
      <c:valAx>
        <c:axId val="16600623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378609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Histogram of Video Game Merchandise Prices</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a:rPr>
            <a:t>Histogram of Video Game Merchandise Prices</a:t>
          </a:r>
        </a:p>
      </cx:txPr>
    </cx:title>
    <cx:plotArea>
      <cx:plotAreaRegion>
        <cx:series layoutId="clusteredColumn" uniqueId="{049ED054-4776-DF4B-B427-1BD841ED1713}">
          <cx:tx>
            <cx:txData>
              <cx:f>_xlchart.v1.0</cx:f>
              <cx:v> price/value </cx:v>
            </cx:txData>
          </cx:tx>
          <cx:spPr>
            <a:ln>
              <a:solidFill>
                <a:schemeClr val="tx1"/>
              </a:solidFill>
            </a:ln>
          </cx:spPr>
          <cx:dataId val="0"/>
          <cx:layoutPr>
            <cx:binning intervalClosed="r" overflow="auto">
              <cx:binCount val="4"/>
            </cx:binning>
          </cx:layoutPr>
        </cx:series>
      </cx:plotAreaRegion>
      <cx:axis id="0">
        <cx:catScaling gapWidth="0"/>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a:endParaRPr>
          </a:p>
        </cx:txPr>
      </cx:axis>
      <cx:axis id="1">
        <cx:valScaling max="140"/>
        <cx:title>
          <cx:tx>
            <cx:txData>
              <cx:v>Total Products</cx:v>
            </cx:txData>
          </cx:tx>
          <cx:txPr>
            <a:bodyPr spcFirstLastPara="1" vertOverflow="ellipsis" horzOverflow="overflow" wrap="square" lIns="0" tIns="0" rIns="0" bIns="0" anchor="ctr" anchorCtr="1"/>
            <a:lstStyle/>
            <a:p>
              <a:pPr algn="ctr" rtl="0">
                <a:defRPr b="1"/>
              </a:pPr>
              <a:r>
                <a:rPr lang="en-US" sz="900" b="1" i="0" u="none" strike="noStrike" baseline="0">
                  <a:solidFill>
                    <a:sysClr val="windowText" lastClr="000000">
                      <a:lumMod val="65000"/>
                      <a:lumOff val="35000"/>
                    </a:sysClr>
                  </a:solidFill>
                  <a:latin typeface="Calibri"/>
                </a:rPr>
                <a:t>Total Products</a:t>
              </a:r>
            </a:p>
          </cx:txPr>
        </cx:title>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_xlchart.v2.9</cx:f>
      </cx:strDim>
      <cx:numDim type="val">
        <cx:f>_xlchart.v2.11</cx:f>
      </cx:numDim>
    </cx:data>
  </cx:chartData>
  <cx:chart>
    <cx:title pos="t" align="ctr" overlay="0">
      <cx:tx>
        <cx:txData>
          <cx:v>Market Presence Score For Top 10 Best Selling Brands</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a:rPr>
            <a:t>Market Presence Score For Top 10 Best Selling Brands</a:t>
          </a:r>
        </a:p>
      </cx:txPr>
    </cx:title>
    <cx:plotArea>
      <cx:plotAreaRegion>
        <cx:series layoutId="funnel" uniqueId="{7EEF3997-0E7F-6C4E-9AE3-B3C00A7F359A}">
          <cx:tx>
            <cx:txData>
              <cx:f>_xlchart.v2.10</cx:f>
              <cx:v>Brand Market Presence Score</cx:v>
            </cx:txData>
          </cx:tx>
          <cx:spPr>
            <a:ln w="19050">
              <a:solidFill>
                <a:schemeClr val="tx1"/>
              </a:solidFill>
            </a:ln>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https://www.kaggle.com/datasets/kanchana1990/amazon-best-sellers-2024-gaming-merchandise" TargetMode="External"/><Relationship Id="rId3" Type="http://schemas.openxmlformats.org/officeDocument/2006/relationships/chart" Target="../charts/chart3.xml"/><Relationship Id="rId7" Type="http://schemas.openxmlformats.org/officeDocument/2006/relationships/image" Target="../media/image3.png"/><Relationship Id="rId12" Type="http://schemas.openxmlformats.org/officeDocument/2006/relationships/image" Target="../media/image7.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7.xml"/><Relationship Id="rId5" Type="http://schemas.openxmlformats.org/officeDocument/2006/relationships/chart" Target="../charts/chart5.xml"/><Relationship Id="rId10" Type="http://schemas.openxmlformats.org/officeDocument/2006/relationships/image" Target="../media/image6.png"/><Relationship Id="rId4" Type="http://schemas.openxmlformats.org/officeDocument/2006/relationships/chart" Target="../charts/chart4.xml"/><Relationship Id="rId9" Type="http://schemas.openxmlformats.org/officeDocument/2006/relationships/image" Target="../media/image5.png"/></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2" Type="http://schemas.microsoft.com/office/2014/relationships/chartEx" Target="../charts/chartEx2.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24</xdr:col>
      <xdr:colOff>609604</xdr:colOff>
      <xdr:row>14</xdr:row>
      <xdr:rowOff>49033</xdr:rowOff>
    </xdr:from>
    <xdr:ext cx="3268133" cy="1250950"/>
    <xdr:sp macro="" textlink="">
      <xdr:nvSpPr>
        <xdr:cNvPr id="18" name="TextBox 17">
          <a:extLst>
            <a:ext uri="{FF2B5EF4-FFF2-40B4-BE49-F238E27FC236}">
              <a16:creationId xmlns:a16="http://schemas.microsoft.com/office/drawing/2014/main" id="{FCF6E000-6621-3B46-AD6C-5E15EC70C978}"/>
            </a:ext>
          </a:extLst>
        </xdr:cNvPr>
        <xdr:cNvSpPr txBox="1"/>
      </xdr:nvSpPr>
      <xdr:spPr>
        <a:xfrm>
          <a:off x="20596489" y="4296246"/>
          <a:ext cx="3268133" cy="1250950"/>
        </a:xfrm>
        <a:prstGeom prst="rect">
          <a:avLst/>
        </a:prstGeom>
        <a:solidFill>
          <a:schemeClr val="bg1"/>
        </a:solidFill>
        <a:ln w="28575">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400"/>
            <a:t>Use these slicers to filter for the data youre interested in!</a:t>
          </a:r>
          <a:endParaRPr lang="en-US" sz="2400" kern="1200"/>
        </a:p>
      </xdr:txBody>
    </xdr:sp>
    <xdr:clientData/>
  </xdr:oneCellAnchor>
  <xdr:oneCellAnchor>
    <xdr:from>
      <xdr:col>24</xdr:col>
      <xdr:colOff>287564</xdr:colOff>
      <xdr:row>4</xdr:row>
      <xdr:rowOff>74018</xdr:rowOff>
    </xdr:from>
    <xdr:ext cx="8270726" cy="1970732"/>
    <xdr:sp macro="" textlink="">
      <xdr:nvSpPr>
        <xdr:cNvPr id="3" name="TextBox 2">
          <a:extLst>
            <a:ext uri="{FF2B5EF4-FFF2-40B4-BE49-F238E27FC236}">
              <a16:creationId xmlns:a16="http://schemas.microsoft.com/office/drawing/2014/main" id="{25603183-6B06-BCD0-86F9-74378D09CB73}"/>
            </a:ext>
          </a:extLst>
        </xdr:cNvPr>
        <xdr:cNvSpPr txBox="1"/>
      </xdr:nvSpPr>
      <xdr:spPr>
        <a:xfrm>
          <a:off x="20274449" y="2218444"/>
          <a:ext cx="8270726" cy="1970732"/>
        </a:xfrm>
        <a:prstGeom prst="rect">
          <a:avLst/>
        </a:prstGeom>
        <a:solidFill>
          <a:schemeClr val="bg1"/>
        </a:solidFill>
        <a:ln w="28575">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2400"/>
            <a:t>Hello,</a:t>
          </a:r>
        </a:p>
        <a:p>
          <a:r>
            <a:rPr lang="en-US" sz="2400" kern="1200"/>
            <a:t>Welcome to my Amazon</a:t>
          </a:r>
          <a:r>
            <a:rPr lang="en-US" sz="2400" kern="1200" baseline="0"/>
            <a:t> Gaming Merchandise Dashboard!</a:t>
          </a:r>
        </a:p>
        <a:p>
          <a:endParaRPr lang="en-US" sz="2400" kern="1200" baseline="0"/>
        </a:p>
        <a:p>
          <a:r>
            <a:rPr lang="en-US" sz="2400" kern="1200" baseline="0"/>
            <a:t>This was an exciting exercise in creating an interactive dashboard</a:t>
          </a:r>
          <a:br>
            <a:rPr lang="en-US" sz="2400" kern="1200" baseline="0"/>
          </a:br>
          <a:r>
            <a:rPr lang="en-US" sz="2400" kern="1200" baseline="0"/>
            <a:t>offering a snapshot of gaming merchandise sales figures in 2024</a:t>
          </a:r>
          <a:endParaRPr lang="en-US" sz="2400" kern="1200"/>
        </a:p>
      </xdr:txBody>
    </xdr:sp>
    <xdr:clientData/>
  </xdr:oneCellAnchor>
  <xdr:twoCellAnchor>
    <xdr:from>
      <xdr:col>0</xdr:col>
      <xdr:colOff>48527</xdr:colOff>
      <xdr:row>8</xdr:row>
      <xdr:rowOff>48391</xdr:rowOff>
    </xdr:from>
    <xdr:to>
      <xdr:col>7</xdr:col>
      <xdr:colOff>788661</xdr:colOff>
      <xdr:row>38</xdr:row>
      <xdr:rowOff>12463</xdr:rowOff>
    </xdr:to>
    <xdr:graphicFrame macro="">
      <xdr:nvGraphicFramePr>
        <xdr:cNvPr id="25" name="Chart 24">
          <a:extLst>
            <a:ext uri="{FF2B5EF4-FFF2-40B4-BE49-F238E27FC236}">
              <a16:creationId xmlns:a16="http://schemas.microsoft.com/office/drawing/2014/main" id="{E69BD650-5014-754B-1914-CE11CCE775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48527</xdr:colOff>
      <xdr:row>69</xdr:row>
      <xdr:rowOff>17522</xdr:rowOff>
    </xdr:from>
    <xdr:to>
      <xdr:col>7</xdr:col>
      <xdr:colOff>788661</xdr:colOff>
      <xdr:row>99</xdr:row>
      <xdr:rowOff>128840</xdr:rowOff>
    </xdr:to>
    <xdr:graphicFrame macro="">
      <xdr:nvGraphicFramePr>
        <xdr:cNvPr id="26" name="Chart 25">
          <a:extLst>
            <a:ext uri="{FF2B5EF4-FFF2-40B4-BE49-F238E27FC236}">
              <a16:creationId xmlns:a16="http://schemas.microsoft.com/office/drawing/2014/main" id="{1FAD6074-DC6A-8D91-7282-18B1749D11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28970</xdr:colOff>
      <xdr:row>8</xdr:row>
      <xdr:rowOff>74864</xdr:rowOff>
    </xdr:from>
    <xdr:to>
      <xdr:col>23</xdr:col>
      <xdr:colOff>770464</xdr:colOff>
      <xdr:row>20</xdr:row>
      <xdr:rowOff>24064</xdr:rowOff>
    </xdr:to>
    <xdr:grpSp>
      <xdr:nvGrpSpPr>
        <xdr:cNvPr id="13" name="Group 12">
          <a:extLst>
            <a:ext uri="{FF2B5EF4-FFF2-40B4-BE49-F238E27FC236}">
              <a16:creationId xmlns:a16="http://schemas.microsoft.com/office/drawing/2014/main" id="{B4E02AA5-EF40-FF7F-5445-A84C26CB8585}"/>
            </a:ext>
          </a:extLst>
        </xdr:cNvPr>
        <xdr:cNvGrpSpPr/>
      </xdr:nvGrpSpPr>
      <xdr:grpSpPr>
        <a:xfrm>
          <a:off x="13304703" y="3224464"/>
          <a:ext cx="6549628" cy="2286000"/>
          <a:chOff x="13321637" y="3224465"/>
          <a:chExt cx="6549628" cy="2286000"/>
        </a:xfrm>
        <a:solidFill>
          <a:schemeClr val="accent2"/>
        </a:solidFill>
      </xdr:grpSpPr>
      <mc:AlternateContent xmlns:mc="http://schemas.openxmlformats.org/markup-compatibility/2006">
        <mc:Choice xmlns:a14="http://schemas.microsoft.com/office/drawing/2010/main" Requires="a14">
          <xdr:graphicFrame macro="">
            <xdr:nvGraphicFramePr>
              <xdr:cNvPr id="27" name="Product Categories" descr="Product Categories&#10;">
                <a:extLst>
                  <a:ext uri="{FF2B5EF4-FFF2-40B4-BE49-F238E27FC236}">
                    <a16:creationId xmlns:a16="http://schemas.microsoft.com/office/drawing/2014/main" id="{E7697431-8990-0D4A-D73E-76FF33C66E21}"/>
                  </a:ext>
                </a:extLst>
              </xdr:cNvPr>
              <xdr:cNvGraphicFramePr/>
            </xdr:nvGraphicFramePr>
            <xdr:xfrm>
              <a:off x="13321637" y="3224465"/>
              <a:ext cx="1600200" cy="2286000"/>
            </xdr:xfrm>
            <a:graphic>
              <a:graphicData uri="http://schemas.microsoft.com/office/drawing/2010/slicer">
                <sle:slicer xmlns:sle="http://schemas.microsoft.com/office/drawing/2010/slicer" name="Product Categories"/>
              </a:graphicData>
            </a:graphic>
          </xdr:graphicFrame>
        </mc:Choice>
        <mc:Fallback>
          <xdr:sp macro="" textlink="">
            <xdr:nvSpPr>
              <xdr:cNvPr id="0" name=""/>
              <xdr:cNvSpPr>
                <a:spLocks noTextEdit="1"/>
              </xdr:cNvSpPr>
            </xdr:nvSpPr>
            <xdr:spPr>
              <a:xfrm>
                <a:off x="13304703" y="3224464"/>
                <a:ext cx="1600200" cy="228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8" name="Price Categories">
                <a:extLst>
                  <a:ext uri="{FF2B5EF4-FFF2-40B4-BE49-F238E27FC236}">
                    <a16:creationId xmlns:a16="http://schemas.microsoft.com/office/drawing/2014/main" id="{6ABE238B-82DE-A8BA-CEAB-F0E957797875}"/>
                  </a:ext>
                </a:extLst>
              </xdr:cNvPr>
              <xdr:cNvGraphicFramePr/>
            </xdr:nvGraphicFramePr>
            <xdr:xfrm>
              <a:off x="14971446" y="3224465"/>
              <a:ext cx="1600200" cy="2286000"/>
            </xdr:xfrm>
            <a:graphic>
              <a:graphicData uri="http://schemas.microsoft.com/office/drawing/2010/slicer">
                <sle:slicer xmlns:sle="http://schemas.microsoft.com/office/drawing/2010/slicer" name="Price Categories"/>
              </a:graphicData>
            </a:graphic>
          </xdr:graphicFrame>
        </mc:Choice>
        <mc:Fallback>
          <xdr:sp macro="" textlink="">
            <xdr:nvSpPr>
              <xdr:cNvPr id="0" name=""/>
              <xdr:cNvSpPr>
                <a:spLocks noTextEdit="1"/>
              </xdr:cNvSpPr>
            </xdr:nvSpPr>
            <xdr:spPr>
              <a:xfrm>
                <a:off x="14954512" y="3224464"/>
                <a:ext cx="1600200" cy="228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9" name="Stars Simplified 1">
                <a:extLst>
                  <a:ext uri="{FF2B5EF4-FFF2-40B4-BE49-F238E27FC236}">
                    <a16:creationId xmlns:a16="http://schemas.microsoft.com/office/drawing/2014/main" id="{67E4941D-205D-A4CF-3D4E-45A84868F0C6}"/>
                  </a:ext>
                </a:extLst>
              </xdr:cNvPr>
              <xdr:cNvGraphicFramePr/>
            </xdr:nvGraphicFramePr>
            <xdr:xfrm>
              <a:off x="16621255" y="3224465"/>
              <a:ext cx="1600200" cy="2286000"/>
            </xdr:xfrm>
            <a:graphic>
              <a:graphicData uri="http://schemas.microsoft.com/office/drawing/2010/slicer">
                <sle:slicer xmlns:sle="http://schemas.microsoft.com/office/drawing/2010/slicer" name="Stars Simplified 1"/>
              </a:graphicData>
            </a:graphic>
          </xdr:graphicFrame>
        </mc:Choice>
        <mc:Fallback>
          <xdr:sp macro="" textlink="">
            <xdr:nvSpPr>
              <xdr:cNvPr id="0" name=""/>
              <xdr:cNvSpPr>
                <a:spLocks noTextEdit="1"/>
              </xdr:cNvSpPr>
            </xdr:nvSpPr>
            <xdr:spPr>
              <a:xfrm>
                <a:off x="16604321" y="3224464"/>
                <a:ext cx="1600200" cy="228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30" name="Review Count Simplified 1">
                <a:extLst>
                  <a:ext uri="{FF2B5EF4-FFF2-40B4-BE49-F238E27FC236}">
                    <a16:creationId xmlns:a16="http://schemas.microsoft.com/office/drawing/2014/main" id="{239DAF00-63CE-A665-3836-36F73CBDB61F}"/>
                  </a:ext>
                </a:extLst>
              </xdr:cNvPr>
              <xdr:cNvGraphicFramePr/>
            </xdr:nvGraphicFramePr>
            <xdr:xfrm>
              <a:off x="18271065" y="3224465"/>
              <a:ext cx="1600200" cy="2286000"/>
            </xdr:xfrm>
            <a:graphic>
              <a:graphicData uri="http://schemas.microsoft.com/office/drawing/2010/slicer">
                <sle:slicer xmlns:sle="http://schemas.microsoft.com/office/drawing/2010/slicer" name="Review Count Simplified 1"/>
              </a:graphicData>
            </a:graphic>
          </xdr:graphicFrame>
        </mc:Choice>
        <mc:Fallback>
          <xdr:sp macro="" textlink="">
            <xdr:nvSpPr>
              <xdr:cNvPr id="0" name=""/>
              <xdr:cNvSpPr>
                <a:spLocks noTextEdit="1"/>
              </xdr:cNvSpPr>
            </xdr:nvSpPr>
            <xdr:spPr>
              <a:xfrm>
                <a:off x="18254131" y="3224464"/>
                <a:ext cx="1600200" cy="228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8</xdr:col>
      <xdr:colOff>30795</xdr:colOff>
      <xdr:row>69</xdr:row>
      <xdr:rowOff>17522</xdr:rowOff>
    </xdr:from>
    <xdr:to>
      <xdr:col>15</xdr:col>
      <xdr:colOff>770929</xdr:colOff>
      <xdr:row>99</xdr:row>
      <xdr:rowOff>128840</xdr:rowOff>
    </xdr:to>
    <xdr:graphicFrame macro="">
      <xdr:nvGraphicFramePr>
        <xdr:cNvPr id="32" name="Chart 31">
          <a:extLst>
            <a:ext uri="{FF2B5EF4-FFF2-40B4-BE49-F238E27FC236}">
              <a16:creationId xmlns:a16="http://schemas.microsoft.com/office/drawing/2014/main" id="{F9E0D081-7A4F-0BCB-08DA-80AA45FA1F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30795</xdr:colOff>
      <xdr:row>38</xdr:row>
      <xdr:rowOff>71983</xdr:rowOff>
    </xdr:from>
    <xdr:to>
      <xdr:col>15</xdr:col>
      <xdr:colOff>770929</xdr:colOff>
      <xdr:row>68</xdr:row>
      <xdr:rowOff>128084</xdr:rowOff>
    </xdr:to>
    <xdr:graphicFrame macro="">
      <xdr:nvGraphicFramePr>
        <xdr:cNvPr id="33" name="Chart 32">
          <a:extLst>
            <a:ext uri="{FF2B5EF4-FFF2-40B4-BE49-F238E27FC236}">
              <a16:creationId xmlns:a16="http://schemas.microsoft.com/office/drawing/2014/main" id="{2F27F76D-3FA5-9053-7AFF-76F05C5444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45903</xdr:colOff>
      <xdr:row>20</xdr:row>
      <xdr:rowOff>118534</xdr:rowOff>
    </xdr:from>
    <xdr:to>
      <xdr:col>23</xdr:col>
      <xdr:colOff>804333</xdr:colOff>
      <xdr:row>99</xdr:row>
      <xdr:rowOff>128840</xdr:rowOff>
    </xdr:to>
    <xdr:graphicFrame macro="">
      <xdr:nvGraphicFramePr>
        <xdr:cNvPr id="36" name="Chart 35">
          <a:extLst>
            <a:ext uri="{FF2B5EF4-FFF2-40B4-BE49-F238E27FC236}">
              <a16:creationId xmlns:a16="http://schemas.microsoft.com/office/drawing/2014/main" id="{F6F1081F-1386-E6A7-E3F9-8396B6EBD3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48527</xdr:colOff>
      <xdr:row>38</xdr:row>
      <xdr:rowOff>71983</xdr:rowOff>
    </xdr:from>
    <xdr:to>
      <xdr:col>7</xdr:col>
      <xdr:colOff>788661</xdr:colOff>
      <xdr:row>68</xdr:row>
      <xdr:rowOff>128084</xdr:rowOff>
    </xdr:to>
    <xdr:graphicFrame macro="">
      <xdr:nvGraphicFramePr>
        <xdr:cNvPr id="6" name="Chart 5">
          <a:extLst>
            <a:ext uri="{FF2B5EF4-FFF2-40B4-BE49-F238E27FC236}">
              <a16:creationId xmlns:a16="http://schemas.microsoft.com/office/drawing/2014/main" id="{9BAC370E-5AC4-A738-E943-B2B415B0F9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24</xdr:col>
      <xdr:colOff>199879</xdr:colOff>
      <xdr:row>62</xdr:row>
      <xdr:rowOff>122748</xdr:rowOff>
    </xdr:from>
    <xdr:ext cx="8708526" cy="6946966"/>
    <xdr:sp macro="" textlink="">
      <xdr:nvSpPr>
        <xdr:cNvPr id="7" name="TextBox 6">
          <a:extLst>
            <a:ext uri="{FF2B5EF4-FFF2-40B4-BE49-F238E27FC236}">
              <a16:creationId xmlns:a16="http://schemas.microsoft.com/office/drawing/2014/main" id="{E9167D65-F548-FF41-85D6-78FD0DE0F32B}"/>
            </a:ext>
          </a:extLst>
        </xdr:cNvPr>
        <xdr:cNvSpPr txBox="1"/>
      </xdr:nvSpPr>
      <xdr:spPr>
        <a:xfrm>
          <a:off x="20078140" y="13264487"/>
          <a:ext cx="8708526" cy="6946966"/>
        </a:xfrm>
        <a:prstGeom prst="rect">
          <a:avLst/>
        </a:prstGeom>
        <a:solidFill>
          <a:schemeClr val="bg1"/>
        </a:solidFill>
        <a:ln w="190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b="1" u="sng" kern="1200"/>
            <a:t>Details on Dashboard and Spreadsheets</a:t>
          </a:r>
        </a:p>
        <a:p>
          <a:r>
            <a:rPr lang="en-US" sz="1400" kern="1200"/>
            <a:t>This dashboard is meant to provide an overall breakdown of best selling gamer merchandise on Amazon,</a:t>
          </a:r>
          <a:r>
            <a:rPr lang="en-US" sz="1400" kern="1200" baseline="0"/>
            <a:t> </a:t>
          </a:r>
          <a:r>
            <a:rPr lang="en-US" sz="1400" kern="1200"/>
            <a:t>based</a:t>
          </a:r>
          <a:r>
            <a:rPr lang="en-US" sz="1400" kern="1200" baseline="0"/>
            <a:t> on a dataset from Kaggle. The dataset was originally cleaned using Python to filter away missing values, and to create unique product categorizations.</a:t>
          </a:r>
        </a:p>
        <a:p>
          <a:endParaRPr lang="en-US" sz="1400" kern="1200"/>
        </a:p>
        <a:p>
          <a:r>
            <a:rPr lang="en-US" sz="1400" kern="1200"/>
            <a:t> The analysis was broken into 3 sepearate sections. the product analysis, category insights, and brand performance. Gaming Merchandise</a:t>
          </a:r>
          <a:r>
            <a:rPr lang="en-US" sz="1400" kern="1200" baseline="0"/>
            <a:t> Dataset is our data used for this dashboard.</a:t>
          </a:r>
          <a:endParaRPr lang="en-US" sz="1400" kern="1200"/>
        </a:p>
        <a:p>
          <a:endParaRPr lang="en-US" sz="1400" kern="1200"/>
        </a:p>
        <a:p>
          <a:pPr marL="0" marR="0" lvl="0" indent="0" defTabSz="914400" eaLnBrk="1" fontAlgn="auto" latinLnBrk="0" hangingPunct="1">
            <a:lnSpc>
              <a:spcPct val="100000"/>
            </a:lnSpc>
            <a:spcBef>
              <a:spcPts val="0"/>
            </a:spcBef>
            <a:spcAft>
              <a:spcPts val="0"/>
            </a:spcAft>
            <a:buClrTx/>
            <a:buSzTx/>
            <a:buFontTx/>
            <a:buNone/>
            <a:tabLst/>
            <a:defRPr/>
          </a:pPr>
          <a:r>
            <a:rPr lang="en-US" sz="1400" kern="1200" baseline="0"/>
            <a:t>These spreadsheets are meant to showcase my skills as a data analyst. I provided unique perspectives and solutions to observe product popularity and categorization in easily digestible formats. These are not meant to be exhaustive formats to follow the success of Amazon gaming merchandise.</a:t>
          </a:r>
          <a:endParaRPr lang="en-US" sz="1400" kern="1200"/>
        </a:p>
        <a:p>
          <a:endParaRPr lang="en-US" sz="1400" kern="1200"/>
        </a:p>
        <a:p>
          <a:r>
            <a:rPr lang="en-US" sz="1400" kern="1200"/>
            <a:t>1. Product Analysis observed statistics on</a:t>
          </a:r>
          <a:r>
            <a:rPr lang="en-US" sz="1400" kern="1200" baseline="0"/>
            <a:t> price patterns for individual products, and assessing their perceived value.</a:t>
          </a:r>
        </a:p>
        <a:p>
          <a:r>
            <a:rPr lang="en-US" sz="1400" kern="1200" baseline="0"/>
            <a:t>- An overall assessment of pricing tiers was created based on minimum and maximum pricing</a:t>
          </a:r>
        </a:p>
        <a:p>
          <a:r>
            <a:rPr lang="en-US" sz="1400" kern="1200" baseline="0"/>
            <a:t>- A market presence score based on normalizing the reviews, ratings, and pricing out of 100%</a:t>
          </a:r>
        </a:p>
        <a:p>
          <a:r>
            <a:rPr lang="en-US" sz="1400" kern="1200" baseline="0"/>
            <a:t>- A Variable Price Index that gives a score to items based on weighted review scores and pricing.</a:t>
          </a:r>
        </a:p>
        <a:p>
          <a:r>
            <a:rPr lang="en-US" sz="1400" kern="1200" baseline="0"/>
            <a:t>	- Items with a VPI above 5 can be seen as a good value based on their price and reviews, </a:t>
          </a:r>
          <a:br>
            <a:rPr lang="en-US" sz="1400" kern="1200" baseline="0"/>
          </a:br>
          <a:r>
            <a:rPr lang="en-US" sz="1400" kern="1200" baseline="0"/>
            <a:t>	but items with lower VPI are of poorer perceived value</a:t>
          </a:r>
        </a:p>
        <a:p>
          <a:endParaRPr lang="en-US" sz="1400" kern="1200" baseline="0"/>
        </a:p>
        <a:p>
          <a:r>
            <a:rPr lang="en-US" sz="1400" kern="1200" baseline="0"/>
            <a:t>2. Category insights explored the performance of products based on their amazon categorization.</a:t>
          </a:r>
        </a:p>
        <a:p>
          <a:r>
            <a:rPr lang="en-US" sz="1400" kern="1200" baseline="0"/>
            <a:t>- An overall view is provided on category total reviews, average pricing, rating, and total items listed</a:t>
          </a:r>
        </a:p>
        <a:p>
          <a:r>
            <a:rPr lang="en-US" sz="1400" kern="1200" baseline="0"/>
            <a:t>- A concentration index based on the proportion of reviews and total listed products to show the sales dominance of a respective category</a:t>
          </a:r>
        </a:p>
        <a:p>
          <a:r>
            <a:rPr lang="en-US" sz="1400" kern="1200" baseline="0"/>
            <a:t>- A proportional breakdown of price categorization in each category</a:t>
          </a:r>
        </a:p>
        <a:p>
          <a:r>
            <a:rPr lang="en-US" sz="1400" kern="1200" baseline="0"/>
            <a:t>- An engagement score assignment to different categories based on review density with respect to total reviews</a:t>
          </a:r>
        </a:p>
        <a:p>
          <a:endParaRPr lang="en-US" sz="1400" kern="1200" baseline="0"/>
        </a:p>
        <a:p>
          <a:r>
            <a:rPr lang="en-US" sz="1400" kern="1200" baseline="0"/>
            <a:t>3. Brand performance reviewed the essentail statistics on the sales success of overall brands listed, including</a:t>
          </a:r>
        </a:p>
        <a:p>
          <a:r>
            <a:rPr lang="en-US" sz="1400" kern="1200" baseline="0"/>
            <a:t>- A pivot table of total reviews, average reviews, and price per brand</a:t>
          </a:r>
        </a:p>
        <a:p>
          <a:r>
            <a:rPr lang="en-US" sz="1400" kern="1200" baseline="0"/>
            <a:t>- A Table showing average rating and total products listed per brand</a:t>
          </a:r>
        </a:p>
        <a:p>
          <a:r>
            <a:rPr lang="en-US" sz="1400" kern="1200" baseline="0"/>
            <a:t>- Price categorizations of different brands and total items under their listings</a:t>
          </a:r>
        </a:p>
        <a:p>
          <a:r>
            <a:rPr lang="en-US" sz="1400" kern="1200" baseline="0"/>
            <a:t>-A brand market presence score, based on normalizing the review, ratings, and prices</a:t>
          </a:r>
        </a:p>
      </xdr:txBody>
    </xdr:sp>
    <xdr:clientData/>
  </xdr:oneCellAnchor>
  <xdr:twoCellAnchor editAs="oneCell">
    <xdr:from>
      <xdr:col>24</xdr:col>
      <xdr:colOff>130930</xdr:colOff>
      <xdr:row>0</xdr:row>
      <xdr:rowOff>264834</xdr:rowOff>
    </xdr:from>
    <xdr:to>
      <xdr:col>26</xdr:col>
      <xdr:colOff>502223</xdr:colOff>
      <xdr:row>3</xdr:row>
      <xdr:rowOff>54800</xdr:rowOff>
    </xdr:to>
    <xdr:pic>
      <xdr:nvPicPr>
        <xdr:cNvPr id="11" name="Picture 10">
          <a:extLst>
            <a:ext uri="{FF2B5EF4-FFF2-40B4-BE49-F238E27FC236}">
              <a16:creationId xmlns:a16="http://schemas.microsoft.com/office/drawing/2014/main" id="{06C53889-8E85-714F-10BC-7078F8E2C92A}"/>
            </a:ext>
          </a:extLst>
        </xdr:cNvPr>
        <xdr:cNvPicPr>
          <a:picLocks noChangeAspect="1"/>
        </xdr:cNvPicPr>
      </xdr:nvPicPr>
      <xdr:blipFill>
        <a:blip xmlns:r="http://schemas.openxmlformats.org/officeDocument/2006/relationships" r:embed="rId7"/>
        <a:stretch>
          <a:fillRect/>
        </a:stretch>
      </xdr:blipFill>
      <xdr:spPr>
        <a:xfrm>
          <a:off x="20009191" y="264834"/>
          <a:ext cx="2027815" cy="1520111"/>
        </a:xfrm>
        <a:prstGeom prst="rect">
          <a:avLst/>
        </a:prstGeom>
      </xdr:spPr>
    </xdr:pic>
    <xdr:clientData/>
  </xdr:twoCellAnchor>
  <xdr:twoCellAnchor editAs="oneCell">
    <xdr:from>
      <xdr:col>26</xdr:col>
      <xdr:colOff>593416</xdr:colOff>
      <xdr:row>0</xdr:row>
      <xdr:rowOff>230967</xdr:rowOff>
    </xdr:from>
    <xdr:to>
      <xdr:col>30</xdr:col>
      <xdr:colOff>113638</xdr:colOff>
      <xdr:row>3</xdr:row>
      <xdr:rowOff>88666</xdr:rowOff>
    </xdr:to>
    <xdr:pic>
      <xdr:nvPicPr>
        <xdr:cNvPr id="12" name="Picture 11">
          <a:extLst>
            <a:ext uri="{FF2B5EF4-FFF2-40B4-BE49-F238E27FC236}">
              <a16:creationId xmlns:a16="http://schemas.microsoft.com/office/drawing/2014/main" id="{34BDA71C-A97B-BD68-9C2C-F005277F3B12}"/>
            </a:ext>
          </a:extLst>
        </xdr:cNvPr>
        <xdr:cNvPicPr>
          <a:picLocks noChangeAspect="1"/>
        </xdr:cNvPicPr>
      </xdr:nvPicPr>
      <xdr:blipFill>
        <a:blip xmlns:r="http://schemas.openxmlformats.org/officeDocument/2006/relationships" r:embed="rId8"/>
        <a:stretch>
          <a:fillRect/>
        </a:stretch>
      </xdr:blipFill>
      <xdr:spPr>
        <a:xfrm>
          <a:off x="22128199" y="230967"/>
          <a:ext cx="2833265" cy="1587844"/>
        </a:xfrm>
        <a:prstGeom prst="rect">
          <a:avLst/>
        </a:prstGeom>
      </xdr:spPr>
    </xdr:pic>
    <xdr:clientData/>
  </xdr:twoCellAnchor>
  <xdr:twoCellAnchor editAs="oneCell">
    <xdr:from>
      <xdr:col>32</xdr:col>
      <xdr:colOff>812800</xdr:colOff>
      <xdr:row>0</xdr:row>
      <xdr:rowOff>344508</xdr:rowOff>
    </xdr:from>
    <xdr:to>
      <xdr:col>34</xdr:col>
      <xdr:colOff>486013</xdr:colOff>
      <xdr:row>2</xdr:row>
      <xdr:rowOff>380054</xdr:rowOff>
    </xdr:to>
    <xdr:pic>
      <xdr:nvPicPr>
        <xdr:cNvPr id="14" name="Picture 13">
          <a:extLst>
            <a:ext uri="{FF2B5EF4-FFF2-40B4-BE49-F238E27FC236}">
              <a16:creationId xmlns:a16="http://schemas.microsoft.com/office/drawing/2014/main" id="{947F905B-4388-31A7-53CB-1B964F04A58E}"/>
            </a:ext>
          </a:extLst>
        </xdr:cNvPr>
        <xdr:cNvPicPr>
          <a:picLocks noChangeAspect="1"/>
        </xdr:cNvPicPr>
      </xdr:nvPicPr>
      <xdr:blipFill>
        <a:blip xmlns:r="http://schemas.openxmlformats.org/officeDocument/2006/relationships" r:embed="rId9"/>
        <a:stretch>
          <a:fillRect/>
        </a:stretch>
      </xdr:blipFill>
      <xdr:spPr>
        <a:xfrm>
          <a:off x="27317148" y="344508"/>
          <a:ext cx="1329735" cy="1360763"/>
        </a:xfrm>
        <a:prstGeom prst="rect">
          <a:avLst/>
        </a:prstGeom>
      </xdr:spPr>
    </xdr:pic>
    <xdr:clientData/>
  </xdr:twoCellAnchor>
  <xdr:twoCellAnchor editAs="oneCell">
    <xdr:from>
      <xdr:col>29</xdr:col>
      <xdr:colOff>695902</xdr:colOff>
      <xdr:row>0</xdr:row>
      <xdr:rowOff>242358</xdr:rowOff>
    </xdr:from>
    <xdr:to>
      <xdr:col>33</xdr:col>
      <xdr:colOff>162805</xdr:colOff>
      <xdr:row>3</xdr:row>
      <xdr:rowOff>77276</xdr:rowOff>
    </xdr:to>
    <xdr:pic>
      <xdr:nvPicPr>
        <xdr:cNvPr id="15" name="Picture 14">
          <a:extLst>
            <a:ext uri="{FF2B5EF4-FFF2-40B4-BE49-F238E27FC236}">
              <a16:creationId xmlns:a16="http://schemas.microsoft.com/office/drawing/2014/main" id="{2DC44A9D-4768-5E94-F42E-C7B5D2FA7523}"/>
            </a:ext>
          </a:extLst>
        </xdr:cNvPr>
        <xdr:cNvPicPr>
          <a:picLocks noChangeAspect="1"/>
        </xdr:cNvPicPr>
      </xdr:nvPicPr>
      <xdr:blipFill>
        <a:blip xmlns:r="http://schemas.openxmlformats.org/officeDocument/2006/relationships" r:embed="rId10"/>
        <a:stretch>
          <a:fillRect/>
        </a:stretch>
      </xdr:blipFill>
      <xdr:spPr>
        <a:xfrm>
          <a:off x="24715467" y="242358"/>
          <a:ext cx="2779947" cy="1565063"/>
        </a:xfrm>
        <a:prstGeom prst="rect">
          <a:avLst/>
        </a:prstGeom>
      </xdr:spPr>
    </xdr:pic>
    <xdr:clientData/>
  </xdr:twoCellAnchor>
  <xdr:twoCellAnchor>
    <xdr:from>
      <xdr:col>8</xdr:col>
      <xdr:colOff>42597</xdr:colOff>
      <xdr:row>8</xdr:row>
      <xdr:rowOff>48391</xdr:rowOff>
    </xdr:from>
    <xdr:to>
      <xdr:col>15</xdr:col>
      <xdr:colOff>782731</xdr:colOff>
      <xdr:row>38</xdr:row>
      <xdr:rowOff>12463</xdr:rowOff>
    </xdr:to>
    <xdr:graphicFrame macro="">
      <xdr:nvGraphicFramePr>
        <xdr:cNvPr id="9" name="Chart 8">
          <a:extLst>
            <a:ext uri="{FF2B5EF4-FFF2-40B4-BE49-F238E27FC236}">
              <a16:creationId xmlns:a16="http://schemas.microsoft.com/office/drawing/2014/main" id="{73028A16-9E4A-0C25-53C5-6BAF2F1122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23</xdr:col>
      <xdr:colOff>596418</xdr:colOff>
      <xdr:row>16</xdr:row>
      <xdr:rowOff>45804</xdr:rowOff>
    </xdr:from>
    <xdr:to>
      <xdr:col>25</xdr:col>
      <xdr:colOff>510156</xdr:colOff>
      <xdr:row>24</xdr:row>
      <xdr:rowOff>27275</xdr:rowOff>
    </xdr:to>
    <xdr:pic>
      <xdr:nvPicPr>
        <xdr:cNvPr id="17" name="Picture 16">
          <a:extLst>
            <a:ext uri="{FF2B5EF4-FFF2-40B4-BE49-F238E27FC236}">
              <a16:creationId xmlns:a16="http://schemas.microsoft.com/office/drawing/2014/main" id="{4E8D4A5D-63EA-C07C-242A-C85BA1D6FAAF}"/>
            </a:ext>
          </a:extLst>
        </xdr:cNvPr>
        <xdr:cNvPicPr>
          <a:picLocks noChangeAspect="1"/>
        </xdr:cNvPicPr>
      </xdr:nvPicPr>
      <xdr:blipFill>
        <a:blip xmlns:r="http://schemas.openxmlformats.org/officeDocument/2006/relationships" r:embed="rId12"/>
        <a:stretch>
          <a:fillRect/>
        </a:stretch>
      </xdr:blipFill>
      <xdr:spPr>
        <a:xfrm rot="8061169">
          <a:off x="19758289" y="4659998"/>
          <a:ext cx="1563766" cy="1579312"/>
        </a:xfrm>
        <a:prstGeom prst="rect">
          <a:avLst/>
        </a:prstGeom>
      </xdr:spPr>
    </xdr:pic>
    <xdr:clientData/>
  </xdr:twoCellAnchor>
  <xdr:oneCellAnchor>
    <xdr:from>
      <xdr:col>28</xdr:col>
      <xdr:colOff>694267</xdr:colOff>
      <xdr:row>14</xdr:row>
      <xdr:rowOff>49033</xdr:rowOff>
    </xdr:from>
    <xdr:ext cx="4555067" cy="1247649"/>
    <xdr:sp macro="" textlink="">
      <xdr:nvSpPr>
        <xdr:cNvPr id="19" name="TextBox 18">
          <a:hlinkClick xmlns:r="http://schemas.openxmlformats.org/officeDocument/2006/relationships" r:id="rId13"/>
          <a:extLst>
            <a:ext uri="{FF2B5EF4-FFF2-40B4-BE49-F238E27FC236}">
              <a16:creationId xmlns:a16="http://schemas.microsoft.com/office/drawing/2014/main" id="{595E6A28-D6BA-CD4C-8B7E-253C398CA278}"/>
            </a:ext>
          </a:extLst>
        </xdr:cNvPr>
        <xdr:cNvSpPr txBox="1"/>
      </xdr:nvSpPr>
      <xdr:spPr>
        <a:xfrm>
          <a:off x="23885571" y="4263961"/>
          <a:ext cx="4555067" cy="1247649"/>
        </a:xfrm>
        <a:prstGeom prst="rect">
          <a:avLst/>
        </a:prstGeom>
        <a:solidFill>
          <a:schemeClr val="bg1"/>
        </a:solidFill>
        <a:ln w="28575">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2400" b="0">
              <a:latin typeface="+mn-lt"/>
            </a:rPr>
            <a:t>Credit to </a:t>
          </a:r>
          <a:r>
            <a:rPr lang="en-US" sz="2400" b="0">
              <a:effectLst/>
              <a:latin typeface="+mn-lt"/>
            </a:rPr>
            <a:t>Kanchana1990 for their</a:t>
          </a:r>
          <a:r>
            <a:rPr lang="en-US" sz="2400" b="0" baseline="0">
              <a:effectLst/>
              <a:latin typeface="+mn-lt"/>
            </a:rPr>
            <a:t> upload of the </a:t>
          </a:r>
          <a:r>
            <a:rPr lang="en-US" sz="2400" b="0">
              <a:latin typeface="+mn-lt"/>
            </a:rPr>
            <a:t>Amazon Best Sellers 2024: Gaming Merchandise 🎮</a:t>
          </a:r>
        </a:p>
      </xdr:txBody>
    </xdr:sp>
    <xdr:clientData/>
  </xdr:oneCellAnchor>
  <xdr:oneCellAnchor>
    <xdr:from>
      <xdr:col>0</xdr:col>
      <xdr:colOff>127000</xdr:colOff>
      <xdr:row>100</xdr:row>
      <xdr:rowOff>133968</xdr:rowOff>
    </xdr:from>
    <xdr:ext cx="11908852" cy="6108192"/>
    <xdr:sp macro="" textlink="">
      <xdr:nvSpPr>
        <xdr:cNvPr id="20" name="TextBox 19">
          <a:extLst>
            <a:ext uri="{FF2B5EF4-FFF2-40B4-BE49-F238E27FC236}">
              <a16:creationId xmlns:a16="http://schemas.microsoft.com/office/drawing/2014/main" id="{60B6A565-03F9-9E44-AD22-91A05627473A}"/>
            </a:ext>
          </a:extLst>
        </xdr:cNvPr>
        <xdr:cNvSpPr txBox="1"/>
      </xdr:nvSpPr>
      <xdr:spPr>
        <a:xfrm>
          <a:off x="127000" y="20214693"/>
          <a:ext cx="11908852" cy="6108192"/>
        </a:xfrm>
        <a:prstGeom prst="rect">
          <a:avLst/>
        </a:prstGeom>
        <a:solidFill>
          <a:schemeClr val="bg1"/>
        </a:solidFill>
        <a:ln w="28575">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400" kern="1200" baseline="0"/>
            <a:t>Gaming Merchandise Dataset </a:t>
          </a:r>
        </a:p>
        <a:p>
          <a:r>
            <a:rPr lang="en-US" sz="2400" u="sng" kern="1200" baseline="0"/>
            <a:t>Original variables from Kaggle</a:t>
          </a:r>
        </a:p>
        <a:p>
          <a:r>
            <a:rPr lang="en-US" sz="2400" b="1"/>
            <a:t>title</a:t>
          </a:r>
          <a:r>
            <a:rPr lang="en-US" sz="2400"/>
            <a:t>: The product name, reflecting the variety and creativity in gaming merchandise.</a:t>
          </a:r>
        </a:p>
        <a:p>
          <a:r>
            <a:rPr lang="en-US" sz="2400" b="1"/>
            <a:t>brand</a:t>
          </a:r>
          <a:r>
            <a:rPr lang="en-US" sz="2400"/>
            <a:t>: The producing brand, indicating the diversity in manufacturers catering to the gaming market.</a:t>
          </a:r>
        </a:p>
        <a:p>
          <a:r>
            <a:rPr lang="en-US" sz="2400" b="1"/>
            <a:t>description</a:t>
          </a:r>
          <a:r>
            <a:rPr lang="en-US" sz="2400"/>
            <a:t>: Detailed product descriptions (where available), providing deeper insights into the product features.</a:t>
          </a:r>
        </a:p>
        <a:p>
          <a:r>
            <a:rPr lang="en-US" sz="2400" b="1"/>
            <a:t>stars &amp; reviewsCount</a:t>
          </a:r>
          <a:r>
            <a:rPr lang="en-US" sz="2400"/>
            <a:t>: Reflective of consumer opinions, these columns offer a quantitative measure of product popularity and quality.</a:t>
          </a:r>
        </a:p>
        <a:p>
          <a:r>
            <a:rPr lang="en-US" sz="2400" b="1"/>
            <a:t>price/currency &amp; price/value</a:t>
          </a:r>
          <a:r>
            <a:rPr lang="en-US" sz="2400"/>
            <a:t>: While pricing data might be sparse, available entries can shed light on the pricing landscape for gaming merchandise.</a:t>
          </a:r>
        </a:p>
        <a:p>
          <a:r>
            <a:rPr lang="en-US" sz="2400" b="1"/>
            <a:t>breadCrumbs</a:t>
          </a:r>
          <a:r>
            <a:rPr lang="en-US" sz="2400"/>
            <a:t>: Product categorization data, useful for understanding how items are grouped on Amazon.</a:t>
          </a:r>
        </a:p>
        <a:p>
          <a:r>
            <a:rPr lang="en-US" sz="2400" b="1"/>
            <a:t>asin</a:t>
          </a:r>
          <a:r>
            <a:rPr lang="en-US" sz="2400"/>
            <a:t>: The unique identifier for each product, facilitating further individual product research.</a:t>
          </a:r>
        </a:p>
        <a:p>
          <a:r>
            <a:rPr lang="en-US" sz="2400" b="1"/>
            <a:t>url</a:t>
          </a:r>
          <a:r>
            <a:rPr lang="en-US" sz="2400"/>
            <a:t>: Direct links to the product pages, allowing for easy access to additional product details.</a:t>
          </a:r>
        </a:p>
      </xdr:txBody>
    </xdr:sp>
    <xdr:clientData/>
  </xdr:oneCellAnchor>
  <xdr:oneCellAnchor>
    <xdr:from>
      <xdr:col>14</xdr:col>
      <xdr:colOff>517295</xdr:colOff>
      <xdr:row>100</xdr:row>
      <xdr:rowOff>125959</xdr:rowOff>
    </xdr:from>
    <xdr:ext cx="16673719" cy="6103209"/>
    <xdr:sp macro="" textlink="">
      <xdr:nvSpPr>
        <xdr:cNvPr id="21" name="TextBox 20">
          <a:extLst>
            <a:ext uri="{FF2B5EF4-FFF2-40B4-BE49-F238E27FC236}">
              <a16:creationId xmlns:a16="http://schemas.microsoft.com/office/drawing/2014/main" id="{711538E4-25E3-864C-8048-F3162742F4C9}"/>
            </a:ext>
          </a:extLst>
        </xdr:cNvPr>
        <xdr:cNvSpPr txBox="1"/>
      </xdr:nvSpPr>
      <xdr:spPr>
        <a:xfrm>
          <a:off x="12112947" y="20206684"/>
          <a:ext cx="16673719" cy="6103209"/>
        </a:xfrm>
        <a:prstGeom prst="rect">
          <a:avLst/>
        </a:prstGeom>
        <a:solidFill>
          <a:schemeClr val="bg1"/>
        </a:solidFill>
        <a:ln w="28575">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2400" b="0" u="sng"/>
            <a:t>Variables Created</a:t>
          </a:r>
          <a:r>
            <a:rPr lang="en-US" sz="2400" b="0" u="sng" baseline="0"/>
            <a:t> for This Dashboard Project</a:t>
          </a:r>
          <a:endParaRPr lang="en-US" sz="2400" b="0" u="sng"/>
        </a:p>
        <a:p>
          <a:pPr marL="0" marR="0" lvl="0" indent="0" defTabSz="914400" eaLnBrk="1" fontAlgn="auto" latinLnBrk="0" hangingPunct="1">
            <a:lnSpc>
              <a:spcPct val="100000"/>
            </a:lnSpc>
            <a:spcBef>
              <a:spcPts val="0"/>
            </a:spcBef>
            <a:spcAft>
              <a:spcPts val="0"/>
            </a:spcAft>
            <a:buClrTx/>
            <a:buSzTx/>
            <a:buFontTx/>
            <a:buNone/>
            <a:tabLst/>
            <a:defRPr/>
          </a:pPr>
          <a:r>
            <a:rPr lang="en-US" sz="2400" b="1"/>
            <a:t>desc_length</a:t>
          </a:r>
          <a:r>
            <a:rPr lang="en-US" sz="2400"/>
            <a:t>: Count of the total characters in the </a:t>
          </a:r>
          <a:r>
            <a:rPr lang="en-US" sz="2400" b="1"/>
            <a:t>description</a:t>
          </a:r>
          <a:r>
            <a:rPr lang="en-US" sz="2400"/>
            <a:t> column.</a:t>
          </a:r>
        </a:p>
        <a:p>
          <a:pPr marL="0" marR="0" lvl="0" indent="0" defTabSz="914400" eaLnBrk="1" fontAlgn="auto" latinLnBrk="0" hangingPunct="1">
            <a:lnSpc>
              <a:spcPct val="100000"/>
            </a:lnSpc>
            <a:spcBef>
              <a:spcPts val="0"/>
            </a:spcBef>
            <a:spcAft>
              <a:spcPts val="0"/>
            </a:spcAft>
            <a:buClrTx/>
            <a:buSzTx/>
            <a:buFontTx/>
            <a:buNone/>
            <a:tabLst/>
            <a:defRPr/>
          </a:pPr>
          <a:r>
            <a:rPr lang="en-US" sz="2400" b="1"/>
            <a:t>Category_0</a:t>
          </a:r>
          <a:r>
            <a:rPr lang="en-US" sz="2400" b="1" baseline="0"/>
            <a:t> : Category_6</a:t>
          </a:r>
          <a:r>
            <a:rPr lang="en-US" sz="2400"/>
            <a:t>: Breakdown of the breadCrumbs into individual categories through separating the › character. Category_0 is most</a:t>
          </a:r>
          <a:r>
            <a:rPr lang="en-US" sz="2400" baseline="0"/>
            <a:t> used for finding interesting patterns and values.</a:t>
          </a:r>
          <a:endParaRPr lang="en-US" sz="2400"/>
        </a:p>
        <a:p>
          <a:pPr marL="0" marR="0" lvl="0" indent="0" defTabSz="914400" eaLnBrk="1" fontAlgn="auto" latinLnBrk="0" hangingPunct="1">
            <a:lnSpc>
              <a:spcPct val="100000"/>
            </a:lnSpc>
            <a:spcBef>
              <a:spcPts val="0"/>
            </a:spcBef>
            <a:spcAft>
              <a:spcPts val="0"/>
            </a:spcAft>
            <a:buClrTx/>
            <a:buSzTx/>
            <a:buFontTx/>
            <a:buNone/>
            <a:tabLst/>
            <a:defRPr/>
          </a:pPr>
          <a:r>
            <a:rPr lang="en-US" sz="2400" b="1"/>
            <a:t>Specific Category</a:t>
          </a:r>
          <a:r>
            <a:rPr lang="en-US" sz="2400"/>
            <a:t>: Count of the total</a:t>
          </a:r>
          <a:r>
            <a:rPr lang="en-US" sz="2400" baseline="0"/>
            <a:t> individual breadCrumb categories.</a:t>
          </a:r>
          <a:endParaRPr lang="en-US" sz="2400"/>
        </a:p>
        <a:p>
          <a:pPr marL="0" marR="0" lvl="0" indent="0" defTabSz="914400" eaLnBrk="1" fontAlgn="auto" latinLnBrk="0" hangingPunct="1">
            <a:lnSpc>
              <a:spcPct val="100000"/>
            </a:lnSpc>
            <a:spcBef>
              <a:spcPts val="0"/>
            </a:spcBef>
            <a:spcAft>
              <a:spcPts val="0"/>
            </a:spcAft>
            <a:buClrTx/>
            <a:buSzTx/>
            <a:buFontTx/>
            <a:buNone/>
            <a:tabLst/>
            <a:defRPr/>
          </a:pPr>
          <a:r>
            <a:rPr lang="en-US" sz="2400" b="1"/>
            <a:t>Price Categorization</a:t>
          </a:r>
          <a:r>
            <a:rPr lang="en-US" sz="2400"/>
            <a:t>: Price tier assignment based on the price/value of each item.</a:t>
          </a:r>
        </a:p>
        <a:p>
          <a:pPr marL="0" marR="0" lvl="0" indent="0" defTabSz="914400" eaLnBrk="1" fontAlgn="auto" latinLnBrk="0" hangingPunct="1">
            <a:lnSpc>
              <a:spcPct val="100000"/>
            </a:lnSpc>
            <a:spcBef>
              <a:spcPts val="0"/>
            </a:spcBef>
            <a:spcAft>
              <a:spcPts val="0"/>
            </a:spcAft>
            <a:buClrTx/>
            <a:buSzTx/>
            <a:buFontTx/>
            <a:buNone/>
            <a:tabLst/>
            <a:defRPr/>
          </a:pPr>
          <a:r>
            <a:rPr lang="en-US" sz="2400" b="1"/>
            <a:t>Review Weight</a:t>
          </a:r>
          <a:r>
            <a:rPr lang="en-US" sz="2400"/>
            <a:t>: A</a:t>
          </a:r>
          <a:r>
            <a:rPr lang="en-US" sz="2400" baseline="0"/>
            <a:t> variable created for calculating the variable price index by assigning a value based on the item review, in which items with high reviews are given the weight of 1, or low review items are divided by 100</a:t>
          </a:r>
        </a:p>
        <a:p>
          <a:pPr marL="0" marR="0" lvl="0" indent="0" defTabSz="914400" eaLnBrk="1" fontAlgn="auto" latinLnBrk="0" hangingPunct="1">
            <a:lnSpc>
              <a:spcPct val="100000"/>
            </a:lnSpc>
            <a:spcBef>
              <a:spcPts val="0"/>
            </a:spcBef>
            <a:spcAft>
              <a:spcPts val="0"/>
            </a:spcAft>
            <a:buClrTx/>
            <a:buSzTx/>
            <a:buFontTx/>
            <a:buNone/>
            <a:tabLst/>
            <a:defRPr/>
          </a:pPr>
          <a:r>
            <a:rPr lang="en-US" sz="2400" b="1"/>
            <a:t>Value</a:t>
          </a:r>
          <a:r>
            <a:rPr lang="en-US" sz="2400" b="1" baseline="0"/>
            <a:t> Proposition Index (VPI): </a:t>
          </a:r>
          <a:r>
            <a:rPr lang="en-US" sz="2400" b="0" baseline="0"/>
            <a:t>Calculated from the formula </a:t>
          </a:r>
          <a:r>
            <a:rPr lang="en-US" sz="2400" kern="1200"/>
            <a:t>(Rating * Review</a:t>
          </a:r>
          <a:r>
            <a:rPr lang="en-US" sz="2400" kern="1200" baseline="0"/>
            <a:t> </a:t>
          </a:r>
          <a:r>
            <a:rPr lang="en-US" sz="2400" kern="1200"/>
            <a:t>Weight) / (Price / Category</a:t>
          </a:r>
          <a:r>
            <a:rPr lang="en-US" sz="2400" kern="1200" baseline="0"/>
            <a:t> </a:t>
          </a:r>
          <a:r>
            <a:rPr lang="en-US" sz="2400" kern="1200"/>
            <a:t>Avg</a:t>
          </a:r>
          <a:r>
            <a:rPr lang="en-US" sz="2400" kern="1200" baseline="0"/>
            <a:t> P</a:t>
          </a:r>
          <a:r>
            <a:rPr lang="en-US" sz="2400" kern="1200"/>
            <a:t>rice)</a:t>
          </a:r>
          <a:r>
            <a:rPr lang="en-US" sz="2400" kern="1200" baseline="0"/>
            <a:t> = </a:t>
          </a:r>
          <a:r>
            <a:rPr lang="en-US" sz="2400" kern="1200"/>
            <a:t>VPI = (Rating Index) / (Price Index).</a:t>
          </a:r>
        </a:p>
        <a:p>
          <a:pPr marL="0" marR="0" lvl="0" indent="0" defTabSz="914400" eaLnBrk="1" fontAlgn="auto" latinLnBrk="0" hangingPunct="1">
            <a:lnSpc>
              <a:spcPct val="100000"/>
            </a:lnSpc>
            <a:spcBef>
              <a:spcPts val="0"/>
            </a:spcBef>
            <a:spcAft>
              <a:spcPts val="0"/>
            </a:spcAft>
            <a:buClrTx/>
            <a:buSzTx/>
            <a:buFontTx/>
            <a:buNone/>
            <a:tabLst/>
            <a:defRPr/>
          </a:pPr>
          <a:r>
            <a:rPr lang="en-US" sz="2400" b="1" kern="1200" baseline="0"/>
            <a:t>Average Price of Category Items: </a:t>
          </a:r>
          <a:r>
            <a:rPr lang="en-US" sz="2400" b="0" kern="1200" baseline="0"/>
            <a:t>Average price of the respective category using </a:t>
          </a:r>
          <a:r>
            <a:rPr lang="en-US" sz="2400" b="1" kern="1200" baseline="0"/>
            <a:t>Category_0</a:t>
          </a:r>
          <a:r>
            <a:rPr lang="en-US" sz="2400" b="0" kern="1200" baseline="0"/>
            <a:t> as the independent variable.</a:t>
          </a:r>
        </a:p>
        <a:p>
          <a:pPr marL="0" marR="0" lvl="0" indent="0" defTabSz="914400" eaLnBrk="1" fontAlgn="auto" latinLnBrk="0" hangingPunct="1">
            <a:lnSpc>
              <a:spcPct val="100000"/>
            </a:lnSpc>
            <a:spcBef>
              <a:spcPts val="0"/>
            </a:spcBef>
            <a:spcAft>
              <a:spcPts val="0"/>
            </a:spcAft>
            <a:buClrTx/>
            <a:buSzTx/>
            <a:buFontTx/>
            <a:buNone/>
            <a:tabLst/>
            <a:defRPr/>
          </a:pPr>
          <a:r>
            <a:rPr lang="en-US" sz="2400" b="1" kern="1200" baseline="0"/>
            <a:t>Price Index: </a:t>
          </a:r>
          <a:r>
            <a:rPr lang="en-US" sz="2400" b="1" kern="1200"/>
            <a:t>price/value</a:t>
          </a:r>
          <a:r>
            <a:rPr lang="en-US" sz="2400" b="0" kern="1200"/>
            <a:t> divided</a:t>
          </a:r>
          <a:r>
            <a:rPr lang="en-US" sz="2400" b="0" kern="1200" baseline="0"/>
            <a:t> by </a:t>
          </a:r>
          <a:r>
            <a:rPr lang="en-US" sz="2400" b="1" kern="1200" baseline="0"/>
            <a:t>Average Price of Category Items.</a:t>
          </a:r>
        </a:p>
        <a:p>
          <a:pPr marL="0" marR="0" lvl="0" indent="0" defTabSz="914400" eaLnBrk="1" fontAlgn="auto" latinLnBrk="0" hangingPunct="1">
            <a:lnSpc>
              <a:spcPct val="100000"/>
            </a:lnSpc>
            <a:spcBef>
              <a:spcPts val="0"/>
            </a:spcBef>
            <a:spcAft>
              <a:spcPts val="0"/>
            </a:spcAft>
            <a:buClrTx/>
            <a:buSzTx/>
            <a:buFontTx/>
            <a:buNone/>
            <a:tabLst/>
            <a:defRPr/>
          </a:pPr>
          <a:r>
            <a:rPr lang="en-US" sz="2400" b="1" kern="1200" baseline="0"/>
            <a:t>Customer Perception Score: </a:t>
          </a:r>
          <a:r>
            <a:rPr lang="en-US" sz="2400" b="0" kern="1200" baseline="0"/>
            <a:t>Otherwise the rating Rating Index- </a:t>
          </a:r>
          <a:r>
            <a:rPr lang="en-US" sz="2400" b="1" kern="1200" baseline="0"/>
            <a:t>review weight * stars.</a:t>
          </a:r>
        </a:p>
        <a:p>
          <a:pPr marL="0" marR="0" lvl="0" indent="0" defTabSz="914400" eaLnBrk="1" fontAlgn="auto" latinLnBrk="0" hangingPunct="1">
            <a:lnSpc>
              <a:spcPct val="100000"/>
            </a:lnSpc>
            <a:spcBef>
              <a:spcPts val="0"/>
            </a:spcBef>
            <a:spcAft>
              <a:spcPts val="0"/>
            </a:spcAft>
            <a:buClrTx/>
            <a:buSzTx/>
            <a:buFontTx/>
            <a:buNone/>
            <a:tabLst/>
            <a:defRPr/>
          </a:pPr>
          <a:r>
            <a:rPr lang="en-US" sz="2400" b="1" kern="1200"/>
            <a:t>Stars</a:t>
          </a:r>
          <a:r>
            <a:rPr lang="en-US" sz="2400" b="1" kern="1200" baseline="0"/>
            <a:t> Simplified: </a:t>
          </a:r>
          <a:r>
            <a:rPr lang="en-US" sz="2400" b="0" kern="1200" baseline="0"/>
            <a:t>Assigns "Low Review Score" to merchandise with </a:t>
          </a:r>
          <a:r>
            <a:rPr lang="en-US" sz="2400" b="1" kern="1200" baseline="0"/>
            <a:t>stars</a:t>
          </a:r>
          <a:r>
            <a:rPr lang="en-US" sz="2400" b="0" kern="1200" baseline="0"/>
            <a:t> rating lower than 4.0.</a:t>
          </a:r>
        </a:p>
        <a:p>
          <a:pPr marL="0" marR="0" lvl="0" indent="0" defTabSz="914400" eaLnBrk="1" fontAlgn="auto" latinLnBrk="0" hangingPunct="1">
            <a:lnSpc>
              <a:spcPct val="100000"/>
            </a:lnSpc>
            <a:spcBef>
              <a:spcPts val="0"/>
            </a:spcBef>
            <a:spcAft>
              <a:spcPts val="0"/>
            </a:spcAft>
            <a:buClrTx/>
            <a:buSzTx/>
            <a:buFontTx/>
            <a:buNone/>
            <a:tabLst/>
            <a:defRPr/>
          </a:pPr>
          <a:r>
            <a:rPr lang="en-US" sz="2400" b="1" kern="1200"/>
            <a:t>Review Count Simplified: </a:t>
          </a:r>
          <a:r>
            <a:rPr lang="en-US" sz="2400" b="0" kern="1200"/>
            <a:t>Assigns</a:t>
          </a:r>
          <a:r>
            <a:rPr lang="en-US" sz="2400" b="0" kern="1200" baseline="0"/>
            <a:t> a string to the cell based on the review amount, used for creation of the Review Count Slicer</a:t>
          </a:r>
        </a:p>
        <a:p>
          <a:pPr marL="0" marR="0" lvl="0" indent="0" defTabSz="914400" eaLnBrk="1" fontAlgn="auto" latinLnBrk="0" hangingPunct="1">
            <a:lnSpc>
              <a:spcPct val="100000"/>
            </a:lnSpc>
            <a:spcBef>
              <a:spcPts val="0"/>
            </a:spcBef>
            <a:spcAft>
              <a:spcPts val="0"/>
            </a:spcAft>
            <a:buClrTx/>
            <a:buSzTx/>
            <a:buFontTx/>
            <a:buNone/>
            <a:tabLst/>
            <a:defRPr/>
          </a:pPr>
          <a:r>
            <a:rPr lang="en-US" sz="2400" b="1" kern="1200" baseline="0"/>
            <a:t>Shorter Text Tiles: </a:t>
          </a:r>
          <a:r>
            <a:rPr lang="en-US" sz="2400" b="0" kern="1200" baseline="0"/>
            <a:t>Cuts the string of the merchandise item title to the first 5 characters for more easily conclusive visualization</a:t>
          </a:r>
          <a:endParaRPr lang="en-US" sz="2400" b="1" kern="1200" baseline="0"/>
        </a:p>
      </xdr:txBody>
    </xdr:sp>
    <xdr:clientData/>
  </xdr:oneCellAnchor>
  <xdr:oneCellAnchor>
    <xdr:from>
      <xdr:col>24</xdr:col>
      <xdr:colOff>116868</xdr:colOff>
      <xdr:row>23</xdr:row>
      <xdr:rowOff>1627</xdr:rowOff>
    </xdr:from>
    <xdr:ext cx="8832663" cy="7292124"/>
    <xdr:sp macro="" textlink="">
      <xdr:nvSpPr>
        <xdr:cNvPr id="22" name="TextBox 21">
          <a:extLst>
            <a:ext uri="{FF2B5EF4-FFF2-40B4-BE49-F238E27FC236}">
              <a16:creationId xmlns:a16="http://schemas.microsoft.com/office/drawing/2014/main" id="{A073D9EF-70F5-804F-9684-27DB14D86690}"/>
            </a:ext>
          </a:extLst>
        </xdr:cNvPr>
        <xdr:cNvSpPr txBox="1"/>
      </xdr:nvSpPr>
      <xdr:spPr>
        <a:xfrm>
          <a:off x="20233668" y="6275427"/>
          <a:ext cx="8832663" cy="7292124"/>
        </a:xfrm>
        <a:prstGeom prst="rect">
          <a:avLst/>
        </a:prstGeom>
        <a:solidFill>
          <a:schemeClr val="bg1"/>
        </a:solidFill>
        <a:ln w="28575">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2000" b="1" u="sng"/>
            <a:t>Conclusions and Takeaways</a:t>
          </a:r>
        </a:p>
        <a:p>
          <a:pPr marL="0" marR="0" lvl="0" indent="0" defTabSz="914400" eaLnBrk="1" fontAlgn="auto" latinLnBrk="0" hangingPunct="1">
            <a:lnSpc>
              <a:spcPct val="100000"/>
            </a:lnSpc>
            <a:spcBef>
              <a:spcPts val="0"/>
            </a:spcBef>
            <a:spcAft>
              <a:spcPts val="0"/>
            </a:spcAft>
            <a:buClrTx/>
            <a:buSzTx/>
            <a:buFontTx/>
            <a:buNone/>
            <a:tabLst/>
            <a:defRPr/>
          </a:pPr>
          <a:r>
            <a:rPr lang="en-US" sz="2000" b="0" u="sng" kern="1200" baseline="0"/>
            <a:t>Products</a:t>
          </a:r>
        </a:p>
        <a:p>
          <a:pPr marL="0" marR="0" lvl="0" indent="0" defTabSz="914400" eaLnBrk="1" fontAlgn="auto" latinLnBrk="0" hangingPunct="1">
            <a:lnSpc>
              <a:spcPct val="100000"/>
            </a:lnSpc>
            <a:spcBef>
              <a:spcPts val="0"/>
            </a:spcBef>
            <a:spcAft>
              <a:spcPts val="0"/>
            </a:spcAft>
            <a:buClrTx/>
            <a:buSzTx/>
            <a:buFontTx/>
            <a:buNone/>
            <a:tabLst/>
            <a:defRPr/>
          </a:pPr>
          <a:r>
            <a:rPr lang="en-US" sz="2000" b="0" u="none" kern="1200" baseline="0"/>
            <a:t>- The best selling product is the Paladone Playstation light.</a:t>
          </a:r>
        </a:p>
        <a:p>
          <a:pPr marL="0" marR="0" lvl="0" indent="0" defTabSz="914400" eaLnBrk="1" fontAlgn="auto" latinLnBrk="0" hangingPunct="1">
            <a:lnSpc>
              <a:spcPct val="100000"/>
            </a:lnSpc>
            <a:spcBef>
              <a:spcPts val="0"/>
            </a:spcBef>
            <a:spcAft>
              <a:spcPts val="0"/>
            </a:spcAft>
            <a:buClrTx/>
            <a:buSzTx/>
            <a:buFontTx/>
            <a:buNone/>
            <a:tabLst/>
            <a:defRPr/>
          </a:pPr>
          <a:r>
            <a:rPr lang="en-US" sz="2000" b="0" u="none" kern="1200" baseline="0"/>
            <a:t>- Shoppers are interested in </a:t>
          </a:r>
          <a:r>
            <a:rPr lang="en-US" sz="2000" b="1" u="none" kern="1200" baseline="0"/>
            <a:t>affordable merchandise </a:t>
          </a:r>
          <a:r>
            <a:rPr lang="en-US" sz="2000" b="0" u="none" kern="1200" baseline="0"/>
            <a:t>to decorate their space that shows off their interest in a </a:t>
          </a:r>
          <a:r>
            <a:rPr lang="en-US" sz="2000" b="1" u="none" kern="1200" baseline="0"/>
            <a:t>classy, stylish </a:t>
          </a:r>
          <a:r>
            <a:rPr lang="en-US" sz="2000" b="0" u="none" kern="1200" baseline="0"/>
            <a:t>method.</a:t>
          </a:r>
        </a:p>
        <a:p>
          <a:pPr marL="0" marR="0" lvl="0" indent="0" defTabSz="914400" eaLnBrk="1" fontAlgn="auto" latinLnBrk="0" hangingPunct="1">
            <a:lnSpc>
              <a:spcPct val="100000"/>
            </a:lnSpc>
            <a:spcBef>
              <a:spcPts val="0"/>
            </a:spcBef>
            <a:spcAft>
              <a:spcPts val="0"/>
            </a:spcAft>
            <a:buClrTx/>
            <a:buSzTx/>
            <a:buFontTx/>
            <a:buNone/>
            <a:tabLst/>
            <a:defRPr/>
          </a:pPr>
          <a:r>
            <a:rPr lang="en-US" sz="2000" b="0" u="none" kern="1200" baseline="0"/>
            <a:t>- The Value Proposition Index value being &gt;1, along with other best selling items in each category, shows an interest for items that combine decorative furnised style with personal interests.</a:t>
          </a:r>
        </a:p>
        <a:p>
          <a:pPr marL="0" marR="0" lvl="0" indent="0" defTabSz="914400" eaLnBrk="1" fontAlgn="auto" latinLnBrk="0" hangingPunct="1">
            <a:lnSpc>
              <a:spcPct val="100000"/>
            </a:lnSpc>
            <a:spcBef>
              <a:spcPts val="0"/>
            </a:spcBef>
            <a:spcAft>
              <a:spcPts val="0"/>
            </a:spcAft>
            <a:buClrTx/>
            <a:buSzTx/>
            <a:buFontTx/>
            <a:buNone/>
            <a:tabLst/>
            <a:defRPr/>
          </a:pPr>
          <a:endParaRPr lang="en-US" sz="2000" b="0" u="none" kern="1200" baseline="0"/>
        </a:p>
        <a:p>
          <a:pPr marL="0" marR="0" lvl="0" indent="0" defTabSz="914400" eaLnBrk="1" fontAlgn="auto" latinLnBrk="0" hangingPunct="1">
            <a:lnSpc>
              <a:spcPct val="100000"/>
            </a:lnSpc>
            <a:spcBef>
              <a:spcPts val="0"/>
            </a:spcBef>
            <a:spcAft>
              <a:spcPts val="0"/>
            </a:spcAft>
            <a:buClrTx/>
            <a:buSzTx/>
            <a:buFontTx/>
            <a:buNone/>
            <a:tabLst/>
            <a:defRPr/>
          </a:pPr>
          <a:r>
            <a:rPr lang="en-US" sz="2000" b="0" u="sng" kern="1200" baseline="0"/>
            <a:t>Categories</a:t>
          </a:r>
          <a:r>
            <a:rPr lang="en-US" sz="2000" b="0" u="none" kern="1200" baseline="0"/>
            <a:t> </a:t>
          </a:r>
        </a:p>
        <a:p>
          <a:pPr marL="0" marR="0" lvl="0" indent="0" defTabSz="914400" eaLnBrk="1" fontAlgn="auto" latinLnBrk="0" hangingPunct="1">
            <a:lnSpc>
              <a:spcPct val="100000"/>
            </a:lnSpc>
            <a:spcBef>
              <a:spcPts val="0"/>
            </a:spcBef>
            <a:spcAft>
              <a:spcPts val="0"/>
            </a:spcAft>
            <a:buClrTx/>
            <a:buSzTx/>
            <a:buFontTx/>
            <a:buNone/>
            <a:tabLst/>
            <a:defRPr/>
          </a:pPr>
          <a:r>
            <a:rPr lang="en-US" sz="2000" b="0" u="none" kern="1200" baseline="0"/>
            <a:t>- Items categorized for Home &amp; Kitchen and Video Game will see the most sales success. Both categories received &gt;35000 total reviews.</a:t>
          </a:r>
        </a:p>
        <a:p>
          <a:pPr marL="0" marR="0" lvl="0" indent="0" defTabSz="914400" eaLnBrk="1" fontAlgn="auto" latinLnBrk="0" hangingPunct="1">
            <a:lnSpc>
              <a:spcPct val="100000"/>
            </a:lnSpc>
            <a:spcBef>
              <a:spcPts val="0"/>
            </a:spcBef>
            <a:spcAft>
              <a:spcPts val="0"/>
            </a:spcAft>
            <a:buClrTx/>
            <a:buSzTx/>
            <a:buFontTx/>
            <a:buNone/>
            <a:tabLst/>
            <a:defRPr/>
          </a:pPr>
          <a:r>
            <a:rPr lang="en-US" sz="2000" b="0" u="none" kern="1200" baseline="0"/>
            <a:t>- Video Games sees a </a:t>
          </a:r>
          <a:r>
            <a:rPr lang="en-US" sz="2000" b="1" u="none" kern="1200" baseline="0"/>
            <a:t>higher customer perception score</a:t>
          </a:r>
          <a:r>
            <a:rPr lang="en-US" sz="2000" b="0" u="none" kern="1200" baseline="0"/>
            <a:t>, although it has similar sales. Home &amp; Kitchen may be an oversaturated category with similar items.</a:t>
          </a:r>
        </a:p>
        <a:p>
          <a:pPr marL="0" marR="0" lvl="0" indent="0" defTabSz="914400" eaLnBrk="1" fontAlgn="auto" latinLnBrk="0" hangingPunct="1">
            <a:lnSpc>
              <a:spcPct val="100000"/>
            </a:lnSpc>
            <a:spcBef>
              <a:spcPts val="0"/>
            </a:spcBef>
            <a:spcAft>
              <a:spcPts val="0"/>
            </a:spcAft>
            <a:buClrTx/>
            <a:buSzTx/>
            <a:buFontTx/>
            <a:buNone/>
            <a:tabLst/>
            <a:defRPr/>
          </a:pPr>
          <a:endParaRPr lang="en-US" sz="2000" b="0" u="none" kern="1200" baseline="0"/>
        </a:p>
        <a:p>
          <a:pPr marL="0" marR="0" lvl="0" indent="0" defTabSz="914400" eaLnBrk="1" fontAlgn="auto" latinLnBrk="0" hangingPunct="1">
            <a:lnSpc>
              <a:spcPct val="100000"/>
            </a:lnSpc>
            <a:spcBef>
              <a:spcPts val="0"/>
            </a:spcBef>
            <a:spcAft>
              <a:spcPts val="0"/>
            </a:spcAft>
            <a:buClrTx/>
            <a:buSzTx/>
            <a:buFontTx/>
            <a:buNone/>
            <a:tabLst/>
            <a:defRPr/>
          </a:pPr>
          <a:r>
            <a:rPr lang="en-US" sz="2000" b="0" u="sng" kern="1200" baseline="0"/>
            <a:t>Brands</a:t>
          </a:r>
        </a:p>
        <a:p>
          <a:pPr marL="0" marR="0" lvl="0" indent="0" defTabSz="914400" eaLnBrk="1" fontAlgn="auto" latinLnBrk="0" hangingPunct="1">
            <a:lnSpc>
              <a:spcPct val="100000"/>
            </a:lnSpc>
            <a:spcBef>
              <a:spcPts val="0"/>
            </a:spcBef>
            <a:spcAft>
              <a:spcPts val="0"/>
            </a:spcAft>
            <a:buClrTx/>
            <a:buSzTx/>
            <a:buFontTx/>
            <a:buNone/>
            <a:tabLst/>
            <a:defRPr/>
          </a:pPr>
          <a:r>
            <a:rPr lang="en-US" sz="2000" b="0" u="none" kern="1200" baseline="0"/>
            <a:t>- </a:t>
          </a:r>
          <a:r>
            <a:rPr lang="en-US" sz="2000" b="1" u="none" kern="1200" baseline="0"/>
            <a:t>Razer has the highest average review </a:t>
          </a:r>
          <a:r>
            <a:rPr lang="en-US" sz="2000" b="0" u="none" kern="1200" baseline="0"/>
            <a:t>count per product, but Paladone has the most positive rating.</a:t>
          </a:r>
        </a:p>
        <a:p>
          <a:pPr marL="0" marR="0" lvl="0" indent="0" defTabSz="914400" eaLnBrk="1" fontAlgn="auto" latinLnBrk="0" hangingPunct="1">
            <a:lnSpc>
              <a:spcPct val="100000"/>
            </a:lnSpc>
            <a:spcBef>
              <a:spcPts val="0"/>
            </a:spcBef>
            <a:spcAft>
              <a:spcPts val="0"/>
            </a:spcAft>
            <a:buClrTx/>
            <a:buSzTx/>
            <a:buFontTx/>
            <a:buNone/>
            <a:tabLst/>
            <a:defRPr/>
          </a:pPr>
          <a:r>
            <a:rPr lang="en-US" sz="2000" b="0" u="none" kern="1200" baseline="0"/>
            <a:t>- </a:t>
          </a:r>
          <a:r>
            <a:rPr lang="en-US" sz="2000" b="1" u="none" kern="1200" baseline="0"/>
            <a:t>X Rocker </a:t>
          </a:r>
          <a:r>
            <a:rPr lang="en-US" sz="2000" b="0" u="none" kern="1200" baseline="0"/>
            <a:t>is dominant for their gaming chair in Home &amp; Kitchen, holding </a:t>
          </a:r>
          <a:r>
            <a:rPr lang="en-US" sz="2000" b="1" u="none" kern="1200" baseline="0"/>
            <a:t>more than triple the average reviews </a:t>
          </a:r>
          <a:r>
            <a:rPr lang="en-US" sz="2000" b="0" u="none" kern="1200" baseline="0"/>
            <a:t>than HAUS AND HUES in second.</a:t>
          </a:r>
        </a:p>
        <a:p>
          <a:pPr marL="0" marR="0" lvl="0" indent="0" defTabSz="914400" eaLnBrk="1" fontAlgn="auto" latinLnBrk="0" hangingPunct="1">
            <a:lnSpc>
              <a:spcPct val="100000"/>
            </a:lnSpc>
            <a:spcBef>
              <a:spcPts val="0"/>
            </a:spcBef>
            <a:spcAft>
              <a:spcPts val="0"/>
            </a:spcAft>
            <a:buClrTx/>
            <a:buSzTx/>
            <a:buFontTx/>
            <a:buNone/>
            <a:tabLst/>
            <a:defRPr/>
          </a:pPr>
          <a:r>
            <a:rPr lang="en-US" sz="2000" b="0" u="none" kern="1200" baseline="0"/>
            <a:t>- Brands like Paladone with multiple products should consider </a:t>
          </a:r>
          <a:r>
            <a:rPr lang="en-US" sz="2000" b="1" u="none" kern="1200" baseline="0"/>
            <a:t>diversifying categorization </a:t>
          </a:r>
          <a:r>
            <a:rPr lang="en-US" sz="2000" b="0" u="none" kern="1200" baseline="0"/>
            <a:t>outside of Home &amp; Kitchen to cover a wider scope of potential shoppers.</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407287</xdr:colOff>
      <xdr:row>0</xdr:row>
      <xdr:rowOff>41639</xdr:rowOff>
    </xdr:from>
    <xdr:to>
      <xdr:col>10</xdr:col>
      <xdr:colOff>2415082</xdr:colOff>
      <xdr:row>16</xdr:row>
      <xdr:rowOff>4599</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97165FD9-46E6-9C46-BA31-7197A00B9E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154287" y="41639"/>
              <a:ext cx="9615095" cy="30109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11</xdr:col>
      <xdr:colOff>280147</xdr:colOff>
      <xdr:row>0</xdr:row>
      <xdr:rowOff>158559</xdr:rowOff>
    </xdr:from>
    <xdr:ext cx="6477687" cy="1657505"/>
    <xdr:sp macro="" textlink="">
      <xdr:nvSpPr>
        <xdr:cNvPr id="7" name="TextBox 6">
          <a:extLst>
            <a:ext uri="{FF2B5EF4-FFF2-40B4-BE49-F238E27FC236}">
              <a16:creationId xmlns:a16="http://schemas.microsoft.com/office/drawing/2014/main" id="{5529C581-6ECE-7740-8C67-636B2A1E6B45}"/>
            </a:ext>
          </a:extLst>
        </xdr:cNvPr>
        <xdr:cNvSpPr txBox="1"/>
      </xdr:nvSpPr>
      <xdr:spPr>
        <a:xfrm>
          <a:off x="17929412" y="158559"/>
          <a:ext cx="6477687" cy="165750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US" sz="2000" kern="1200"/>
            <a:t>VPI = (Rating * Review</a:t>
          </a:r>
          <a:r>
            <a:rPr lang="en-US" sz="2000" kern="1200" baseline="0"/>
            <a:t> </a:t>
          </a:r>
          <a:r>
            <a:rPr lang="en-US" sz="2000" kern="1200"/>
            <a:t>Weight) / (Price / Category</a:t>
          </a:r>
          <a:r>
            <a:rPr lang="en-US" sz="2000" kern="1200" baseline="0"/>
            <a:t> </a:t>
          </a:r>
          <a:r>
            <a:rPr lang="en-US" sz="2000" kern="1200"/>
            <a:t>Avg</a:t>
          </a:r>
          <a:r>
            <a:rPr lang="en-US" sz="2000" kern="1200" baseline="0"/>
            <a:t> P</a:t>
          </a:r>
          <a:r>
            <a:rPr lang="en-US" sz="2000" kern="1200"/>
            <a:t>rice)</a:t>
          </a:r>
        </a:p>
        <a:p>
          <a:r>
            <a:rPr lang="en-US" sz="2000" kern="1200"/>
            <a:t>VPI = (Rating Index) / (Price Index)</a:t>
          </a:r>
        </a:p>
        <a:p>
          <a:endParaRPr lang="en-US" sz="2000" kern="1200"/>
        </a:p>
        <a:p>
          <a:r>
            <a:rPr lang="en-US" sz="2000" kern="1200"/>
            <a:t>Where:</a:t>
          </a:r>
        </a:p>
        <a:p>
          <a:r>
            <a:rPr lang="en-US" sz="2000" kern="1200"/>
            <a:t>Review</a:t>
          </a:r>
          <a:r>
            <a:rPr lang="en-US" sz="2000" kern="1200" baseline="0"/>
            <a:t> </a:t>
          </a:r>
          <a:r>
            <a:rPr lang="en-US" sz="2000" kern="1200"/>
            <a:t>Weight = MIN(1, Review Count/100)</a:t>
          </a:r>
        </a:p>
      </xdr:txBody>
    </xdr:sp>
    <xdr:clientData/>
  </xdr:oneCellAnchor>
  <xdr:oneCellAnchor>
    <xdr:from>
      <xdr:col>10</xdr:col>
      <xdr:colOff>2950882</xdr:colOff>
      <xdr:row>10</xdr:row>
      <xdr:rowOff>30813</xdr:rowOff>
    </xdr:from>
    <xdr:ext cx="7862735" cy="3190810"/>
    <xdr:sp macro="" textlink="">
      <xdr:nvSpPr>
        <xdr:cNvPr id="5" name="TextBox 4">
          <a:extLst>
            <a:ext uri="{FF2B5EF4-FFF2-40B4-BE49-F238E27FC236}">
              <a16:creationId xmlns:a16="http://schemas.microsoft.com/office/drawing/2014/main" id="{E7FD835E-496E-5F46-87B0-5CB4CBCCA0AB}"/>
            </a:ext>
          </a:extLst>
        </xdr:cNvPr>
        <xdr:cNvSpPr txBox="1"/>
      </xdr:nvSpPr>
      <xdr:spPr>
        <a:xfrm>
          <a:off x="17611911" y="1898460"/>
          <a:ext cx="7862735" cy="319081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US" sz="1800" kern="1200"/>
            <a:t>We created the market presence score to provide a normalized form of scoring the success of a product</a:t>
          </a:r>
          <a:r>
            <a:rPr lang="en-US" sz="1800" kern="1200" baseline="0"/>
            <a:t> listing. Review score was given the most weight as it determines the total purchases, using the largest total reviews as a base. Ratings and price given smaller scores that may affect overall perception. </a:t>
          </a:r>
        </a:p>
        <a:p>
          <a:r>
            <a:rPr lang="en-US" sz="1800" kern="1200" baseline="0"/>
            <a:t>The playstation controller light sees the best market presence score, as it has a high review count, strong reviews, and an accessible price point.</a:t>
          </a:r>
        </a:p>
        <a:p>
          <a:r>
            <a:rPr lang="en-US" sz="1800" kern="1200" baseline="0"/>
            <a:t>The Cable Guys Halo Figures, on the other hand, has a weaker market presence score due to lower reviews.</a:t>
          </a:r>
        </a:p>
        <a:p>
          <a:r>
            <a:rPr lang="en-US" sz="1800" kern="1200" baseline="0"/>
            <a:t> The X Rocker is an interesting variable for having high reviews and an acceptable rating, but an inaccessible price as a piece of furniture. This may reflect poorer sales than would be expected of an item of this category.</a:t>
          </a:r>
          <a:endParaRPr lang="en-US" sz="1800" kern="1200"/>
        </a:p>
      </xdr:txBody>
    </xdr:sp>
    <xdr:clientData/>
  </xdr:oneCellAnchor>
  <xdr:oneCellAnchor>
    <xdr:from>
      <xdr:col>10</xdr:col>
      <xdr:colOff>1422399</xdr:colOff>
      <xdr:row>25</xdr:row>
      <xdr:rowOff>89831</xdr:rowOff>
    </xdr:from>
    <xdr:ext cx="10119660" cy="2064091"/>
    <xdr:sp macro="" textlink="">
      <xdr:nvSpPr>
        <xdr:cNvPr id="6" name="TextBox 5">
          <a:extLst>
            <a:ext uri="{FF2B5EF4-FFF2-40B4-BE49-F238E27FC236}">
              <a16:creationId xmlns:a16="http://schemas.microsoft.com/office/drawing/2014/main" id="{503A49C7-1C27-8745-B968-B6C5E5626084}"/>
            </a:ext>
          </a:extLst>
        </xdr:cNvPr>
        <xdr:cNvSpPr txBox="1"/>
      </xdr:nvSpPr>
      <xdr:spPr>
        <a:xfrm>
          <a:off x="16083428" y="5188507"/>
          <a:ext cx="10119660" cy="206409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US" sz="1800" kern="1200"/>
            <a:t>The VPI</a:t>
          </a:r>
          <a:r>
            <a:rPr lang="en-US" sz="1800" kern="1200" baseline="0"/>
            <a:t> was calculated to assign a floating score to each item based on calculating their value from relevant variables. Items that floated with a score around around 5 would be viewed with middling value. Scores that were lower can be seen as less worthwhile items. </a:t>
          </a:r>
        </a:p>
        <a:p>
          <a:endParaRPr lang="en-US" sz="1800" kern="1200" baseline="0"/>
        </a:p>
        <a:p>
          <a:r>
            <a:rPr lang="en-US" sz="1800" kern="1200" baseline="0"/>
            <a:t>The 3D Printed Deep Rock Galactic item has a low VPI, as it has a low review count despite a higher price and perfect review score. We can conclude it would be worthwhile to check more reviews on this kind of item.</a:t>
          </a:r>
          <a:endParaRPr lang="en-US" sz="1800" kern="12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10</xdr:col>
      <xdr:colOff>177801</xdr:colOff>
      <xdr:row>1</xdr:row>
      <xdr:rowOff>0</xdr:rowOff>
    </xdr:from>
    <xdr:ext cx="4834466" cy="2909643"/>
    <xdr:sp macro="" textlink="">
      <xdr:nvSpPr>
        <xdr:cNvPr id="3" name="TextBox 2">
          <a:extLst>
            <a:ext uri="{FF2B5EF4-FFF2-40B4-BE49-F238E27FC236}">
              <a16:creationId xmlns:a16="http://schemas.microsoft.com/office/drawing/2014/main" id="{FA4C2DAA-DCD1-4C43-9E97-0A476E3BF223}"/>
            </a:ext>
          </a:extLst>
        </xdr:cNvPr>
        <xdr:cNvSpPr txBox="1"/>
      </xdr:nvSpPr>
      <xdr:spPr>
        <a:xfrm>
          <a:off x="13199534" y="186267"/>
          <a:ext cx="4834466" cy="2909643"/>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kern="1200"/>
            <a:t>Category Concentration</a:t>
          </a:r>
          <a:r>
            <a:rPr lang="en-US" sz="2000" kern="1200" baseline="0"/>
            <a:t> Index</a:t>
          </a:r>
        </a:p>
        <a:p>
          <a:r>
            <a:rPr lang="en-US" sz="2000" kern="1200" baseline="0"/>
            <a:t>The application of this index can reveal which categories of products can receive more focus and return on investment.</a:t>
          </a:r>
        </a:p>
        <a:p>
          <a:r>
            <a:rPr lang="en-US" sz="2000" kern="1200" baseline="0"/>
            <a:t>Home and Kitchen is a difficult category to enter as it has over 50% in product share and 1/3 of the share of reviews. </a:t>
          </a:r>
        </a:p>
        <a:p>
          <a:r>
            <a:rPr lang="en-US" sz="2000" kern="1200" baseline="0"/>
            <a:t>Tools and Home Improvement sees high engagement despite a smaller product share. </a:t>
          </a:r>
          <a:endParaRPr lang="en-US" sz="2000" kern="1200"/>
        </a:p>
      </xdr:txBody>
    </xdr:sp>
    <xdr:clientData/>
  </xdr:oneCellAnchor>
  <xdr:oneCellAnchor>
    <xdr:from>
      <xdr:col>11</xdr:col>
      <xdr:colOff>186267</xdr:colOff>
      <xdr:row>17</xdr:row>
      <xdr:rowOff>14855</xdr:rowOff>
    </xdr:from>
    <xdr:ext cx="7636934" cy="3535712"/>
    <xdr:sp macro="" textlink="">
      <xdr:nvSpPr>
        <xdr:cNvPr id="4" name="TextBox 3">
          <a:extLst>
            <a:ext uri="{FF2B5EF4-FFF2-40B4-BE49-F238E27FC236}">
              <a16:creationId xmlns:a16="http://schemas.microsoft.com/office/drawing/2014/main" id="{C01F1B36-60BA-D440-B74B-F80EFB0D5866}"/>
            </a:ext>
          </a:extLst>
        </xdr:cNvPr>
        <xdr:cNvSpPr txBox="1"/>
      </xdr:nvSpPr>
      <xdr:spPr>
        <a:xfrm>
          <a:off x="14664267" y="3604722"/>
          <a:ext cx="7636934" cy="353571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kern="1200"/>
            <a:t>Here we have a breakdown of price</a:t>
          </a:r>
          <a:r>
            <a:rPr lang="en-US" sz="2000" kern="1200" baseline="0"/>
            <a:t> categorizations for our items. Most of the video game</a:t>
          </a:r>
          <a:br>
            <a:rPr lang="en-US" sz="2000" kern="1200" baseline="0"/>
          </a:br>
          <a:r>
            <a:rPr lang="en-US" sz="2000" kern="1200" baseline="0"/>
            <a:t>best sellers are listed in the economy range at close to 50%, while premium has the smallest amount of</a:t>
          </a:r>
          <a:br>
            <a:rPr lang="en-US" sz="2000" kern="1200" baseline="0"/>
          </a:br>
          <a:r>
            <a:rPr lang="en-US" sz="2000" kern="1200" baseline="0"/>
            <a:t>listed items at 5.19%</a:t>
          </a:r>
        </a:p>
        <a:p>
          <a:endParaRPr lang="en-US" sz="2000" kern="1200" baseline="0"/>
        </a:p>
        <a:p>
          <a:r>
            <a:rPr lang="en-US" sz="2000" kern="1200" baseline="0"/>
            <a:t>We can consider certain categories differently with this in mind. Home and Kitchen products could be considered economy</a:t>
          </a:r>
          <a:br>
            <a:rPr lang="en-US" sz="2000" kern="1200" baseline="0"/>
          </a:br>
          <a:r>
            <a:rPr lang="en-US" sz="2000" kern="1200" baseline="0"/>
            <a:t>to slightly pushing budget because most of their items are within that category. Tools &amp; Home Improvement can be considered mid-range to </a:t>
          </a:r>
          <a:br>
            <a:rPr lang="en-US" sz="2000" kern="1200" baseline="0"/>
          </a:br>
          <a:r>
            <a:rPr lang="en-US" sz="2000" kern="1200" baseline="0"/>
            <a:t>premium because most items under that cateogry are priced higher.</a:t>
          </a:r>
          <a:endParaRPr lang="en-US" sz="2000" kern="1200"/>
        </a:p>
      </xdr:txBody>
    </xdr:sp>
    <xdr:clientData/>
  </xdr:oneCellAnchor>
  <xdr:oneCellAnchor>
    <xdr:from>
      <xdr:col>10</xdr:col>
      <xdr:colOff>52340</xdr:colOff>
      <xdr:row>38</xdr:row>
      <xdr:rowOff>46952</xdr:rowOff>
    </xdr:from>
    <xdr:ext cx="6924193" cy="2283574"/>
    <xdr:sp macro="" textlink="">
      <xdr:nvSpPr>
        <xdr:cNvPr id="5" name="TextBox 4">
          <a:extLst>
            <a:ext uri="{FF2B5EF4-FFF2-40B4-BE49-F238E27FC236}">
              <a16:creationId xmlns:a16="http://schemas.microsoft.com/office/drawing/2014/main" id="{A783825A-23A1-0642-97A1-8398F552DA43}"/>
            </a:ext>
          </a:extLst>
        </xdr:cNvPr>
        <xdr:cNvSpPr txBox="1"/>
      </xdr:nvSpPr>
      <xdr:spPr>
        <a:xfrm>
          <a:off x="14411807" y="7565352"/>
          <a:ext cx="6924193" cy="2283574"/>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kern="1200"/>
            <a:t>Items in the tools &amp; home improvement, video games, electronics, and cell phones &amp; accessories categories generate the most customer interaction.</a:t>
          </a:r>
        </a:p>
        <a:p>
          <a:endParaRPr lang="en-US" sz="2000" kern="1200"/>
        </a:p>
        <a:p>
          <a:r>
            <a:rPr lang="en-US" sz="2000" kern="1200"/>
            <a:t>This is because they have the highest</a:t>
          </a:r>
          <a:r>
            <a:rPr lang="en-US" sz="2000" kern="1200" baseline="0"/>
            <a:t> engagement, with high reviews with respect to items in their categories- well above the average</a:t>
          </a:r>
          <a:endParaRPr lang="en-US" sz="2000" kern="1200"/>
        </a:p>
      </xdr:txBody>
    </xdr:sp>
    <xdr:clientData/>
  </xdr:oneCellAnchor>
  <xdr:twoCellAnchor>
    <xdr:from>
      <xdr:col>4</xdr:col>
      <xdr:colOff>270409</xdr:colOff>
      <xdr:row>37</xdr:row>
      <xdr:rowOff>125714</xdr:rowOff>
    </xdr:from>
    <xdr:to>
      <xdr:col>9</xdr:col>
      <xdr:colOff>1744134</xdr:colOff>
      <xdr:row>62</xdr:row>
      <xdr:rowOff>101598</xdr:rowOff>
    </xdr:to>
    <xdr:graphicFrame macro="">
      <xdr:nvGraphicFramePr>
        <xdr:cNvPr id="14" name="Chart 13">
          <a:extLst>
            <a:ext uri="{FF2B5EF4-FFF2-40B4-BE49-F238E27FC236}">
              <a16:creationId xmlns:a16="http://schemas.microsoft.com/office/drawing/2014/main" id="{BD286E03-01BF-04C3-1AF9-B6C65F01B3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10927</xdr:colOff>
      <xdr:row>36</xdr:row>
      <xdr:rowOff>12027</xdr:rowOff>
    </xdr:from>
    <xdr:to>
      <xdr:col>12</xdr:col>
      <xdr:colOff>1</xdr:colOff>
      <xdr:row>58</xdr:row>
      <xdr:rowOff>15301</xdr:rowOff>
    </xdr:to>
    <xdr:graphicFrame macro="">
      <xdr:nvGraphicFramePr>
        <xdr:cNvPr id="2" name="Chart 1">
          <a:extLst>
            <a:ext uri="{FF2B5EF4-FFF2-40B4-BE49-F238E27FC236}">
              <a16:creationId xmlns:a16="http://schemas.microsoft.com/office/drawing/2014/main" id="{6C1F501C-E6F2-1641-98ED-6CE76C3AF2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9181</xdr:colOff>
      <xdr:row>14</xdr:row>
      <xdr:rowOff>150869</xdr:rowOff>
    </xdr:from>
    <xdr:to>
      <xdr:col>12</xdr:col>
      <xdr:colOff>0</xdr:colOff>
      <xdr:row>34</xdr:row>
      <xdr:rowOff>168313</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5149BA59-AB77-FCE2-6D11-CB3F675E56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740747" y="3012194"/>
              <a:ext cx="7228289" cy="370503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12</xdr:col>
      <xdr:colOff>734456</xdr:colOff>
      <xdr:row>3</xdr:row>
      <xdr:rowOff>30603</xdr:rowOff>
    </xdr:from>
    <xdr:ext cx="5238575" cy="9106083"/>
    <xdr:sp macro="" textlink="">
      <xdr:nvSpPr>
        <xdr:cNvPr id="4" name="TextBox 3">
          <a:extLst>
            <a:ext uri="{FF2B5EF4-FFF2-40B4-BE49-F238E27FC236}">
              <a16:creationId xmlns:a16="http://schemas.microsoft.com/office/drawing/2014/main" id="{1EDA1D5C-518E-2F45-A3C4-9B1950E143F6}"/>
            </a:ext>
          </a:extLst>
        </xdr:cNvPr>
        <xdr:cNvSpPr txBox="1"/>
      </xdr:nvSpPr>
      <xdr:spPr>
        <a:xfrm>
          <a:off x="18972247" y="828045"/>
          <a:ext cx="5238575" cy="910608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US" sz="1800" kern="1200"/>
            <a:t>We calculate a normalized market presence score to determine the dominance of different brands across Amazon.</a:t>
          </a:r>
          <a:r>
            <a:rPr lang="en-US" sz="1800" kern="1200" baseline="0"/>
            <a:t> </a:t>
          </a:r>
        </a:p>
        <a:p>
          <a:endParaRPr lang="en-US" sz="1800" kern="1200" baseline="0"/>
        </a:p>
        <a:p>
          <a:r>
            <a:rPr lang="en-US" sz="1800" kern="1200" baseline="0"/>
            <a:t>The ratings and price score were given equal footing as an overall outlook to brands rather than individual products. However, ratings score calculation is based on total reviews for this scenario to compare against other brands.</a:t>
          </a:r>
        </a:p>
        <a:p>
          <a:endParaRPr lang="en-US" sz="1800" kern="1200" baseline="0"/>
        </a:p>
        <a:p>
          <a:r>
            <a:rPr lang="en-US" sz="1800" kern="1200" baseline="0"/>
            <a:t>The price score is given an inverse relationship, as higher price compared to other brands will signal lower customer enthusiasm.</a:t>
          </a:r>
        </a:p>
        <a:p>
          <a:endParaRPr lang="en-US" sz="1800" kern="1200" baseline="0"/>
        </a:p>
        <a:p>
          <a:r>
            <a:rPr lang="en-US" sz="1800" kern="1200" baseline="0"/>
            <a:t>It is important to note that price is not typically an explanining factor to a product's success, with examples such as Apple. However, seeing that these are similar products competing in a niche space, we work off the assumption that higher prices would lead to lower customer enthusiasm.</a:t>
          </a:r>
        </a:p>
        <a:p>
          <a:endParaRPr lang="en-US" sz="1800" kern="1200" baseline="0"/>
        </a:p>
        <a:p>
          <a:r>
            <a:rPr lang="en-US" sz="1800" kern="1200" baseline="0"/>
            <a:t>Razer dominates with the highest market presence score, with a high review count, high ratings, and middling prices.</a:t>
          </a:r>
        </a:p>
        <a:p>
          <a:endParaRPr lang="en-US" sz="1800" kern="1200" baseline="0"/>
        </a:p>
        <a:p>
          <a:r>
            <a:rPr lang="en-US" sz="1800" kern="1200" baseline="0"/>
            <a:t>X Rocker is an important example of effective market presence. High reviews and high positive ratings help it stand among comparably popular brands, despite a  lower score. Hasbro comparatively has poor reviews and poor ratings. Despite Hasbro's cheap prices, they have some of the weakest market presence.</a:t>
          </a:r>
        </a:p>
        <a:p>
          <a:endParaRPr lang="en-US" sz="1800" kern="1200" baseline="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64.520227430556" createdVersion="8" refreshedVersion="8" minRefreshableVersion="3" recordCount="159" xr:uid="{77442996-516D-5141-BD51-EBD642DB423A}">
  <cacheSource type="worksheet">
    <worksheetSource ref="B1:AC160" sheet="Gaming Merchandise Dataset"/>
  </cacheSource>
  <cacheFields count="28">
    <cacheField name="title" numFmtId="0">
      <sharedItems count="159">
        <s v="Razer Tartarus V2 Gaming Keypad: Mecha-Membrane Key Switches - One Handed Keyboard - 32 Programmable Keys - Customizable Chroma RGB Lighting - Programmable Macros - Classic Black"/>
        <s v="Neon Gaming Decor for Boys Room Wooden, Neon Gaming Wooden Door Sign for Gamer Room Decor, Boys Decorations for Bedroom Nursery Playroom Wall Art (6&quot;x12&quot;)"/>
        <s v="Neon Sign King Boo The Ghost Face LED Neon Light Mario Lamp Acrylic Sign for Game Room Decor Gaming Light Accessory Gifts for Boy Room Decor (White)"/>
        <s v="Paladone Xbox Light Up Headphone Stand, Gamer Headset Stand, Gaming Desk Accessories, Official Xbox Merchandise"/>
        <s v="Paladone Yoshi Egg Light 8 in x 7 in | Super Mario Gifts and Room Décor |Officially Licensed Nintendo Merchandise"/>
        <s v="Super Mario Warp Pipe Travel Mug - 15oz Stainless Steel - Officially Licensed Nintendo Merchandise"/>
        <s v="Gamer Gifts, Gifts For Gamers, Gifts For Gamers Men Teen Boys Boyfiend, Gamer Tumbler 20oz, Cool Gamer Gifts, Gaming Gifts, Video Game Gifts, Gaming Gifts For Men, Christmas Gamers Gift Ideas"/>
        <s v="JENVIO Gamer Gifts for Men - Gamer Mode ON - Stainless Steel Tumbler for Coffee/Cold Drinks w Lid and 2 Straws | Gift Idea Gamer Cup For Valentine's Day - Video Gamer Mug Boys (30 Ounce Black)"/>
        <s v="Paladone Super Mario Bros Mushroom Light with Sound, Nintendo Collectible Figure Lamp Gift for Fans, Themed Decor for Bedrooms or Gaming Rooms"/>
        <s v="Exquisite Gaming: Fallout 76: Variant Vault Boy - Original Mobile Phone &amp; Gaming Controller Holder, Device Stand, Cable Guys, Licensed Figure"/>
        <s v="Paladone Playstation Controller Digital Alarm Clock - Officially Licensed Playstation Gamer Gifts and Room Decor"/>
        <s v="Hasbro Gaming Monopoly: Disney Star Wars Dark Side Edition Board Game for Families and Kids Ages 8+, Gift, Family Game Night"/>
        <s v="Majora's Mask LED Sign LoZ Neon Sign for Room Wall Decor Gamer Gifts Zelda Mask Game Room Decor LED Neon Light for Zelda Fans (Majoras Mask)"/>
        <s v="Kirby Poster Wall Art,Watercolor Kirby Decor Wall Art,Super Smash Bros Kirbys Dreamland Poster,Kirby Merchandise For Walls Or Bedroom,Pink Kirbys Dream Land Gamer Poster For Game Room- 11x14 Unframed"/>
        <s v="Gamer Gifts for Teenage Boys, Gaming Headphone Stand for Men, Gaming Room Desk Decor Wooden Headset Holder, Son Boyfriend Husband Game Lover Gifts -Choose Your Weapon"/>
        <s v="Fallout Shelter Vintage Look Reproduction Metal Tin Sign, Garage Decor Man Cave Sign 8x12 Inches"/>
        <s v="ABXY Silicone Gaming Coasters - Set of Four - Game Room Décor"/>
        <s v="Exquisite Gaming: Borderlands 3: Claptrap - Original Mobile Phone &amp; Gaming Controller Holder, Device Stand, Cable Guys, Gearbox Licensed Figure"/>
        <s v="Exquisite Gaming: Sonic - Mobile Phone &amp; Gaming Controller Holder, Sonic The Hedgehog Device Stand, Cable Guys, Sony Licensed Figure"/>
        <s v="Friends Merchandise Mouse Pad for Desk, Computer or Gaming Mousepad, Friends Merch Mouse Mat, Funny Friends Gifts for Coworkers, Friends, Families or Friends TV Show Fans"/>
        <s v="HAUS AND HUES Retro Video Game Posters for Walls Gaming Room Decor, Video Game Room Decor for Boys, Gaming Posters for Gamer Room Decor, Video Game Controller Poster, UNFRAMED (Controller, 12x16)"/>
        <s v="Medieval GOT Dragon D&amp;D Game Mug of Thrones Merchandise Beer Steins Viking Tankard Mug Stainless Coffee Cup Gift Mug for Dragon Collector, Themed Party Decoration"/>
        <s v="Paladone Minecraft Water Bottle with Bonus Decals, 21 fl oz, Officially Licensed Merchandise"/>
        <s v="Minecraft Cute Fox Night Light, Soft Orange Glow, Officially Licensed Minecraft Decor and Desk Lamp for Gaming Room or Kids Bedroom"/>
        <s v="Bandai Deluxe Edition Action Figure | 16.5cm Toy with 16 Points of Articulation and Accessories | Collectable Figures for A Merchandise Collection"/>
        <s v="Neon Sign Sword &amp; Shield Master Cool Game Room Decor Gaming Light Sword LED Signs Gamer Gifts for Teen Boys (1. Sword Shield)"/>
        <s v="Paladone Playstation Heritage Icons Light, Desktop Game Room Lighting Accessories, 3 Dynamic Light Modes, Powered by USB or Batteries"/>
        <s v="Numskull Teenage Mutant Ninja Turtles Gaming Locker, Controller Holder, Headset Stand for PS5, Xbox Series X S, Nintendo Switch - Official Merchandise"/>
        <s v="PlayStation Controller Mug - Coffee Mug 10oz - Officially Licensed Merchandise"/>
        <s v="Pac Man and Ghosts Light, Pac Man Collectable Figure Lamp"/>
        <s v="Nintendo Metroid Notebook in Presentation Gift Box, A5 240 Lined Pages - Official Merchandise"/>
        <s v="3D Printed Deep Rock Galactic Beer Mug Holder Stand, Gaming Accessories, Board Game, Gamer Merchandise, Gaming Decor, White"/>
        <s v="Numskull Official Hogwarts Legacy Gaming Locker Controller Holder &amp; Headset Stand for PS5, Xbox Series X|S and Nintendo Switch"/>
        <s v="Numskull Star Trek Blue Gaming Locker, Controller Holder, Headset Stand for PS5, Xbox Series X S, Nintendo Switch - Official Star Trek Merchandise"/>
        <s v="SteelSeries QcK Diablo III Gaming Mouse Pad - Monk Edition"/>
        <s v="Xbox Mug Game Console Logo Handle 16oz Cup Gaming Merchandise One Size"/>
        <s v="Poster Foundry Far Cry 6 Chorizo Dog Amigos Video Game Gaming Gamer Far Cry Merchandise Collectibles Collectors Edition Far Cry Merch Accessories Ceramic Coffee Mug Tea Cup Fun Novelty Gift 12 oz"/>
        <s v="Danganronpa Mai Monokuma Video Game Poster Gamer Gaming Danganronpa Manga Anime Posters Danganronpa Merch Dangan Ronpa Anime Room Merchandise School Trilogy Cool Wall Decor Art Print Poster 12x18"/>
        <s v="Super Street Fighter 2 Player Select Character Collage Retro 90s Aesthetic Arcade Capcom Video Game Gaming Gamer Merchandise Collectible Merch Ceramic Coffee Mug Tea Cup Fun Novelty Gift 12 oz"/>
        <s v="Street Fighter Akuma Flames Video Game Merchandise Video Gamer Gaming Capcom Classic Fighting Cool Psychedelic Trippy Hippie Decor UV Light Reactive Black Light Eco Blacklight Poster For Room 12x18"/>
        <s v="Dota 2 Gaming Mat Loot Crate Gaming June 2016 Exclusive"/>
        <s v="TUBBZ Street Fighter E Honda Collectible Duck Vinyl Figure – Official Street Fighter Merchandise – PC &amp; Gaming"/>
        <s v="Cable Guy - Borderlands 3 &quot;Claptrap&quot;"/>
        <s v="Skinit Decal Gaming Skin Compatible with PS4 Controller - Officially Licensed NFL San Francisco 49ers Retro Logo Design"/>
        <s v="Official Borderlands 3 Merchandise - Lillith Duck Character Figurine"/>
        <s v="Assassins Creed Valhalla Wall Decor Hidden Blade Graffiti Jump Bedroom Poster Gaming Viking Decor Video Game Merchandise Collectors Assassin's Creed Gamer Art Cool Wall Decor Art Print Poster 12x18"/>
        <s v="Rainbow Six Siege Alternate Logo Tom Clancy Rainbow 6 Siege R6 Siege Video Game Gaming Gamer Merchandise Cosplay Collectibles Merch Accessories Ceramic Coffee Mug Tea Cup Fun Novelty Gift 12 oz"/>
        <s v="Street Fighter 2 Chun Li Strongest Woman In the World Classic Retro 90s Arcade Video Game Gaming Gamer Merchandise Collectibles Merch Accessories Ceramic Coffee Mug Tea Cup Fun Novelty Gift 12 oz"/>
        <s v="Cable Guys - Halo Figures Master Chief Infinite Gaming Accessories Holder &amp; Phone Holder for Most Controller (Xbox, Play Station, Nintendo Switch)"/>
        <s v="PlayStation Mug And Socks One Size Gaming Remote 11oz Cup Game Merchandise"/>
        <s v="Rainbow Six Siege Merchandise Ash Jager Duo Character Video Game Video Gaming Gamer R6 Siege Tom Clancy Rainbow Six Seige Wall Art Cool Wall Decor Art Print Poster 24x36"/>
        <s v="Minecraft Cup And Socks One Size Creeper Mug 11oz Game Merchandise"/>
        <s v="XBOX Mug And Socks One Size Gaming Controller 11oz Cup Game Gifts"/>
        <s v="Playstation Classic Unisex Beer Mug Multicoloured Ceramic Fan Merchandise, Gaming, Retro Gaming"/>
        <s v="Mega Man Energy Tank MegaMan NES CAPCOM Mug Classic Retro Vintage 80s Video Game Collection Gaming Gamer Merchandise Collectibles Merch Accessories Ceramic Coffee Mug Tea Cup Fun Novelty Gift 12 oz"/>
        <s v="Numskull Official Destiny Gaming Locker, Controller Holder, Headset Stand for PS5, Xbox Series X S, Nintendo Switch - Official Destiny Merchandise"/>
        <s v="Street Fighter 2 Guile Great Hair Is Patriotic Classic Retro 90s Arcade Video Game Gaming Gamer Merchandise Collectibles Merch Accessories Ceramic Coffee Mug Tea Cup Fun Novelty Gift 12 oz"/>
        <s v="Rainbow Six Siege Merchandise IQ Character Video Game Video Gaming Gamer R6 Siege Tom Clancy Rainbow Six Seige Wall Art Cool Wall Decor Art Print Poster 12x18"/>
        <s v="Paladone Super Mario Bros. Officially Licensed Merchandise - Retro Level Gadget Decals"/>
        <s v="Rainbow Six Siege Merchandise Road Characters Video Game Video Gaming Gamer R6 Siege Tom Clancy Rainbow Six Seige Wall Art Cool Wall Decor Art Print Poster 12x18"/>
        <s v="PlayStation Launch Collection &quot;Crossbody&quot; Shoulder Bag - Authentic and Official PlayStation Merchandise - Not Machine Specific"/>
        <s v="Limited Edition Gaming Mug - Personalized Gifts for Gamer - Customized Name Gamer Coffee Mug - Gaming Ceramic Mug - Custom Game Lover Gifts - Gamer Tea Cup - White Tea Cup 11Oz Or 15Oz"/>
        <s v="Mega Man 1up Icon MegaMan NES CAPCOM Mug Classic Retro Vintage 80s Video Game Collection Gaming Gamer Merchandise Collectibles Merch Accessories Ceramic Coffee Mug Tea Cup Fun Novelty Gift 12 oz"/>
        <s v="Assassins Creed Valhalla Merchandise Eivor Varinsdottir Runes Female Video Game Video Gaming Gamer Collectibles Viking Cool Wall Decor Art Print Poster 24x36"/>
        <s v="Rotating Headphone Display Stand for Desk with LED Lights - Spinning Gaming Headset Stand (Black)"/>
        <s v="Assassins Creed Collection Work In The Dark To Serve The Light Lineup Video Game Gaming Gamer Merchandise Cosplay Collectibles Merch Accessories Ceramic Coffee Mug Tea Cup Fun Novelty Gift 12 oz"/>
        <s v="TANOOKI Gaming Headset Headphones with Cat Ears Detachable Cable and RGB LED Light for PS5, PS4, Xbox Series, X|S, Xbox One, Nintendo Switch, PC, Mac"/>
        <s v="Laminated Rainbow Six Siege Merchandise Smoke Character Video Game Video Gaming Gamer R6 Siege Tom Clancy Rainbow Six Seige Wall Art Poster Dry Erase Sign 12x18"/>
        <s v="Numskull Dungeons &amp; Dragons Gaming Locker, Controller Holder, Headset Stand for PS5, Xbox Series X S, Nintendo Switch - Official Dungeons and Dragons Merchandise"/>
        <s v="Skinit Decal Gaming Skin Compatible with PS4 Controller - Officially Licensed NFL Cincinnati Bengals Tropical Print Design"/>
        <s v="Far Cry 6 Fangs For Hire Chorizo Guapo Chicharron Video Game Gaming Gamer Far Cry Merchandise Collectibles Collectors Edition Far Cry Merch Far Cry 6 Poster Cool Wall Decor Art Print Poster 24x36"/>
        <s v="Street Fighter Challengers Group CAPCOM Video Game Merchandise Gamer Classic Fighting Cool Wall Decor Art Print Poster 24x36"/>
        <s v="Valorant Custom Keycaps (Agent Breach) - Laser Engraved with Each Valorant Agent's Portrait, Skills, and Position. Fit with Any Mechanical Keyboard. Valorant Gift for Gamers, Adults, and Teens."/>
        <s v="SUPER MARIO Mug in Presentation Gift Box (Mario, Luigi, Peach &amp; Toad Design) 11oz Ceramic Coloured Inner Coffee Mug and Gaming Mugs - Official Nintendo Merchandise"/>
        <s v="Plants Against Zombies Soft Toy Pisto-Polka Dot 23 cm"/>
        <s v="Sega Mega Drive Console Logo Light. Retro Gaming Mood Light. Iconic Sega Console Logo Shaped Light. USB or Battery Powered. Officially Licensed Sega Merchandise."/>
        <s v="Exquisite Gaming: Borderlands 3: Psycho - Original Mobile Phone &amp; Gaming Controller Holder, Device Stand, Cable Guys, Licensed Figure"/>
        <s v="Xbox Logo Area Rug | 39 x 39 Inches"/>
        <s v="Paladone Xbox Controller Digital Alarm Clock, Officially Licensed Xbox Merchandise Gift and Decor for Gamers - Black"/>
        <s v="Skinit Decal Gaming Skin for PS4 Controller - Officially Licensed Warner Bros Harley Quinn Mad Love Design"/>
        <s v="Assassins Creed Valhalla Wall Decor Art Work In The Dark Bedroom Poster Gaming Viking Decor Video Game Merchandise Collectors Gamer Art Assassins Creed Gift Cool Wall Decor Art Print Poster 18x12"/>
        <s v="Poster Foundry Street Fighter 2 Sagat Muay Thai Thailand Classic Retro 90s Arcade Video Game Gaming Gamer Merchandise Collectibles Merch Accessories Ceramic Coffee Mug Tea Cup Fun Novelty Gift 12 oz"/>
        <s v="Assassins Creed Valhalla Merchandise Male Ultimate Edition Key Art Video Game Cover Video Gaming Gamer Collectibles Viking Eivor Varinsdottir Black Wood Framed Art Poster 14x20"/>
        <s v="Street Fighter Ryu Art CAPCOM Video Game Merchandise Gamer Classic Fighting Cool Wall Decor Art Print Poster 24x36"/>
        <s v="Assassins Creed Valhalla Merchandise Female Gold Edition Key Art Video Game Cover Video Gaming Gamer Collectibles Viking Eivor Varinsdottir Cool Wall Decor Art Print Poster 24x36"/>
        <s v="Cable Guy Crash Bandicoot Controller Holder - 8 inch version"/>
        <s v="Poster Foundry Street Fighter 2 Sagat vs M Bison Classic Retro 90s Arcade Video Game Gaming Gamer Merchandise Collectibles Merch Accessories Ceramic Coffee Mug Tea Cup Fun Novelty Gift 12 oz"/>
        <s v="Street Fighter 2 Ryu Hadoken Retro Vintage Art CAPCOM Video Game Merchandise Gamer Classic Fighting Cool Wall Decor Art Print Poster 24x36"/>
        <s v="Skinit Decal Gaming Skin for PS4 Controller - Officially Licensed College Alabama Crimson Roll Tide Design"/>
        <s v="Assassins Creed Valhalla Merchandise Female Ultimate Edition Key Art Video Game Cover Video Gaming Gamer Collectibles Viking Eivor Varinsdottir Cool Wall Decor Art Print Poster 24x36"/>
        <s v="Assassins Creed Valhalla Merchandise Viking Ship Green Background Video Game Video Gaming Gamer Collectibles Eivor Varinsdottir Cool Wall Decor Art Print Poster 24x36"/>
        <s v="Assassins Creed Valhalla Merchandise Illustrated Art Video Game Video Gaming Gamer Collectibles Viking Eivor Varinsdottir Cool Wall Decor Art Print Poster 24x36"/>
        <s v="Skinit Decal Gaming Skin Compatible with Xbox One X Controller - Officially Licensed Warner Bros The Classic Joker Design"/>
        <s v="Pac-Man Keyring Arcade Game - Classic Retro PAC-Man Gameplay. Includes Original Sounds &amp; Black &amp; White Screen. Officially Licensed PAC-Man Merchandise from Fizz Creations."/>
        <s v="Zelda Neon Sign Gamer Gift Iconic Neon Light for Gaming Zelda Gifts Sword Z LED Sign Master Sword Gaming Room Accessory for Teen Room Decor"/>
        <s v="Paladone Xbox Light Up Gaming Room Sign, Customizable with Stickers, LED Hanging Decor for Wall or Door, Licensed Gift for Xbox Gamers"/>
        <s v="Logitech G PRO Mechanical Gaming Keyboard - Ultra-Portable Tenkeyless Design, Detachable USB Cable, LIGHTSYNC RGB Backlit Keys, Official League of Legends Edition"/>
        <s v="Exquisite Gaming: The Mandalorian: Boba Fett - Original Mobile Phone &amp; Gaming Controller Holder, Device Stand, Cable Guys, Licensed Figure"/>
        <s v="Gamer Gifts for Men Gamer Room Game Cave Wall Decor Cool Stuff for Boys Gamers Gift for Kids Ideas Video Game Decor Metal Controller Gamepad Desk Clock Wall Clock"/>
        <s v="Exquisite Gaming Call of Duty Ghost Cable Guy Ikons Light Up Gaming Controller and Mobile Phone Charger from"/>
        <s v="Minecraft Logo Light - Minecraft Lamp, Gaming Room Decor, and Bedroom Night Light - Minecraft Desk Accessories and Gifts for Fans - 2 Light Modes"/>
        <s v="Street Fighter You Lose Classic Arcade Video Game Gaming Gamer Merchandise Collectibles Merch Accessories Ceramic Coffee Mug Tea Cup Fun Novelty Gift 12 oz"/>
        <s v="Gaming Blanket for Kids and Teens - Soft Fleece Video Game Travel Blanket Gift for Gamers"/>
        <s v="Street Fighter 2 Ken Masters Great True Fighter USA Art Retro 90s Arcade Capcom Video Game Gaming Gamer Merchandise Collectibles Merch Accessories Ceramic Coffee Mug Tea Cup Fun Novelty Gift 12 oz"/>
        <s v="Video Game Wall Decal Wall Sticker Poster Floss Dancing Decal Game Room Decor Peel &amp; Stick Game Decal Baby Bedroom Home Decor Gaming Stickers (34.6&quot; x 23.6&quot;) (Black)"/>
        <s v="Danganronpa 3 Despair Video Game Gamer Gaming Danganronpa Manga Anime Posters Danganronpa Merch Dangan Ronpa Anime Room Decor Merchandise School Trilogy Black Wood Framed Art Poster 14x20"/>
        <s v="Car Window Sign | Gamer On Board Car Wind Sign | Xbox Gamers"/>
        <s v="Assassins Creed Valhalla Wall Decor Cool Wall Art Bedroom Poster Hidden Blade Gaming Inkblot Print Video Game Merchandise Collectors Assassins Creed Gamer Gift Cool Wall Decor Art Print Poster 12x18"/>
        <s v="Assassins Creed Valhalla Merchandise Wolf Companion Female Video Game Cover Video Gaming Gamer Collectibles Viking Eivor Varinsdottir Cool Wall Decor Art Print Poster 24x36"/>
        <s v="Rainbow Six Siege Merchandise Ash Jager Duo Character Video Game Video Gaming Gamer R6 Siege Tom Clancy Rainbow Six Seige Wall Art White Wood Framed Art Poster 14x20"/>
        <s v="Laminated Street Fighter 2 No Parking Bonus Level Ryu E Honda Funny Retro Vintage Art CAPCOM Video Game Merchandise Gamer Classic Fighting Poster Dry Erase Sign 24x36"/>
        <s v="Far Cry 6 Fangs for Hire Chorizo Guapo Chicharron Video Game Gaming Gamer Far Cry Merchandise Collectibles Collectors Edition Far Cry Merch Far Cry 6 Poster Stand or Hang Wood Frame Display 9x13"/>
        <s v="Assassins Creed Wall Art Posters Video Games Decor Series All Assassins Character Valhalla Gaming Room Decor Movie Poster Gamer Viking Assassin's Merchandise Cool Wall Decor Art Print Poster 18x12"/>
        <s v="Assassins Creed Valhalla Sunset Wall Decor Cool Wall Art Bedroom Poster Gaming Viking Decor Modern Video Game Merchandise Collectors Gamer Art Assassin's Creed Cool Wall Decor Art Print Poster 12x18"/>
        <s v="Poster Foundry Street Fighter 2 Ryu Hadouken Classic Retro 90s Arcade Video Game Gaming Gamer Merchandise Collectibles Merch Accessories Ceramic Coffee Mug Tea Cup Fun Novelty Gift 12 oz"/>
        <s v="Skinit Decal Gaming Skin for PS4 Controller - Officially Licensed NBA Phoenix Suns Digi Camo Design"/>
        <s v="Rainbow Six Siege Merchandise Valkyrie Character Video Game Video Gaming Gamer R6 Siege Tom Clancy Rainbow Six Seige Wall Art Cool Wall Decor Art Print Poster 12x18"/>
        <s v="Kappa Space - Decal Style Skin fits original PS4 Gaming Console"/>
        <s v="Assassins Creed Valhalla Merchandise Eivor Varinsdottir Runes Male Video Game Video Gaming Gamer Collectibles Viking White Wood Framed Poster 14x20"/>
        <s v="Lumoonosity Alien Neon Sign, Pink and Blue Alien Decorations Neon Lights with On/Off Switch, Cool Alien Light Neon Signs for Bedroom, Gaming Room, Aesthetic Hanging Alien Led Signs for Wall Decor"/>
        <s v="Paladone Xbox Color Change Plastic Water Bottle with Straw, 650 ml, Officially Licensed Merchandise"/>
        <s v="Gamer Gifts - Best Gaming Gifts for Men - Game Room Decor Gift for Boys/Men - Gifts for Gamers - Video Game Lover Gifts - Gifts for Gaming Blanket 50&quot; x 60&quot;"/>
        <s v="JUMANT Mario Movie Poster - 8x10 - Gamer Room Decor - Gaming Posters for Boys Room Decor - Gaming Room Decor for Boys - Mario Poster Set - Game Room Decor - Mario Room Decor"/>
        <s v="Super Mario Warp Pipe Mug Ceramic Coffee Mug Gift for Gamers, Fathers, Coffee Enthusiasts, for Cappuccino, Latte or Hot Tea, 15 Oz, Green"/>
        <s v="Exquisite Gaming: Spyro The Dragon - Original Mobile Phone &amp; Gaming Controller Holder, Device Stand, Cable Guys, Licensed Figure"/>
        <s v="Paladone Xbox Icons Light, Dynamic and Standard Lighting Modes, Licensed Xbox Gaming Desk Accessory &amp; Game Room Decor, Xbox Gift for Men"/>
        <s v="Halo Light-Up Energy Sword Collectible LED Desktop Lamp | 14 Inches Tall"/>
        <s v="Paladone, 500ml, Minecraft Metal Water Bottle | Officially Licensed Gaming Merchandise"/>
        <s v="Keep Out Gamer at Work - Bestylez Funny Gamer Sign For Gaming Room Wall Door Decor - Gift For Teen Boy, Boyfriend 12&quot; * 8&quot; (159)"/>
        <s v="Fallout Neon Signs for Wall Decor, Fallout Merchandise, LED Sign Gaming Neon Sign Fallout Decor, Fallout Merch Neon Light for Man Cave Bedroom Living Room Game Room, Gift for Boys Girls Christmas"/>
        <s v="Game Neon Sign Gamepad Shape LED Neon Signs for Gamer Room Wall Bedroom Decor, Gamer Gifts Neon Lights for Boys Teen Gaming Zone Party Decoration"/>
        <s v="Exquisite Gaming: Call of Duty: Lt. Simon &quot;Ghost&quot; Riley - Original Mobile Phone &amp; Gaming Controller Holder, Device Stand, Cable Guys, Licensed Figure"/>
        <s v="Sodilly I'm Gaming Do Not Disturb Insulated Stainless Steel Tumbler - Laser Engraved Superior Technology - Great For Hot &amp; Cold Beverages - Double Wall Vacuum - No Risk Purchase - Gifts For Gamers"/>
        <s v="Gamer Gifts for Teenage Boys, Gaming Room Decoration, Gamer Pillow Cover and Game Socks Gifts Set, 18&quot; x 18&quot;"/>
        <s v="Cute Kirby Stickers, Kawaii Cartoon Gaming Stickers Gift for Kids Teens Adults, 50Pcs Dovipta Vinyl Waterproof Stickers for Laptop Water Bottles Skateboard Guitar Phone Skateboard Scrapbook Snowboard"/>
        <s v="Numskull Back to The Future 3D Lamp Wall Light - Ambient Lighting Gaming Accessory for Bedroom, Home, Study, Office, Work - Official Back to The Future Merchandise"/>
        <s v="Star Neon Sign, Gaming Neon Sign for Mario Game Room Decor, Man Cave, Kids Room,Super Star Gaming Wall Decor Gamer Gifts for Boys, Kids"/>
        <s v="Exquisite Gaming: Guardians of The Galaxy: Toddler Groot - Original Mobile Phone &amp; Gaming Controller Holder, Device Stand, Cable Guys, Marvel Licensed Figure"/>
        <s v="Led Dimmable Neon Signs Wall Decorations For Living Room|Bedroom Gamepad Controller Shape Lights Game Room Decor Accessories Cool Teen Boys|Girls|Kids Gamer Gifts"/>
        <s v="Hasbro Gaming Monopoly: The Lord of The Rings Edition Board Game Inspired by The Movie Trilogy, Play as a Member of The Fellowship, for Kids Ages 8 and Up (Amazon Exclusive)"/>
        <s v="Exquisite Gaming: Star Wars: Darth Vader - Original Mobile Phone &amp; Gaming Controller Holder, Device Stand, Cable Guys, Licensed Figure (Multi-colored)"/>
        <s v="Gaming Controller Holder One More Life | Controller Holder Figure | Headphone Stand &amp; Controller | Gaming Accessories For Desk | Gamer Gifts"/>
        <s v="ASUS WiFi 6 Router (RT-AX57) - Dual Band AX3000 WiFi Router, Gaming &amp; Streaming, AiMesh Compatible, Included Lifetime Internet Security, Parental Control, MU-MIMO, OFDMA"/>
        <s v="Exquisite Gaming: Halo: Master Chief - Mobile Phone &amp; Gaming Controller Holder, Device Stand, Cable Guys, Xbox Licensed Figure, Green"/>
        <s v="Paladone Gameboy Heat Changing Coffee Mug - Gift for Gamers, Nerds, Nintendo Mario Fans, Men, and Retro 90s Game Enthusiasts - 10 Ounces"/>
        <s v="Gamer Gifts, Gifts for Gamers, Cool Gamer Gifts for Men Teen Boys Boyfriend, Gaming Gifts, Gamer Gift Ideas, Video Game Gifts, Gamer Girl Gifts, Gifts for Game Lovers Stainless Steel Tumbler 20oz 1Pc"/>
        <s v="Exquisite Gaming: Call of Duty: Monkeybomb - Original Mobile Phone &amp; Gaming Controller Holder, Device Stand, Cable Guys, Licensed Figure"/>
        <s v="Paladone Playstation Controller Icons Light with 3 Light Modes - Sound Reactive, Dynamic Phasing, and Standard Mode - Gaming Desk Accessories and Game Room Decor"/>
        <s v="Printed Neon Gaming Posters Set of 4 (8”X 10”), Boys Room Decorations for Bedroom,Video Game Wall Art,Gamer, Teen boy bedroom, game room, No Frames"/>
        <s v="Gamer Neon Sign, Gamepad Shaped LED Neon Sign for Gamer Room Decor, Gaming Neon Sign for Boys Room Decor, Neon Gaming Sign for Gaming Wall Decor, USB Powered Gamer Gifts for Teens, Boys, Kids"/>
        <s v="Super Bros Toys Illusion Night Light for Kids with Game Sound Effects NightLight Decor Merchandise As Gifts for Kids and Fans (03-MLA)"/>
        <s v="Rainbow Six Siege Merchandise Battle Pass Main Key Art Video Game Cover Video Gaming Gamer R6 Siege Tom Clancy Rainbow Six Seige Wall Art Cool Wall Decor Art Print Poster 24x36"/>
        <s v="Xbox Throw Blanket with Game Controller Gift Box - Plush Throw Measures 46 x 60 Inches - Kids Super Soft Special Edition Fleece Gamer Bedding"/>
        <s v="YuanDian Can't Hear You I'm Gaming Night Light, Headset Graphic Video Games Gamer Gift Funny 3D Illusion Lamp 16 Colors Changing Touch &amp; Remote Control for Men Gamers Teenagers and Kids"/>
        <s v="X Rocker XL Floor Gaming Chair, Use with All Major Gaming Consoles, Mobile, TV, PC, Smart Devices, with Subwoofer, Headrest Mounted Speakers, Foldable"/>
        <s v="Gamer Gifts for Teenage Boy, Gamer Room Decor for Man, Best Gifts for Son, Boyfriend, Husband, Gaming Accessories, Wooden Gaming Headset Stand for Gaming Desktop- Can't Hear You I'm Gaming"/>
        <s v="Gamer Tumbler Gifts,Gamer Gifts For Men Teen Boys,Gaming Gifts,Gamer Gift Ideas,Video Game Gifts,Gifts For Game Lovers Stainless Steel Tumbler 17oz"/>
        <s v="Divoom Pixoo-64 - WiFi Pixel Cloud Digital Frame with APP Control,64 X 64 LED Panel Display Frame for Gaming Room Decoration/Social Media Fans Counter"/>
        <s v="Gaming Blanket Game Flannel Throw Blanket 60&quot;x50&quot; for Adult and Kids Decorative Blankets Funny Super Soft Cozy Blanket"/>
      </sharedItems>
    </cacheField>
    <cacheField name="brand" numFmtId="0">
      <sharedItems count="70">
        <s v="Razer"/>
        <s v="Simimi art"/>
        <s v="JOSEBRU"/>
        <s v="Paladone"/>
        <s v="Vutieso"/>
        <s v="JENVIO"/>
        <s v="Exquisite Gaming"/>
        <s v="Hasbro Gaming"/>
        <s v="GGK"/>
        <s v="Outerprint"/>
        <s v="CryCarrot"/>
        <s v="TOPYUN"/>
        <s v="ASOHEK"/>
        <s v="NAKIMO"/>
        <s v="HAUS AND HUES"/>
        <s v="LitLife"/>
        <s v="Crash Bandicoot"/>
        <s v="Heliwey"/>
        <s v="Numskull"/>
        <s v="Pyramid International"/>
        <s v="Generic"/>
        <s v="SteelSeries"/>
        <s v="Xbox"/>
        <s v="Poster Foundry"/>
        <s v="Loot Crate"/>
        <s v="TUBBZ"/>
        <s v="Cableguys"/>
        <s v="Skinit"/>
        <s v="PlayStation"/>
        <s v="Minecraft"/>
        <s v="Controller Gear"/>
        <s v="BigTees"/>
        <s v="X-FLOAT"/>
        <s v="FRTEC"/>
        <s v="KeycapBro"/>
        <s v="Super Mario"/>
        <s v="Sakami Merchandise"/>
        <s v="Fizz Creations"/>
        <s v="Ukonic"/>
        <s v="Logitech G"/>
        <s v="AOROTOE"/>
        <s v="OHOIT"/>
        <s v="LHKSER"/>
        <s v="Toynk"/>
        <s v="uSkins"/>
        <s v="Lumoonosity"/>
        <s v="Punofell"/>
        <s v="JUMANT"/>
        <s v="Drtupe"/>
        <s v="Bestylez"/>
        <s v="Abooly"/>
        <s v="HOYOBEST"/>
        <s v="Power Up Factory"/>
        <s v="Sodilly"/>
        <s v="OCCdesign"/>
        <s v="Dovipta"/>
        <s v="JIARODEY"/>
        <s v="SOLIDEE"/>
        <s v="Grupo Erik"/>
        <s v="ASUS"/>
        <s v="Fusui"/>
        <s v="Ethereal Lomoer"/>
        <s v="NESIMY"/>
        <s v="Jay Franco"/>
        <s v="YuanDian"/>
        <s v="X Rocker"/>
        <s v="Slothoem"/>
        <s v="YOPIGOT"/>
        <s v="Divoom"/>
        <s v="Seimip"/>
      </sharedItems>
    </cacheField>
    <cacheField name="description" numFmtId="0">
      <sharedItems containsBlank="1" longText="1"/>
    </cacheField>
    <cacheField name="stars" numFmtId="0">
      <sharedItems containsSemiMixedTypes="0" containsString="0" containsNumber="1" minValue="2.4" maxValue="5"/>
    </cacheField>
    <cacheField name="reviewsCount" numFmtId="0">
      <sharedItems containsSemiMixedTypes="0" containsString="0" containsNumber="1" containsInteger="1" minValue="1" maxValue="34925" count="105">
        <n v="15386"/>
        <n v="25"/>
        <n v="536"/>
        <n v="379"/>
        <n v="565"/>
        <n v="335"/>
        <n v="45"/>
        <n v="789"/>
        <n v="3854"/>
        <n v="1062"/>
        <n v="4157"/>
        <n v="374"/>
        <n v="178"/>
        <n v="59"/>
        <n v="94"/>
        <n v="19"/>
        <n v="637"/>
        <n v="2349"/>
        <n v="29"/>
        <n v="2474"/>
        <n v="729"/>
        <n v="440"/>
        <n v="741"/>
        <n v="21"/>
        <n v="200"/>
        <n v="2068"/>
        <n v="2325"/>
        <n v="2239"/>
        <n v="9"/>
        <n v="6"/>
        <n v="4"/>
        <n v="3"/>
        <n v="265"/>
        <n v="49"/>
        <n v="1"/>
        <n v="57"/>
        <n v="12"/>
        <n v="37"/>
        <n v="10"/>
        <n v="1255"/>
        <n v="17"/>
        <n v="74"/>
        <n v="3594"/>
        <n v="15"/>
        <n v="39"/>
        <n v="30"/>
        <n v="11"/>
        <n v="240"/>
        <n v="2"/>
        <n v="24"/>
        <n v="16"/>
        <n v="14"/>
        <n v="7"/>
        <n v="127"/>
        <n v="18"/>
        <n v="61"/>
        <n v="27"/>
        <n v="259"/>
        <n v="5840"/>
        <n v="8"/>
        <n v="243"/>
        <n v="765"/>
        <n v="256"/>
        <n v="13"/>
        <n v="1718"/>
        <n v="885"/>
        <n v="868"/>
        <n v="5"/>
        <n v="2938"/>
        <n v="115"/>
        <n v="244"/>
        <n v="2016"/>
        <n v="386"/>
        <n v="1125"/>
        <n v="3746"/>
        <n v="650"/>
        <n v="1043"/>
        <n v="322"/>
        <n v="258"/>
        <n v="865"/>
        <n v="1213"/>
        <n v="394"/>
        <n v="612"/>
        <n v="161"/>
        <n v="268"/>
        <n v="266"/>
        <n v="756"/>
        <n v="1055"/>
        <n v="2739"/>
        <n v="2629"/>
        <n v="519"/>
        <n v="4754"/>
        <n v="1972"/>
        <n v="7534"/>
        <n v="113"/>
        <n v="1258"/>
        <n v="34925"/>
        <n v="503"/>
        <n v="458"/>
        <n v="1171"/>
        <n v="43"/>
        <n v="1232"/>
        <n v="8456"/>
        <n v="276"/>
        <n v="909"/>
      </sharedItems>
    </cacheField>
    <cacheField name="price/currency" numFmtId="0">
      <sharedItems/>
    </cacheField>
    <cacheField name="price/value" numFmtId="44">
      <sharedItems containsSemiMixedTypes="0" containsString="0" containsNumber="1" minValue="4.2699999999999996" maxValue="239.99"/>
    </cacheField>
    <cacheField name="breadCrumbs" numFmtId="0">
      <sharedItems containsBlank="1"/>
    </cacheField>
    <cacheField name="asin" numFmtId="0">
      <sharedItems/>
    </cacheField>
    <cacheField name="url" numFmtId="0">
      <sharedItems/>
    </cacheField>
    <cacheField name="desc_length" numFmtId="0">
      <sharedItems containsSemiMixedTypes="0" containsString="0" containsNumber="1" containsInteger="1" minValue="0" maxValue="2396"/>
    </cacheField>
    <cacheField name="Category_0" numFmtId="0">
      <sharedItems containsBlank="1" count="13">
        <s v="Video Games "/>
        <s v="Baby Products "/>
        <s v="Tools &amp; Home Improvement "/>
        <s v="Home &amp; Kitchen "/>
        <s v="Toys &amp; Games "/>
        <s v="Electronics "/>
        <s v="Office Products "/>
        <s v="Sports &amp; Outdoors "/>
        <s v="Uncategorized"/>
        <s v="Arts, Crafts &amp; Sewing "/>
        <s v="Industrial &amp; Scientific "/>
        <s v="Cell Phones &amp; Accessories "/>
        <m u="1"/>
      </sharedItems>
    </cacheField>
    <cacheField name="Category_1" numFmtId="0">
      <sharedItems containsBlank="1"/>
    </cacheField>
    <cacheField name="Category_2" numFmtId="0">
      <sharedItems containsBlank="1"/>
    </cacheField>
    <cacheField name="Category_3" numFmtId="0">
      <sharedItems containsBlank="1"/>
    </cacheField>
    <cacheField name="Category_4" numFmtId="0">
      <sharedItems containsBlank="1"/>
    </cacheField>
    <cacheField name="Category_5" numFmtId="0">
      <sharedItems containsBlank="1"/>
    </cacheField>
    <cacheField name="Category_6" numFmtId="0">
      <sharedItems containsBlank="1"/>
    </cacheField>
    <cacheField name="Specific_Category" numFmtId="0">
      <sharedItems containsSemiMixedTypes="0" containsString="0" containsNumber="1" containsInteger="1" minValue="1" maxValue="7"/>
    </cacheField>
    <cacheField name="Price Categorization" numFmtId="0">
      <sharedItems count="4">
        <s v="Premium"/>
        <s v="Budget"/>
        <s v="Mid-range"/>
        <s v="Economy"/>
      </sharedItems>
    </cacheField>
    <cacheField name="Review Weight" numFmtId="0">
      <sharedItems containsSemiMixedTypes="0" containsString="0" containsNumber="1" minValue="0.01" maxValue="1"/>
    </cacheField>
    <cacheField name="Value Proposition Index" numFmtId="2">
      <sharedItems containsSemiMixedTypes="0" containsString="0" containsNumber="1" minValue="2.7425132319246058E-2" maxValue="63.420801603206421"/>
    </cacheField>
    <cacheField name="Average Price of Category Items" numFmtId="44">
      <sharedItems containsSemiMixedTypes="0" containsString="0" containsNumber="1" minValue="8.9499999999999993" maxValue="67.334000000000003"/>
    </cacheField>
    <cacheField name="Price Index" numFmtId="0">
      <sharedItems containsSemiMixedTypes="0" containsString="0" containsNumber="1" minValue="7.410817714676092E-2" maxValue="10.943887719140211"/>
    </cacheField>
    <cacheField name="Customer Perception Score" numFmtId="0">
      <sharedItems containsSemiMixedTypes="0" containsString="0" containsNumber="1" minValue="4.8000000000000001E-2" maxValue="4.8"/>
    </cacheField>
    <cacheField name="Stars Simplified" numFmtId="0">
      <sharedItems containsMixedTypes="1" containsNumber="1" minValue="4" maxValue="5" count="12">
        <n v="4.4000000000000004"/>
        <n v="4.7"/>
        <n v="4.5"/>
        <n v="4.3"/>
        <n v="4.2"/>
        <n v="4.8"/>
        <n v="4.5999999999999996"/>
        <n v="4.9000000000000004"/>
        <n v="5"/>
        <n v="4"/>
        <s v="Low Review Score"/>
        <n v="4.0999999999999996"/>
      </sharedItems>
    </cacheField>
    <cacheField name="Review Count Simplified" numFmtId="0">
      <sharedItems count="5">
        <s v="&gt;2500 Reviews"/>
        <s v="&lt;500 Reviews"/>
        <s v="&lt;1000 Reviews"/>
        <s v="&lt;2000 Reviews"/>
        <s v="&lt;2500 Reviews"/>
      </sharedItems>
    </cacheField>
    <cacheField name="Shorter Text Tiles" numFmtId="0">
      <sharedItems count="144">
        <s v="Razer Tartarus V2 Gaming Keypad:"/>
        <s v="Neon Gaming Decor for Boys"/>
        <s v="Neon Sign King Boo The"/>
        <s v="Paladone Xbox Light Up Headphone"/>
        <s v="Paladone Yoshi Egg Light 8"/>
        <s v="Super Mario Warp Pipe Travel"/>
        <s v="Gamer Gifts, Gifts For Gamers,"/>
        <s v="JENVIO Gamer Gifts for Men"/>
        <s v="Paladone Super Mario Bros Mushroom"/>
        <s v="Exquisite Gaming: Fallout 76: Variant"/>
        <s v="Paladone Playstation Controller Digital Alarm"/>
        <s v="Hasbro Gaming Monopoly: Disney Star"/>
        <s v="Majora's Mask LED Sign LoZ"/>
        <s v="Kirby Poster Wall Art,Watercolor Kirby"/>
        <s v="Gamer Gifts for Teenage Boys,"/>
        <s v="Fallout Shelter Vintage Look Reproduction"/>
        <s v="ABXY Silicone Gaming Coasters -"/>
        <s v="Exquisite Gaming: Borderlands 3: Claptrap"/>
        <s v="Exquisite Gaming: Sonic - Mobile"/>
        <s v="Friends Merchandise Mouse Pad for"/>
        <s v="HAUS AND HUES Retro Video"/>
        <s v="Medieval GOT Dragon D&amp;D Game"/>
        <s v="Paladone Minecraft Water Bottle with"/>
        <s v="Minecraft Cute Fox Night Light,"/>
        <s v="Bandai Deluxe Edition Action Figure"/>
        <s v="Neon Sign Sword &amp; Shield"/>
        <s v="Paladone Playstation Heritage Icons Light,"/>
        <s v="Numskull Teenage Mutant Ninja Turtles"/>
        <s v="PlayStation Controller Mug - Coffee"/>
        <s v="Pac Man and Ghosts Light,"/>
        <s v="Nintendo Metroid Notebook in Presentation"/>
        <s v="3D Printed Deep Rock Galactic"/>
        <s v="Numskull Official Hogwarts Legacy Gaming"/>
        <s v="Numskull Star Trek Blue Gaming"/>
        <s v="SteelSeries QcK Diablo III Gaming"/>
        <s v="Xbox Mug Game Console Logo"/>
        <s v="Poster Foundry Far Cry 6"/>
        <s v="Danganronpa Mai Monokuma Video Game"/>
        <s v="Super Street Fighter 2 Player"/>
        <s v="Street Fighter Akuma Flames Video"/>
        <s v="Dota 2 Gaming Mat Loot"/>
        <s v="TUBBZ Street Fighter E Honda"/>
        <s v="Cable Guy - Borderlands 3"/>
        <s v="Skinit Decal Gaming Skin Compatible"/>
        <s v="Official Borderlands 3 Merchandise -"/>
        <s v="Assassins Creed Valhalla Wall Decor"/>
        <s v="Rainbow Six Siege Alternate Logo"/>
        <s v="Street Fighter 2 Chun Li"/>
        <s v="Cable Guys - Halo Figures"/>
        <s v="PlayStation Mug And Socks One"/>
        <s v="Rainbow Six Siege Merchandise Ash"/>
        <s v="Minecraft Cup And Socks One"/>
        <s v="XBOX Mug And Socks One"/>
        <s v="Playstation Classic Unisex Beer Mug"/>
        <s v="Mega Man Energy Tank MegaMan"/>
        <s v="Numskull Official Destiny Gaming Locker,"/>
        <s v="Street Fighter 2 Guile Great"/>
        <s v="Rainbow Six Siege Merchandise IQ"/>
        <s v="Paladone Super Mario Bros. Officially"/>
        <s v="Rainbow Six Siege Merchandise Road"/>
        <s v="PlayStation Launch Collection &quot;Crossbody&quot; Shoulder"/>
        <s v="Limited Edition Gaming Mug -"/>
        <s v="Mega Man 1up Icon MegaMan"/>
        <s v="Assassins Creed Valhalla Merchandise Eivor"/>
        <s v="Rotating Headphone Display Stand for"/>
        <s v="Assassins Creed Collection Work In"/>
        <s v="TANOOKI Gaming Headset Headphones with"/>
        <s v="Laminated Rainbow Six Siege Merchandise"/>
        <s v="Numskull Dungeons &amp; Dragons Gaming"/>
        <s v="Far Cry 6 Fangs For"/>
        <s v="Street Fighter Challengers Group CAPCOM"/>
        <s v="Valorant Custom Keycaps (Agent Breach)"/>
        <s v="SUPER MARIO Mug in Presentation"/>
        <s v="Plants Against Zombies Soft Toy"/>
        <s v="Sega Mega Drive Console Logo"/>
        <s v="Exquisite Gaming: Borderlands 3: Psycho"/>
        <s v="Xbox Logo Area Rug |"/>
        <s v="Paladone Xbox Controller Digital Alarm"/>
        <s v="Skinit Decal Gaming Skin for"/>
        <s v="Poster Foundry Street Fighter 2"/>
        <s v="Assassins Creed Valhalla Merchandise Male"/>
        <s v="Street Fighter Ryu Art CAPCOM"/>
        <s v="Assassins Creed Valhalla Merchandise Female"/>
        <s v="Cable Guy Crash Bandicoot Controller"/>
        <s v="Street Fighter 2 Ryu Hadoken"/>
        <s v="Assassins Creed Valhalla Merchandise Viking"/>
        <s v="Assassins Creed Valhalla Merchandise Illustrated"/>
        <s v="Pac-Man Keyring Arcade Game -"/>
        <s v="Zelda Neon Sign Gamer Gift"/>
        <s v="Paladone Xbox Light Up Gaming"/>
        <s v="Logitech G PRO Mechanical Gaming"/>
        <s v="Exquisite Gaming: The Mandalorian: Boba"/>
        <s v="Gamer Gifts for Men Gamer"/>
        <s v="Exquisite Gaming Call of Duty"/>
        <s v="Minecraft Logo Light - Minecraft"/>
        <s v="Street Fighter You Lose Classic"/>
        <s v="Gaming Blanket for Kids and"/>
        <s v="Street Fighter 2 Ken Masters"/>
        <s v="Video Game Wall Decal Wall"/>
        <s v="Danganronpa 3 Despair Video Game"/>
        <s v="Car Window Sign | Gamer"/>
        <s v="Assassins Creed Valhalla Merchandise Wolf"/>
        <s v="Laminated Street Fighter 2 No"/>
        <s v="Assassins Creed Wall Art Posters"/>
        <s v="Assassins Creed Valhalla Sunset Wall"/>
        <s v="Rainbow Six Siege Merchandise Valkyrie"/>
        <s v="Kappa Space - Decal Style"/>
        <s v="Lumoonosity Alien Neon Sign, Pink"/>
        <s v="Paladone Xbox Color Change Plastic"/>
        <s v="Gamer Gifts - Best Gaming"/>
        <s v="JUMANT Mario Movie Poster -"/>
        <s v="Super Mario Warp Pipe Mug"/>
        <s v="Exquisite Gaming: Spyro The Dragon"/>
        <s v="Paladone Xbox Icons Light, Dynamic"/>
        <s v="Halo Light-Up Energy Sword Collectible"/>
        <s v="Paladone, 500ml, Minecraft Metal Water"/>
        <s v="Keep Out Gamer at Work"/>
        <s v="Fallout Neon Signs for Wall"/>
        <s v="Game Neon Sign Gamepad Shape"/>
        <s v="Exquisite Gaming: Call of Duty:"/>
        <s v="Sodilly I'm Gaming Do Not"/>
        <s v="Cute Kirby Stickers, Kawaii Cartoon"/>
        <s v="Numskull Back to The Future"/>
        <s v="Star Neon Sign, Gaming Neon"/>
        <s v="Exquisite Gaming: Guardians of The"/>
        <s v="Led Dimmable Neon Signs Wall"/>
        <s v="Hasbro Gaming Monopoly: The Lord"/>
        <s v="Exquisite Gaming: Star Wars: Darth"/>
        <s v="Gaming Controller Holder One More"/>
        <s v="ASUS WiFi 6 Router (RT-AX57)"/>
        <s v="Exquisite Gaming: Halo: Master Chief"/>
        <s v="Paladone Gameboy Heat Changing Coffee"/>
        <s v="Paladone Playstation Controller Icons Light"/>
        <s v="Printed Neon Gaming Posters Set"/>
        <s v="Gamer Neon Sign, Gamepad Shaped"/>
        <s v="Super Bros Toys Illusion Night"/>
        <s v="Rainbow Six Siege Merchandise Battle"/>
        <s v="Xbox Throw Blanket with Game"/>
        <s v="YuanDian Can't Hear You I'm"/>
        <s v="X Rocker XL Floor Gaming"/>
        <s v="Gamer Gifts for Teenage Boy,"/>
        <s v="Gamer Tumbler Gifts,Gamer Gifts For"/>
        <s v="Divoom Pixoo-64 - WiFi Pixel"/>
        <s v="Gaming Blanket Game Flannel Throw"/>
      </sharedItems>
    </cacheField>
  </cacheFields>
  <extLst>
    <ext xmlns:x14="http://schemas.microsoft.com/office/spreadsheetml/2009/9/main" uri="{725AE2AE-9491-48be-B2B4-4EB974FC3084}">
      <x14:pivotCacheDefinition pivotCacheId="155746338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64.520229282411" createdVersion="8" refreshedVersion="8" minRefreshableVersion="3" recordCount="159" xr:uid="{A86B4B6F-7D49-C94F-A83C-5B3F72D587AA}">
  <cacheSource type="worksheet">
    <worksheetSource ref="B1:Z160" sheet="Gaming Merchandise Dataset"/>
  </cacheSource>
  <cacheFields count="25">
    <cacheField name="title" numFmtId="0">
      <sharedItems/>
    </cacheField>
    <cacheField name="brand" numFmtId="0">
      <sharedItems count="70">
        <s v="Razer"/>
        <s v="Simimi art"/>
        <s v="JOSEBRU"/>
        <s v="Paladone"/>
        <s v="Vutieso"/>
        <s v="JENVIO"/>
        <s v="Exquisite Gaming"/>
        <s v="Hasbro Gaming"/>
        <s v="GGK"/>
        <s v="Outerprint"/>
        <s v="CryCarrot"/>
        <s v="TOPYUN"/>
        <s v="ASOHEK"/>
        <s v="NAKIMO"/>
        <s v="HAUS AND HUES"/>
        <s v="LitLife"/>
        <s v="Crash Bandicoot"/>
        <s v="Heliwey"/>
        <s v="Numskull"/>
        <s v="Pyramid International"/>
        <s v="Generic"/>
        <s v="SteelSeries"/>
        <s v="Xbox"/>
        <s v="Poster Foundry"/>
        <s v="Loot Crate"/>
        <s v="TUBBZ"/>
        <s v="Cableguys"/>
        <s v="Skinit"/>
        <s v="PlayStation"/>
        <s v="Minecraft"/>
        <s v="Controller Gear"/>
        <s v="BigTees"/>
        <s v="X-FLOAT"/>
        <s v="FRTEC"/>
        <s v="KeycapBro"/>
        <s v="Super Mario"/>
        <s v="Sakami Merchandise"/>
        <s v="Fizz Creations"/>
        <s v="Ukonic"/>
        <s v="Logitech G"/>
        <s v="AOROTOE"/>
        <s v="OHOIT"/>
        <s v="LHKSER"/>
        <s v="Toynk"/>
        <s v="uSkins"/>
        <s v="Lumoonosity"/>
        <s v="Punofell"/>
        <s v="JUMANT"/>
        <s v="Drtupe"/>
        <s v="Bestylez"/>
        <s v="Abooly"/>
        <s v="HOYOBEST"/>
        <s v="Power Up Factory"/>
        <s v="Sodilly"/>
        <s v="OCCdesign"/>
        <s v="Dovipta"/>
        <s v="JIARODEY"/>
        <s v="SOLIDEE"/>
        <s v="Grupo Erik"/>
        <s v="ASUS"/>
        <s v="Fusui"/>
        <s v="Ethereal Lomoer"/>
        <s v="NESIMY"/>
        <s v="Jay Franco"/>
        <s v="YuanDian"/>
        <s v="X Rocker"/>
        <s v="Slothoem"/>
        <s v="YOPIGOT"/>
        <s v="Divoom"/>
        <s v="Seimip"/>
      </sharedItems>
    </cacheField>
    <cacheField name="description" numFmtId="0">
      <sharedItems containsBlank="1" longText="1"/>
    </cacheField>
    <cacheField name="stars" numFmtId="0">
      <sharedItems containsSemiMixedTypes="0" containsString="0" containsNumber="1" minValue="2.4" maxValue="5"/>
    </cacheField>
    <cacheField name="reviewsCount" numFmtId="0">
      <sharedItems containsSemiMixedTypes="0" containsString="0" containsNumber="1" containsInteger="1" minValue="1" maxValue="34925" count="105">
        <n v="15386"/>
        <n v="25"/>
        <n v="536"/>
        <n v="379"/>
        <n v="565"/>
        <n v="335"/>
        <n v="45"/>
        <n v="789"/>
        <n v="3854"/>
        <n v="1062"/>
        <n v="4157"/>
        <n v="374"/>
        <n v="178"/>
        <n v="59"/>
        <n v="94"/>
        <n v="19"/>
        <n v="637"/>
        <n v="2349"/>
        <n v="29"/>
        <n v="2474"/>
        <n v="729"/>
        <n v="440"/>
        <n v="741"/>
        <n v="21"/>
        <n v="200"/>
        <n v="2068"/>
        <n v="2325"/>
        <n v="2239"/>
        <n v="9"/>
        <n v="6"/>
        <n v="4"/>
        <n v="3"/>
        <n v="265"/>
        <n v="49"/>
        <n v="1"/>
        <n v="57"/>
        <n v="12"/>
        <n v="37"/>
        <n v="10"/>
        <n v="1255"/>
        <n v="17"/>
        <n v="74"/>
        <n v="3594"/>
        <n v="15"/>
        <n v="39"/>
        <n v="30"/>
        <n v="11"/>
        <n v="240"/>
        <n v="2"/>
        <n v="24"/>
        <n v="16"/>
        <n v="14"/>
        <n v="7"/>
        <n v="127"/>
        <n v="18"/>
        <n v="61"/>
        <n v="27"/>
        <n v="259"/>
        <n v="5840"/>
        <n v="8"/>
        <n v="243"/>
        <n v="765"/>
        <n v="256"/>
        <n v="13"/>
        <n v="1718"/>
        <n v="885"/>
        <n v="868"/>
        <n v="5"/>
        <n v="2938"/>
        <n v="115"/>
        <n v="244"/>
        <n v="2016"/>
        <n v="386"/>
        <n v="1125"/>
        <n v="3746"/>
        <n v="650"/>
        <n v="1043"/>
        <n v="322"/>
        <n v="258"/>
        <n v="865"/>
        <n v="1213"/>
        <n v="394"/>
        <n v="612"/>
        <n v="161"/>
        <n v="268"/>
        <n v="266"/>
        <n v="756"/>
        <n v="1055"/>
        <n v="2739"/>
        <n v="2629"/>
        <n v="519"/>
        <n v="4754"/>
        <n v="1972"/>
        <n v="7534"/>
        <n v="113"/>
        <n v="1258"/>
        <n v="34925"/>
        <n v="503"/>
        <n v="458"/>
        <n v="1171"/>
        <n v="43"/>
        <n v="1232"/>
        <n v="8456"/>
        <n v="276"/>
        <n v="909"/>
      </sharedItems>
    </cacheField>
    <cacheField name="price/currency" numFmtId="0">
      <sharedItems/>
    </cacheField>
    <cacheField name="price/value" numFmtId="44">
      <sharedItems containsSemiMixedTypes="0" containsString="0" containsNumber="1" minValue="4.2699999999999996" maxValue="239.99"/>
    </cacheField>
    <cacheField name="breadCrumbs" numFmtId="0">
      <sharedItems containsBlank="1"/>
    </cacheField>
    <cacheField name="asin" numFmtId="0">
      <sharedItems/>
    </cacheField>
    <cacheField name="url" numFmtId="0">
      <sharedItems/>
    </cacheField>
    <cacheField name="desc_length" numFmtId="0">
      <sharedItems containsSemiMixedTypes="0" containsString="0" containsNumber="1" containsInteger="1" minValue="0" maxValue="2396"/>
    </cacheField>
    <cacheField name="Category_0" numFmtId="0">
      <sharedItems/>
    </cacheField>
    <cacheField name="Category_1" numFmtId="0">
      <sharedItems containsBlank="1"/>
    </cacheField>
    <cacheField name="Category_2" numFmtId="0">
      <sharedItems containsBlank="1"/>
    </cacheField>
    <cacheField name="Category_3" numFmtId="0">
      <sharedItems containsBlank="1"/>
    </cacheField>
    <cacheField name="Category_4" numFmtId="0">
      <sharedItems containsBlank="1"/>
    </cacheField>
    <cacheField name="Category_5" numFmtId="0">
      <sharedItems containsBlank="1"/>
    </cacheField>
    <cacheField name="Category_6" numFmtId="0">
      <sharedItems containsBlank="1"/>
    </cacheField>
    <cacheField name="Specific_Category" numFmtId="0">
      <sharedItems containsSemiMixedTypes="0" containsString="0" containsNumber="1" containsInteger="1" minValue="1" maxValue="7"/>
    </cacheField>
    <cacheField name="Price Categorization" numFmtId="0">
      <sharedItems count="4">
        <s v="Premium"/>
        <s v="Budget"/>
        <s v="Mid-range"/>
        <s v="Economy"/>
      </sharedItems>
    </cacheField>
    <cacheField name="Review Weight" numFmtId="0">
      <sharedItems containsSemiMixedTypes="0" containsString="0" containsNumber="1" minValue="0.01" maxValue="1"/>
    </cacheField>
    <cacheField name="Value Proposition Index" numFmtId="2">
      <sharedItems containsSemiMixedTypes="0" containsString="0" containsNumber="1" minValue="2.7425132319246058E-2" maxValue="63.420801603206421"/>
    </cacheField>
    <cacheField name="Average Price of Category Items" numFmtId="44">
      <sharedItems containsSemiMixedTypes="0" containsString="0" containsNumber="1" minValue="8.9499999999999993" maxValue="67.334000000000003"/>
    </cacheField>
    <cacheField name="Price Index" numFmtId="0">
      <sharedItems containsSemiMixedTypes="0" containsString="0" containsNumber="1" minValue="7.410817714676092E-2" maxValue="10.943887719140211"/>
    </cacheField>
    <cacheField name="Customer Perception Score" numFmtId="0">
      <sharedItems containsSemiMixedTypes="0" containsString="0" containsNumber="1" minValue="4.8000000000000001E-2" maxValue="4.8"/>
    </cacheField>
  </cacheFields>
  <extLst>
    <ext xmlns:x14="http://schemas.microsoft.com/office/spreadsheetml/2009/9/main" uri="{725AE2AE-9491-48be-B2B4-4EB974FC3084}">
      <x14:pivotCacheDefinition pivotCacheId="119944392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664.520231944443" createdVersion="8" refreshedVersion="8" minRefreshableVersion="3" recordCount="159" xr:uid="{1FDE2FD9-6FB8-F640-8092-503E087B5E98}">
  <cacheSource type="worksheet">
    <worksheetSource ref="B1:U160" sheet="Gaming Merchandise Dataset"/>
  </cacheSource>
  <cacheFields count="20">
    <cacheField name="title" numFmtId="0">
      <sharedItems count="159">
        <s v="Razer Tartarus V2 Gaming Keypad: Mecha-Membrane Key Switches - One Handed Keyboard - 32 Programmable Keys - Customizable Chroma RGB Lighting - Programmable Macros - Classic Black"/>
        <s v="Neon Gaming Decor for Boys Room Wooden, Neon Gaming Wooden Door Sign for Gamer Room Decor, Boys Decorations for Bedroom Nursery Playroom Wall Art (6&quot;x12&quot;)"/>
        <s v="Neon Sign King Boo The Ghost Face LED Neon Light Mario Lamp Acrylic Sign for Game Room Decor Gaming Light Accessory Gifts for Boy Room Decor (White)"/>
        <s v="Paladone Xbox Light Up Headphone Stand, Gamer Headset Stand, Gaming Desk Accessories, Official Xbox Merchandise"/>
        <s v="Paladone Yoshi Egg Light 8 in x 7 in | Super Mario Gifts and Room Décor |Officially Licensed Nintendo Merchandise"/>
        <s v="Super Mario Warp Pipe Travel Mug - 15oz Stainless Steel - Officially Licensed Nintendo Merchandise"/>
        <s v="Gamer Gifts, Gifts For Gamers, Gifts For Gamers Men Teen Boys Boyfiend, Gamer Tumbler 20oz, Cool Gamer Gifts, Gaming Gifts, Video Game Gifts, Gaming Gifts For Men, Christmas Gamers Gift Ideas"/>
        <s v="JENVIO Gamer Gifts for Men - Gamer Mode ON - Stainless Steel Tumbler for Coffee/Cold Drinks w Lid and 2 Straws | Gift Idea Gamer Cup For Valentine's Day - Video Gamer Mug Boys (30 Ounce Black)"/>
        <s v="Paladone Super Mario Bros Mushroom Light with Sound, Nintendo Collectible Figure Lamp Gift for Fans, Themed Decor for Bedrooms or Gaming Rooms"/>
        <s v="Exquisite Gaming: Fallout 76: Variant Vault Boy - Original Mobile Phone &amp; Gaming Controller Holder, Device Stand, Cable Guys, Licensed Figure"/>
        <s v="Paladone Playstation Controller Digital Alarm Clock - Officially Licensed Playstation Gamer Gifts and Room Decor"/>
        <s v="Hasbro Gaming Monopoly: Disney Star Wars Dark Side Edition Board Game for Families and Kids Ages 8+, Gift, Family Game Night"/>
        <s v="Majora's Mask LED Sign LoZ Neon Sign for Room Wall Decor Gamer Gifts Zelda Mask Game Room Decor LED Neon Light for Zelda Fans (Majoras Mask)"/>
        <s v="Kirby Poster Wall Art,Watercolor Kirby Decor Wall Art,Super Smash Bros Kirbys Dreamland Poster,Kirby Merchandise For Walls Or Bedroom,Pink Kirbys Dream Land Gamer Poster For Game Room- 11x14 Unframed"/>
        <s v="Gamer Gifts for Teenage Boys, Gaming Headphone Stand for Men, Gaming Room Desk Decor Wooden Headset Holder, Son Boyfriend Husband Game Lover Gifts -Choose Your Weapon"/>
        <s v="Fallout Shelter Vintage Look Reproduction Metal Tin Sign, Garage Decor Man Cave Sign 8x12 Inches"/>
        <s v="ABXY Silicone Gaming Coasters - Set of Four - Game Room Décor"/>
        <s v="Exquisite Gaming: Borderlands 3: Claptrap - Original Mobile Phone &amp; Gaming Controller Holder, Device Stand, Cable Guys, Gearbox Licensed Figure"/>
        <s v="Exquisite Gaming: Sonic - Mobile Phone &amp; Gaming Controller Holder, Sonic The Hedgehog Device Stand, Cable Guys, Sony Licensed Figure"/>
        <s v="Friends Merchandise Mouse Pad for Desk, Computer or Gaming Mousepad, Friends Merch Mouse Mat, Funny Friends Gifts for Coworkers, Friends, Families or Friends TV Show Fans"/>
        <s v="HAUS AND HUES Retro Video Game Posters for Walls Gaming Room Decor, Video Game Room Decor for Boys, Gaming Posters for Gamer Room Decor, Video Game Controller Poster, UNFRAMED (Controller, 12x16)"/>
        <s v="Medieval GOT Dragon D&amp;D Game Mug of Thrones Merchandise Beer Steins Viking Tankard Mug Stainless Coffee Cup Gift Mug for Dragon Collector, Themed Party Decoration"/>
        <s v="Paladone Minecraft Water Bottle with Bonus Decals, 21 fl oz, Officially Licensed Merchandise"/>
        <s v="Minecraft Cute Fox Night Light, Soft Orange Glow, Officially Licensed Minecraft Decor and Desk Lamp for Gaming Room or Kids Bedroom"/>
        <s v="Bandai Deluxe Edition Action Figure | 16.5cm Toy with 16 Points of Articulation and Accessories | Collectable Figures for A Merchandise Collection"/>
        <s v="Neon Sign Sword &amp; Shield Master Cool Game Room Decor Gaming Light Sword LED Signs Gamer Gifts for Teen Boys (1. Sword Shield)"/>
        <s v="Paladone Playstation Heritage Icons Light, Desktop Game Room Lighting Accessories, 3 Dynamic Light Modes, Powered by USB or Batteries"/>
        <s v="Numskull Teenage Mutant Ninja Turtles Gaming Locker, Controller Holder, Headset Stand for PS5, Xbox Series X S, Nintendo Switch - Official Merchandise"/>
        <s v="PlayStation Controller Mug - Coffee Mug 10oz - Officially Licensed Merchandise"/>
        <s v="Pac Man and Ghosts Light, Pac Man Collectable Figure Lamp"/>
        <s v="Nintendo Metroid Notebook in Presentation Gift Box, A5 240 Lined Pages - Official Merchandise"/>
        <s v="3D Printed Deep Rock Galactic Beer Mug Holder Stand, Gaming Accessories, Board Game, Gamer Merchandise, Gaming Decor, White"/>
        <s v="Numskull Official Hogwarts Legacy Gaming Locker Controller Holder &amp; Headset Stand for PS5, Xbox Series X|S and Nintendo Switch"/>
        <s v="Numskull Star Trek Blue Gaming Locker, Controller Holder, Headset Stand for PS5, Xbox Series X S, Nintendo Switch - Official Star Trek Merchandise"/>
        <s v="SteelSeries QcK Diablo III Gaming Mouse Pad - Monk Edition"/>
        <s v="Xbox Mug Game Console Logo Handle 16oz Cup Gaming Merchandise One Size"/>
        <s v="Poster Foundry Far Cry 6 Chorizo Dog Amigos Video Game Gaming Gamer Far Cry Merchandise Collectibles Collectors Edition Far Cry Merch Accessories Ceramic Coffee Mug Tea Cup Fun Novelty Gift 12 oz"/>
        <s v="Danganronpa Mai Monokuma Video Game Poster Gamer Gaming Danganronpa Manga Anime Posters Danganronpa Merch Dangan Ronpa Anime Room Merchandise School Trilogy Cool Wall Decor Art Print Poster 12x18"/>
        <s v="Super Street Fighter 2 Player Select Character Collage Retro 90s Aesthetic Arcade Capcom Video Game Gaming Gamer Merchandise Collectible Merch Ceramic Coffee Mug Tea Cup Fun Novelty Gift 12 oz"/>
        <s v="Street Fighter Akuma Flames Video Game Merchandise Video Gamer Gaming Capcom Classic Fighting Cool Psychedelic Trippy Hippie Decor UV Light Reactive Black Light Eco Blacklight Poster For Room 12x18"/>
        <s v="Dota 2 Gaming Mat Loot Crate Gaming June 2016 Exclusive"/>
        <s v="TUBBZ Street Fighter E Honda Collectible Duck Vinyl Figure – Official Street Fighter Merchandise – PC &amp; Gaming"/>
        <s v="Cable Guy - Borderlands 3 &quot;Claptrap&quot;"/>
        <s v="Skinit Decal Gaming Skin Compatible with PS4 Controller - Officially Licensed NFL San Francisco 49ers Retro Logo Design"/>
        <s v="Official Borderlands 3 Merchandise - Lillith Duck Character Figurine"/>
        <s v="Assassins Creed Valhalla Wall Decor Hidden Blade Graffiti Jump Bedroom Poster Gaming Viking Decor Video Game Merchandise Collectors Assassin's Creed Gamer Art Cool Wall Decor Art Print Poster 12x18"/>
        <s v="Rainbow Six Siege Alternate Logo Tom Clancy Rainbow 6 Siege R6 Siege Video Game Gaming Gamer Merchandise Cosplay Collectibles Merch Accessories Ceramic Coffee Mug Tea Cup Fun Novelty Gift 12 oz"/>
        <s v="Street Fighter 2 Chun Li Strongest Woman In the World Classic Retro 90s Arcade Video Game Gaming Gamer Merchandise Collectibles Merch Accessories Ceramic Coffee Mug Tea Cup Fun Novelty Gift 12 oz"/>
        <s v="Cable Guys - Halo Figures Master Chief Infinite Gaming Accessories Holder &amp; Phone Holder for Most Controller (Xbox, Play Station, Nintendo Switch)"/>
        <s v="PlayStation Mug And Socks One Size Gaming Remote 11oz Cup Game Merchandise"/>
        <s v="Rainbow Six Siege Merchandise Ash Jager Duo Character Video Game Video Gaming Gamer R6 Siege Tom Clancy Rainbow Six Seige Wall Art Cool Wall Decor Art Print Poster 24x36"/>
        <s v="Minecraft Cup And Socks One Size Creeper Mug 11oz Game Merchandise"/>
        <s v="XBOX Mug And Socks One Size Gaming Controller 11oz Cup Game Gifts"/>
        <s v="Playstation Classic Unisex Beer Mug Multicoloured Ceramic Fan Merchandise, Gaming, Retro Gaming"/>
        <s v="Mega Man Energy Tank MegaMan NES CAPCOM Mug Classic Retro Vintage 80s Video Game Collection Gaming Gamer Merchandise Collectibles Merch Accessories Ceramic Coffee Mug Tea Cup Fun Novelty Gift 12 oz"/>
        <s v="Numskull Official Destiny Gaming Locker, Controller Holder, Headset Stand for PS5, Xbox Series X S, Nintendo Switch - Official Destiny Merchandise"/>
        <s v="Street Fighter 2 Guile Great Hair Is Patriotic Classic Retro 90s Arcade Video Game Gaming Gamer Merchandise Collectibles Merch Accessories Ceramic Coffee Mug Tea Cup Fun Novelty Gift 12 oz"/>
        <s v="Rainbow Six Siege Merchandise IQ Character Video Game Video Gaming Gamer R6 Siege Tom Clancy Rainbow Six Seige Wall Art Cool Wall Decor Art Print Poster 12x18"/>
        <s v="Paladone Super Mario Bros. Officially Licensed Merchandise - Retro Level Gadget Decals"/>
        <s v="Rainbow Six Siege Merchandise Road Characters Video Game Video Gaming Gamer R6 Siege Tom Clancy Rainbow Six Seige Wall Art Cool Wall Decor Art Print Poster 12x18"/>
        <s v="PlayStation Launch Collection &quot;Crossbody&quot; Shoulder Bag - Authentic and Official PlayStation Merchandise - Not Machine Specific"/>
        <s v="Limited Edition Gaming Mug - Personalized Gifts for Gamer - Customized Name Gamer Coffee Mug - Gaming Ceramic Mug - Custom Game Lover Gifts - Gamer Tea Cup - White Tea Cup 11Oz Or 15Oz"/>
        <s v="Mega Man 1up Icon MegaMan NES CAPCOM Mug Classic Retro Vintage 80s Video Game Collection Gaming Gamer Merchandise Collectibles Merch Accessories Ceramic Coffee Mug Tea Cup Fun Novelty Gift 12 oz"/>
        <s v="Assassins Creed Valhalla Merchandise Eivor Varinsdottir Runes Female Video Game Video Gaming Gamer Collectibles Viking Cool Wall Decor Art Print Poster 24x36"/>
        <s v="Rotating Headphone Display Stand for Desk with LED Lights - Spinning Gaming Headset Stand (Black)"/>
        <s v="Assassins Creed Collection Work In The Dark To Serve The Light Lineup Video Game Gaming Gamer Merchandise Cosplay Collectibles Merch Accessories Ceramic Coffee Mug Tea Cup Fun Novelty Gift 12 oz"/>
        <s v="TANOOKI Gaming Headset Headphones with Cat Ears Detachable Cable and RGB LED Light for PS5, PS4, Xbox Series, X|S, Xbox One, Nintendo Switch, PC, Mac"/>
        <s v="Laminated Rainbow Six Siege Merchandise Smoke Character Video Game Video Gaming Gamer R6 Siege Tom Clancy Rainbow Six Seige Wall Art Poster Dry Erase Sign 12x18"/>
        <s v="Numskull Dungeons &amp; Dragons Gaming Locker, Controller Holder, Headset Stand for PS5, Xbox Series X S, Nintendo Switch - Official Dungeons and Dragons Merchandise"/>
        <s v="Skinit Decal Gaming Skin Compatible with PS4 Controller - Officially Licensed NFL Cincinnati Bengals Tropical Print Design"/>
        <s v="Far Cry 6 Fangs For Hire Chorizo Guapo Chicharron Video Game Gaming Gamer Far Cry Merchandise Collectibles Collectors Edition Far Cry Merch Far Cry 6 Poster Cool Wall Decor Art Print Poster 24x36"/>
        <s v="Street Fighter Challengers Group CAPCOM Video Game Merchandise Gamer Classic Fighting Cool Wall Decor Art Print Poster 24x36"/>
        <s v="Valorant Custom Keycaps (Agent Breach) - Laser Engraved with Each Valorant Agent's Portrait, Skills, and Position. Fit with Any Mechanical Keyboard. Valorant Gift for Gamers, Adults, and Teens."/>
        <s v="SUPER MARIO Mug in Presentation Gift Box (Mario, Luigi, Peach &amp; Toad Design) 11oz Ceramic Coloured Inner Coffee Mug and Gaming Mugs - Official Nintendo Merchandise"/>
        <s v="Plants Against Zombies Soft Toy Pisto-Polka Dot 23 cm"/>
        <s v="Sega Mega Drive Console Logo Light. Retro Gaming Mood Light. Iconic Sega Console Logo Shaped Light. USB or Battery Powered. Officially Licensed Sega Merchandise."/>
        <s v="Exquisite Gaming: Borderlands 3: Psycho - Original Mobile Phone &amp; Gaming Controller Holder, Device Stand, Cable Guys, Licensed Figure"/>
        <s v="Xbox Logo Area Rug | 39 x 39 Inches"/>
        <s v="Paladone Xbox Controller Digital Alarm Clock, Officially Licensed Xbox Merchandise Gift and Decor for Gamers - Black"/>
        <s v="Skinit Decal Gaming Skin for PS4 Controller - Officially Licensed Warner Bros Harley Quinn Mad Love Design"/>
        <s v="Assassins Creed Valhalla Wall Decor Art Work In The Dark Bedroom Poster Gaming Viking Decor Video Game Merchandise Collectors Gamer Art Assassins Creed Gift Cool Wall Decor Art Print Poster 18x12"/>
        <s v="Poster Foundry Street Fighter 2 Sagat Muay Thai Thailand Classic Retro 90s Arcade Video Game Gaming Gamer Merchandise Collectibles Merch Accessories Ceramic Coffee Mug Tea Cup Fun Novelty Gift 12 oz"/>
        <s v="Assassins Creed Valhalla Merchandise Male Ultimate Edition Key Art Video Game Cover Video Gaming Gamer Collectibles Viking Eivor Varinsdottir Black Wood Framed Art Poster 14x20"/>
        <s v="Street Fighter Ryu Art CAPCOM Video Game Merchandise Gamer Classic Fighting Cool Wall Decor Art Print Poster 24x36"/>
        <s v="Assassins Creed Valhalla Merchandise Female Gold Edition Key Art Video Game Cover Video Gaming Gamer Collectibles Viking Eivor Varinsdottir Cool Wall Decor Art Print Poster 24x36"/>
        <s v="Cable Guy Crash Bandicoot Controller Holder - 8 inch version"/>
        <s v="Poster Foundry Street Fighter 2 Sagat vs M Bison Classic Retro 90s Arcade Video Game Gaming Gamer Merchandise Collectibles Merch Accessories Ceramic Coffee Mug Tea Cup Fun Novelty Gift 12 oz"/>
        <s v="Street Fighter 2 Ryu Hadoken Retro Vintage Art CAPCOM Video Game Merchandise Gamer Classic Fighting Cool Wall Decor Art Print Poster 24x36"/>
        <s v="Skinit Decal Gaming Skin for PS4 Controller - Officially Licensed College Alabama Crimson Roll Tide Design"/>
        <s v="Assassins Creed Valhalla Merchandise Female Ultimate Edition Key Art Video Game Cover Video Gaming Gamer Collectibles Viking Eivor Varinsdottir Cool Wall Decor Art Print Poster 24x36"/>
        <s v="Assassins Creed Valhalla Merchandise Viking Ship Green Background Video Game Video Gaming Gamer Collectibles Eivor Varinsdottir Cool Wall Decor Art Print Poster 24x36"/>
        <s v="Assassins Creed Valhalla Merchandise Illustrated Art Video Game Video Gaming Gamer Collectibles Viking Eivor Varinsdottir Cool Wall Decor Art Print Poster 24x36"/>
        <s v="Skinit Decal Gaming Skin Compatible with Xbox One X Controller - Officially Licensed Warner Bros The Classic Joker Design"/>
        <s v="Pac-Man Keyring Arcade Game - Classic Retro PAC-Man Gameplay. Includes Original Sounds &amp; Black &amp; White Screen. Officially Licensed PAC-Man Merchandise from Fizz Creations."/>
        <s v="Zelda Neon Sign Gamer Gift Iconic Neon Light for Gaming Zelda Gifts Sword Z LED Sign Master Sword Gaming Room Accessory for Teen Room Decor"/>
        <s v="Paladone Xbox Light Up Gaming Room Sign, Customizable with Stickers, LED Hanging Decor for Wall or Door, Licensed Gift for Xbox Gamers"/>
        <s v="Logitech G PRO Mechanical Gaming Keyboard - Ultra-Portable Tenkeyless Design, Detachable USB Cable, LIGHTSYNC RGB Backlit Keys, Official League of Legends Edition"/>
        <s v="Exquisite Gaming: The Mandalorian: Boba Fett - Original Mobile Phone &amp; Gaming Controller Holder, Device Stand, Cable Guys, Licensed Figure"/>
        <s v="Gamer Gifts for Men Gamer Room Game Cave Wall Decor Cool Stuff for Boys Gamers Gift for Kids Ideas Video Game Decor Metal Controller Gamepad Desk Clock Wall Clock"/>
        <s v="Exquisite Gaming Call of Duty Ghost Cable Guy Ikons Light Up Gaming Controller and Mobile Phone Charger from"/>
        <s v="Minecraft Logo Light - Minecraft Lamp, Gaming Room Decor, and Bedroom Night Light - Minecraft Desk Accessories and Gifts for Fans - 2 Light Modes"/>
        <s v="Street Fighter You Lose Classic Arcade Video Game Gaming Gamer Merchandise Collectibles Merch Accessories Ceramic Coffee Mug Tea Cup Fun Novelty Gift 12 oz"/>
        <s v="Gaming Blanket for Kids and Teens - Soft Fleece Video Game Travel Blanket Gift for Gamers"/>
        <s v="Street Fighter 2 Ken Masters Great True Fighter USA Art Retro 90s Arcade Capcom Video Game Gaming Gamer Merchandise Collectibles Merch Accessories Ceramic Coffee Mug Tea Cup Fun Novelty Gift 12 oz"/>
        <s v="Video Game Wall Decal Wall Sticker Poster Floss Dancing Decal Game Room Decor Peel &amp; Stick Game Decal Baby Bedroom Home Decor Gaming Stickers (34.6&quot; x 23.6&quot;) (Black)"/>
        <s v="Danganronpa 3 Despair Video Game Gamer Gaming Danganronpa Manga Anime Posters Danganronpa Merch Dangan Ronpa Anime Room Decor Merchandise School Trilogy Black Wood Framed Art Poster 14x20"/>
        <s v="Car Window Sign | Gamer On Board Car Wind Sign | Xbox Gamers"/>
        <s v="Assassins Creed Valhalla Wall Decor Cool Wall Art Bedroom Poster Hidden Blade Gaming Inkblot Print Video Game Merchandise Collectors Assassins Creed Gamer Gift Cool Wall Decor Art Print Poster 12x18"/>
        <s v="Assassins Creed Valhalla Merchandise Wolf Companion Female Video Game Cover Video Gaming Gamer Collectibles Viking Eivor Varinsdottir Cool Wall Decor Art Print Poster 24x36"/>
        <s v="Rainbow Six Siege Merchandise Ash Jager Duo Character Video Game Video Gaming Gamer R6 Siege Tom Clancy Rainbow Six Seige Wall Art White Wood Framed Art Poster 14x20"/>
        <s v="Laminated Street Fighter 2 No Parking Bonus Level Ryu E Honda Funny Retro Vintage Art CAPCOM Video Game Merchandise Gamer Classic Fighting Poster Dry Erase Sign 24x36"/>
        <s v="Far Cry 6 Fangs for Hire Chorizo Guapo Chicharron Video Game Gaming Gamer Far Cry Merchandise Collectibles Collectors Edition Far Cry Merch Far Cry 6 Poster Stand or Hang Wood Frame Display 9x13"/>
        <s v="Assassins Creed Wall Art Posters Video Games Decor Series All Assassins Character Valhalla Gaming Room Decor Movie Poster Gamer Viking Assassin's Merchandise Cool Wall Decor Art Print Poster 18x12"/>
        <s v="Assassins Creed Valhalla Sunset Wall Decor Cool Wall Art Bedroom Poster Gaming Viking Decor Modern Video Game Merchandise Collectors Gamer Art Assassin's Creed Cool Wall Decor Art Print Poster 12x18"/>
        <s v="Poster Foundry Street Fighter 2 Ryu Hadouken Classic Retro 90s Arcade Video Game Gaming Gamer Merchandise Collectibles Merch Accessories Ceramic Coffee Mug Tea Cup Fun Novelty Gift 12 oz"/>
        <s v="Skinit Decal Gaming Skin for PS4 Controller - Officially Licensed NBA Phoenix Suns Digi Camo Design"/>
        <s v="Rainbow Six Siege Merchandise Valkyrie Character Video Game Video Gaming Gamer R6 Siege Tom Clancy Rainbow Six Seige Wall Art Cool Wall Decor Art Print Poster 12x18"/>
        <s v="Kappa Space - Decal Style Skin fits original PS4 Gaming Console"/>
        <s v="Assassins Creed Valhalla Merchandise Eivor Varinsdottir Runes Male Video Game Video Gaming Gamer Collectibles Viking White Wood Framed Poster 14x20"/>
        <s v="Lumoonosity Alien Neon Sign, Pink and Blue Alien Decorations Neon Lights with On/Off Switch, Cool Alien Light Neon Signs for Bedroom, Gaming Room, Aesthetic Hanging Alien Led Signs for Wall Decor"/>
        <s v="Paladone Xbox Color Change Plastic Water Bottle with Straw, 650 ml, Officially Licensed Merchandise"/>
        <s v="Gamer Gifts - Best Gaming Gifts for Men - Game Room Decor Gift for Boys/Men - Gifts for Gamers - Video Game Lover Gifts - Gifts for Gaming Blanket 50&quot; x 60&quot;"/>
        <s v="JUMANT Mario Movie Poster - 8x10 - Gamer Room Decor - Gaming Posters for Boys Room Decor - Gaming Room Decor for Boys - Mario Poster Set - Game Room Decor - Mario Room Decor"/>
        <s v="Super Mario Warp Pipe Mug Ceramic Coffee Mug Gift for Gamers, Fathers, Coffee Enthusiasts, for Cappuccino, Latte or Hot Tea, 15 Oz, Green"/>
        <s v="Exquisite Gaming: Spyro The Dragon - Original Mobile Phone &amp; Gaming Controller Holder, Device Stand, Cable Guys, Licensed Figure"/>
        <s v="Paladone Xbox Icons Light, Dynamic and Standard Lighting Modes, Licensed Xbox Gaming Desk Accessory &amp; Game Room Decor, Xbox Gift for Men"/>
        <s v="Halo Light-Up Energy Sword Collectible LED Desktop Lamp | 14 Inches Tall"/>
        <s v="Paladone, 500ml, Minecraft Metal Water Bottle | Officially Licensed Gaming Merchandise"/>
        <s v="Keep Out Gamer at Work - Bestylez Funny Gamer Sign For Gaming Room Wall Door Decor - Gift For Teen Boy, Boyfriend 12&quot; * 8&quot; (159)"/>
        <s v="Fallout Neon Signs for Wall Decor, Fallout Merchandise, LED Sign Gaming Neon Sign Fallout Decor, Fallout Merch Neon Light for Man Cave Bedroom Living Room Game Room, Gift for Boys Girls Christmas"/>
        <s v="Game Neon Sign Gamepad Shape LED Neon Signs for Gamer Room Wall Bedroom Decor, Gamer Gifts Neon Lights for Boys Teen Gaming Zone Party Decoration"/>
        <s v="Exquisite Gaming: Call of Duty: Lt. Simon &quot;Ghost&quot; Riley - Original Mobile Phone &amp; Gaming Controller Holder, Device Stand, Cable Guys, Licensed Figure"/>
        <s v="Sodilly I'm Gaming Do Not Disturb Insulated Stainless Steel Tumbler - Laser Engraved Superior Technology - Great For Hot &amp; Cold Beverages - Double Wall Vacuum - No Risk Purchase - Gifts For Gamers"/>
        <s v="Gamer Gifts for Teenage Boys, Gaming Room Decoration, Gamer Pillow Cover and Game Socks Gifts Set, 18&quot; x 18&quot;"/>
        <s v="Cute Kirby Stickers, Kawaii Cartoon Gaming Stickers Gift for Kids Teens Adults, 50Pcs Dovipta Vinyl Waterproof Stickers for Laptop Water Bottles Skateboard Guitar Phone Skateboard Scrapbook Snowboard"/>
        <s v="Numskull Back to The Future 3D Lamp Wall Light - Ambient Lighting Gaming Accessory for Bedroom, Home, Study, Office, Work - Official Back to The Future Merchandise"/>
        <s v="Star Neon Sign, Gaming Neon Sign for Mario Game Room Decor, Man Cave, Kids Room,Super Star Gaming Wall Decor Gamer Gifts for Boys, Kids"/>
        <s v="Exquisite Gaming: Guardians of The Galaxy: Toddler Groot - Original Mobile Phone &amp; Gaming Controller Holder, Device Stand, Cable Guys, Marvel Licensed Figure"/>
        <s v="Led Dimmable Neon Signs Wall Decorations For Living Room|Bedroom Gamepad Controller Shape Lights Game Room Decor Accessories Cool Teen Boys|Girls|Kids Gamer Gifts"/>
        <s v="Hasbro Gaming Monopoly: The Lord of The Rings Edition Board Game Inspired by The Movie Trilogy, Play as a Member of The Fellowship, for Kids Ages 8 and Up (Amazon Exclusive)"/>
        <s v="Exquisite Gaming: Star Wars: Darth Vader - Original Mobile Phone &amp; Gaming Controller Holder, Device Stand, Cable Guys, Licensed Figure (Multi-colored)"/>
        <s v="Gaming Controller Holder One More Life | Controller Holder Figure | Headphone Stand &amp; Controller | Gaming Accessories For Desk | Gamer Gifts"/>
        <s v="ASUS WiFi 6 Router (RT-AX57) - Dual Band AX3000 WiFi Router, Gaming &amp; Streaming, AiMesh Compatible, Included Lifetime Internet Security, Parental Control, MU-MIMO, OFDMA"/>
        <s v="Exquisite Gaming: Halo: Master Chief - Mobile Phone &amp; Gaming Controller Holder, Device Stand, Cable Guys, Xbox Licensed Figure, Green"/>
        <s v="Paladone Gameboy Heat Changing Coffee Mug - Gift for Gamers, Nerds, Nintendo Mario Fans, Men, and Retro 90s Game Enthusiasts - 10 Ounces"/>
        <s v="Gamer Gifts, Gifts for Gamers, Cool Gamer Gifts for Men Teen Boys Boyfriend, Gaming Gifts, Gamer Gift Ideas, Video Game Gifts, Gamer Girl Gifts, Gifts for Game Lovers Stainless Steel Tumbler 20oz 1Pc"/>
        <s v="Exquisite Gaming: Call of Duty: Monkeybomb - Original Mobile Phone &amp; Gaming Controller Holder, Device Stand, Cable Guys, Licensed Figure"/>
        <s v="Paladone Playstation Controller Icons Light with 3 Light Modes - Sound Reactive, Dynamic Phasing, and Standard Mode - Gaming Desk Accessories and Game Room Decor"/>
        <s v="Printed Neon Gaming Posters Set of 4 (8”X 10”), Boys Room Decorations for Bedroom,Video Game Wall Art,Gamer, Teen boy bedroom, game room, No Frames"/>
        <s v="Gamer Neon Sign, Gamepad Shaped LED Neon Sign for Gamer Room Decor, Gaming Neon Sign for Boys Room Decor, Neon Gaming Sign for Gaming Wall Decor, USB Powered Gamer Gifts for Teens, Boys, Kids"/>
        <s v="Super Bros Toys Illusion Night Light for Kids with Game Sound Effects NightLight Decor Merchandise As Gifts for Kids and Fans (03-MLA)"/>
        <s v="Rainbow Six Siege Merchandise Battle Pass Main Key Art Video Game Cover Video Gaming Gamer R6 Siege Tom Clancy Rainbow Six Seige Wall Art Cool Wall Decor Art Print Poster 24x36"/>
        <s v="Xbox Throw Blanket with Game Controller Gift Box - Plush Throw Measures 46 x 60 Inches - Kids Super Soft Special Edition Fleece Gamer Bedding"/>
        <s v="YuanDian Can't Hear You I'm Gaming Night Light, Headset Graphic Video Games Gamer Gift Funny 3D Illusion Lamp 16 Colors Changing Touch &amp; Remote Control for Men Gamers Teenagers and Kids"/>
        <s v="X Rocker XL Floor Gaming Chair, Use with All Major Gaming Consoles, Mobile, TV, PC, Smart Devices, with Subwoofer, Headrest Mounted Speakers, Foldable"/>
        <s v="Gamer Gifts for Teenage Boy, Gamer Room Decor for Man, Best Gifts for Son, Boyfriend, Husband, Gaming Accessories, Wooden Gaming Headset Stand for Gaming Desktop- Can't Hear You I'm Gaming"/>
        <s v="Gamer Tumbler Gifts,Gamer Gifts For Men Teen Boys,Gaming Gifts,Gamer Gift Ideas,Video Game Gifts,Gifts For Game Lovers Stainless Steel Tumbler 17oz"/>
        <s v="Divoom Pixoo-64 - WiFi Pixel Cloud Digital Frame with APP Control,64 X 64 LED Panel Display Frame for Gaming Room Decoration/Social Media Fans Counter"/>
        <s v="Gaming Blanket Game Flannel Throw Blanket 60&quot;x50&quot; for Adult and Kids Decorative Blankets Funny Super Soft Cozy Blanket"/>
      </sharedItems>
    </cacheField>
    <cacheField name="brand" numFmtId="0">
      <sharedItems/>
    </cacheField>
    <cacheField name="description" numFmtId="0">
      <sharedItems containsBlank="1" longText="1"/>
    </cacheField>
    <cacheField name="stars" numFmtId="0">
      <sharedItems containsSemiMixedTypes="0" containsString="0" containsNumber="1" minValue="2.4" maxValue="5"/>
    </cacheField>
    <cacheField name="reviewsCount" numFmtId="0">
      <sharedItems containsSemiMixedTypes="0" containsString="0" containsNumber="1" containsInteger="1" minValue="1" maxValue="34925"/>
    </cacheField>
    <cacheField name="price/currency" numFmtId="0">
      <sharedItems/>
    </cacheField>
    <cacheField name="price/value" numFmtId="44">
      <sharedItems containsSemiMixedTypes="0" containsString="0" containsNumber="1" minValue="4.2699999999999996" maxValue="239.99"/>
    </cacheField>
    <cacheField name="breadCrumbs" numFmtId="0">
      <sharedItems containsBlank="1"/>
    </cacheField>
    <cacheField name="asin" numFmtId="0">
      <sharedItems/>
    </cacheField>
    <cacheField name="url" numFmtId="0">
      <sharedItems/>
    </cacheField>
    <cacheField name="desc_length" numFmtId="0">
      <sharedItems containsSemiMixedTypes="0" containsString="0" containsNumber="1" containsInteger="1" minValue="0" maxValue="2396"/>
    </cacheField>
    <cacheField name="Category_0" numFmtId="0">
      <sharedItems containsBlank="1" count="13">
        <s v="Video Games "/>
        <s v="Baby Products "/>
        <s v="Tools &amp; Home Improvement "/>
        <s v="Home &amp; Kitchen "/>
        <s v="Toys &amp; Games "/>
        <s v="Electronics "/>
        <s v="Office Products "/>
        <s v="Sports &amp; Outdoors "/>
        <s v="Uncategorized"/>
        <s v="Arts, Crafts &amp; Sewing "/>
        <s v="Industrial &amp; Scientific "/>
        <s v="Cell Phones &amp; Accessories "/>
        <m u="1"/>
      </sharedItems>
    </cacheField>
    <cacheField name="Category_1" numFmtId="0">
      <sharedItems containsBlank="1"/>
    </cacheField>
    <cacheField name="Category_2" numFmtId="0">
      <sharedItems containsBlank="1"/>
    </cacheField>
    <cacheField name="Category_3" numFmtId="0">
      <sharedItems containsBlank="1"/>
    </cacheField>
    <cacheField name="Category_4" numFmtId="0">
      <sharedItems containsBlank="1"/>
    </cacheField>
    <cacheField name="Category_5" numFmtId="0">
      <sharedItems containsBlank="1"/>
    </cacheField>
    <cacheField name="Category_6" numFmtId="0">
      <sharedItems containsBlank="1"/>
    </cacheField>
    <cacheField name="Specific_Category" numFmtId="0">
      <sharedItems containsSemiMixedTypes="0" containsString="0" containsNumber="1" containsInteger="1" minValue="1" maxValue="7"/>
    </cacheField>
    <cacheField name="Price Categorization" numFmtId="0">
      <sharedItems count="4">
        <s v="Premium"/>
        <s v="Budget"/>
        <s v="Mid-range"/>
        <s v="Economy"/>
      </sharedItems>
    </cacheField>
  </cacheFields>
  <extLst>
    <ext xmlns:x14="http://schemas.microsoft.com/office/spreadsheetml/2009/9/main" uri="{725AE2AE-9491-48be-B2B4-4EB974FC3084}">
      <x14:pivotCacheDefinition pivotCacheId="16834653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9">
  <r>
    <x v="0"/>
    <x v="0"/>
    <s v="The Razer Tartarus V2 provides endless commands at your fingertips with 32 fully programmable Mecha-Membrane keys, including an 8-way directional d-pad and 3-way scroll wheel. The keypad also features individually programmable backlit keys with 16.8 million color options, all easily set through Razer Synapse. And with its improved ergonomic form factor and adjustable palm rest with two positions, you get the exact angle of comfort you need. Razer Synapse 3 (PC)/ Razer Synapse 2 (Mac) enabled."/>
    <n v="4.4000000000000004"/>
    <x v="0"/>
    <s v="$"/>
    <n v="77"/>
    <s v="Video Games › PC › Accessories › Controllers › Gamepads &amp; Standard Controllers"/>
    <s v="B07754PYFK"/>
    <s v="https://www.amazon.com/dp/B07754PYFK"/>
    <n v="497"/>
    <x v="0"/>
    <s v=" PC "/>
    <s v=" Accessories "/>
    <s v=" Controllers "/>
    <s v=" Gamepads &amp; Standard Controllers"/>
    <m/>
    <m/>
    <n v="5"/>
    <x v="0"/>
    <n v="1"/>
    <n v="1.7980897959183679"/>
    <n v="31.466571428571434"/>
    <n v="2.4470413046044324"/>
    <n v="4.4000000000000004"/>
    <x v="0"/>
    <x v="0"/>
    <x v="0"/>
  </r>
  <r>
    <x v="1"/>
    <x v="1"/>
    <m/>
    <n v="4.4000000000000004"/>
    <x v="1"/>
    <s v="$"/>
    <n v="9.99"/>
    <s v="Baby Products › Nursery › Décor › Wall Décor › Wall Plaques"/>
    <s v="B0CBCBQG4V"/>
    <s v="https://www.amazon.com/dp/B0CBCBQG4V"/>
    <n v="0"/>
    <x v="1"/>
    <s v=" Nursery "/>
    <s v=" Décor "/>
    <s v=" Wall Décor "/>
    <s v=" Wall Plaques"/>
    <m/>
    <m/>
    <n v="5"/>
    <x v="1"/>
    <n v="0.25"/>
    <n v="1.2101101101101102"/>
    <n v="10.99"/>
    <n v="0.90900818926296634"/>
    <n v="1.1000000000000001"/>
    <x v="0"/>
    <x v="1"/>
    <x v="1"/>
  </r>
  <r>
    <x v="2"/>
    <x v="2"/>
    <m/>
    <n v="4.7"/>
    <x v="2"/>
    <s v="$"/>
    <n v="39.99"/>
    <s v="Tools &amp; Home Improvement › Lighting &amp; Ceiling Fans › Novelty Lighting › Neon Signs"/>
    <s v="B09Q89FL7G"/>
    <s v="https://www.amazon.com/dp/B09Q89FL7G"/>
    <n v="0"/>
    <x v="2"/>
    <s v=" Lighting &amp; Ceiling Fans "/>
    <s v=" Novelty Lighting "/>
    <s v=" Neon Signs"/>
    <m/>
    <m/>
    <m/>
    <n v="4"/>
    <x v="2"/>
    <n v="1"/>
    <n v="3.7886249340112816"/>
    <n v="32.235555555555564"/>
    <n v="1.2405556321522127"/>
    <n v="4.7"/>
    <x v="1"/>
    <x v="2"/>
    <x v="2"/>
  </r>
  <r>
    <x v="3"/>
    <x v="3"/>
    <s v="Gamers and Xbox devotees will love this 23.5cm (9.3&quot;) tall Xbox Head Light. The all-in-one light up headphone stand will make a great addition to any gaming setup plus it's a cool way to store and display your headset in your home. When you're ready for your next gaming session, simply grab your headset off this stand. The centre piece is also a light featuring the recognizable green Xbox logo. The Xbox Head Light will make the perfect present, and collectors of official Xbox merchandise will welcome this headset stand to their collection of gaming accessories. The light is powered by USB (cable included)"/>
    <n v="4.5"/>
    <x v="3"/>
    <s v="$"/>
    <n v="20.99"/>
    <s v="Video Games › Xbox One › Accessories › Headsets"/>
    <s v="B096YL5X8C"/>
    <s v="https://www.amazon.com/dp/B096YL5X8C"/>
    <n v="612"/>
    <x v="0"/>
    <s v=" Xbox One "/>
    <s v=" Accessories "/>
    <s v=" Headsets"/>
    <m/>
    <m/>
    <m/>
    <n v="4"/>
    <x v="3"/>
    <n v="1"/>
    <n v="6.7460491390458053"/>
    <n v="31.466571428571434"/>
    <n v="0.66705710368372773"/>
    <n v="4.5"/>
    <x v="2"/>
    <x v="1"/>
    <x v="3"/>
  </r>
  <r>
    <x v="4"/>
    <x v="3"/>
    <m/>
    <n v="4.3"/>
    <x v="4"/>
    <s v="$"/>
    <n v="29.99"/>
    <s v="Home &amp; Kitchen › Home Décor Products › Kids' Room Décor › Lamps &amp; Lighting"/>
    <s v="B07MQBZYZQ"/>
    <s v="https://www.amazon.com/dp/B07MQBZYZQ"/>
    <n v="0"/>
    <x v="3"/>
    <s v=" Home Décor Products "/>
    <s v=" Kids' Room Décor "/>
    <s v=" Lamps &amp; Lighting"/>
    <m/>
    <m/>
    <m/>
    <n v="4"/>
    <x v="3"/>
    <n v="1"/>
    <n v="3.1442242064227188"/>
    <n v="21.929135802469148"/>
    <n v="1.367586952360577"/>
    <n v="4.3"/>
    <x v="3"/>
    <x v="2"/>
    <x v="4"/>
  </r>
  <r>
    <x v="5"/>
    <x v="3"/>
    <s v="The perfect mug for any Super Mario fans on the go, this Super Mario Travel Mug is ideal for your commute to work, busy bus rides, or short walks into town. This stainless steel travel mug features a fun Super Mario design that pays homage to the earlier games in this hugely popular franchise. A travel mug with a retro gaming twist, this mug makes a great gift for lovers of the Super Mario series as well as lovers of old school gaming. The Super Mario Travel Mug can hold 450ml (16oz) and has a plastic lid. One of the most popular and instantly recognizable video game characters of all time, Mario first appeared in the iconic 1981 arcade game Donkey Kong under the name 'Jumpman'. Since then, Mario has become a legend within popular culture and has been a defining figure not just for Nintendo, but for the whole gaming industry. Since hitting the big time with Super Mario Bros. Mario has had huge success with other installments such as Super Mario Galaxy, Super Mario 3D World, and the hugely popular racing spin-off Super Mario Kart. The Super Mario Travel Mug is an officially licensed Super Mario product."/>
    <n v="4.2"/>
    <x v="5"/>
    <s v="$"/>
    <n v="23.64"/>
    <s v="Home &amp; Kitchen › Kitchen &amp; Dining › Storage &amp; Organization › Thermoses › Insulated Beverage Containers › Cups &amp; Mugs"/>
    <s v="B082Q1N7QQ"/>
    <s v="https://www.amazon.com/dp/B082Q1N7QQ"/>
    <n v="1119"/>
    <x v="3"/>
    <s v=" Kitchen &amp; Dining "/>
    <s v=" Storage &amp; Organization "/>
    <s v=" Thermoses "/>
    <s v=" Insulated Beverage Containers "/>
    <s v=" Cups &amp; Mugs"/>
    <m/>
    <n v="6"/>
    <x v="3"/>
    <n v="1"/>
    <n v="3.8960393557686301"/>
    <n v="21.929135802469148"/>
    <n v="1.0780178577460502"/>
    <n v="4.2"/>
    <x v="4"/>
    <x v="1"/>
    <x v="5"/>
  </r>
  <r>
    <x v="6"/>
    <x v="4"/>
    <m/>
    <n v="4.7"/>
    <x v="6"/>
    <s v="$"/>
    <n v="21.99"/>
    <s v="Home &amp; Kitchen › Kitchen &amp; Dining › Dining &amp; Entertaining › Glassware &amp; Drinkware › Tumblers &amp; Water Glasses"/>
    <s v="B0BNQ17V38"/>
    <s v="https://www.amazon.com/dp/B0BNQ17V38"/>
    <n v="0"/>
    <x v="3"/>
    <s v=" Kitchen &amp; Dining "/>
    <s v=" Dining &amp; Entertaining "/>
    <s v=" Glassware &amp; Drinkware "/>
    <s v=" Tumblers &amp; Water Glasses"/>
    <m/>
    <m/>
    <n v="5"/>
    <x v="3"/>
    <n v="0.45"/>
    <n v="2.1091460764994205"/>
    <n v="21.929135802469148"/>
    <n v="1.0027754945784957"/>
    <n v="2.1150000000000002"/>
    <x v="1"/>
    <x v="1"/>
    <x v="6"/>
  </r>
  <r>
    <x v="7"/>
    <x v="5"/>
    <m/>
    <n v="4.8"/>
    <x v="7"/>
    <s v="$"/>
    <n v="24.8"/>
    <s v="Home &amp; Kitchen › Kitchen &amp; Dining › Dining &amp; Entertaining › Glassware &amp; Drinkware › Tumblers &amp; Water Glasses"/>
    <s v="B082FNT9B4"/>
    <s v="https://www.amazon.com/dp/B082FNT9B4"/>
    <n v="0"/>
    <x v="3"/>
    <s v=" Kitchen &amp; Dining "/>
    <s v=" Dining &amp; Entertaining "/>
    <s v=" Glassware &amp; Drinkware "/>
    <s v=" Tumblers &amp; Water Glasses"/>
    <m/>
    <m/>
    <n v="5"/>
    <x v="3"/>
    <n v="1"/>
    <n v="4.244348864994028"/>
    <n v="21.929135802469148"/>
    <n v="1.130915519124452"/>
    <n v="4.8"/>
    <x v="5"/>
    <x v="2"/>
    <x v="7"/>
  </r>
  <r>
    <x v="8"/>
    <x v="3"/>
    <m/>
    <n v="4.5999999999999996"/>
    <x v="8"/>
    <s v="$"/>
    <n v="29.99"/>
    <s v="Home &amp; Kitchen › Home Décor Products › Kids' Room Décor"/>
    <s v="B0793M7HRK"/>
    <s v="https://www.amazon.com/dp/B0793M7HRK"/>
    <n v="0"/>
    <x v="3"/>
    <s v=" Home Décor Products "/>
    <s v=" Kids' Room Décor"/>
    <m/>
    <m/>
    <m/>
    <m/>
    <n v="3"/>
    <x v="3"/>
    <n v="1"/>
    <n v="3.3635886859405826"/>
    <n v="21.929135802469148"/>
    <n v="1.367586952360577"/>
    <n v="4.5999999999999996"/>
    <x v="6"/>
    <x v="0"/>
    <x v="8"/>
  </r>
  <r>
    <x v="9"/>
    <x v="6"/>
    <s v="FALLOUT 76 VARIANT VAULT BOY - Cable Guys Phone Stand &amp; Controller Holder - Cable Guy 100% official licensed Collectable Classic Fallout 76 Variant functional figure standing 8 inches tall and coming with a 2m cable for charging your device. Approx 8&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8"/>
    <x v="9"/>
    <s v="$"/>
    <n v="24.99"/>
    <s v="Video Games › Legacy Systems › PlayStation Systems › PlayStation 3 › Accessories › Controllers › Gamepads &amp; Standard Controllers"/>
    <s v="B07H19C13B"/>
    <s v="https://www.amazon.com/dp/B07H19C13B"/>
    <n v="751"/>
    <x v="0"/>
    <s v=" Legacy Systems "/>
    <s v=" PlayStation Systems "/>
    <s v=" PlayStation 3 "/>
    <s v=" Accessories "/>
    <s v=" Controllers "/>
    <s v=" Gamepads &amp; Standard Controllers"/>
    <n v="7"/>
    <x v="3"/>
    <n v="1"/>
    <n v="6.0439993140113195"/>
    <n v="31.466571428571434"/>
    <n v="0.7941761324943476"/>
    <n v="4.8"/>
    <x v="5"/>
    <x v="3"/>
    <x v="9"/>
  </r>
  <r>
    <x v="10"/>
    <x v="3"/>
    <s v="The first gaming console to ever ship 100 million units, the original PlayStation was launched by Japan-based electronics company Sony in 1994, rapidly becoming one of the best-known gaming brands in the world. With successive consoles building on that original unprecedented success (including the best-selling console of all time, the PlayStation 2), the iconic image, name, and logos of the Sony brand are instantly recognizable with gamers of all ages. The PlayStation controller, with its distinctive shape and iconic button symbols of a green triangle, blue x, red circle, and pink square, are now virtually synonymous with console gaming in general."/>
    <n v="4.5"/>
    <x v="10"/>
    <s v="$"/>
    <n v="30.99"/>
    <s v="Home &amp; Kitchen › Home Décor Products › Clocks › Alarm Clocks"/>
    <s v="B07MJHVZDQ"/>
    <s v="https://www.amazon.com/dp/B07MJHVZDQ"/>
    <n v="656"/>
    <x v="3"/>
    <s v=" Home Décor Products "/>
    <s v=" Clocks "/>
    <s v=" Alarm Clocks"/>
    <m/>
    <m/>
    <m/>
    <n v="4"/>
    <x v="2"/>
    <n v="1"/>
    <n v="3.1842888386934871"/>
    <n v="21.929135802469148"/>
    <n v="1.4131883845833373"/>
    <n v="4.5"/>
    <x v="2"/>
    <x v="0"/>
    <x v="10"/>
  </r>
  <r>
    <x v="11"/>
    <x v="7"/>
    <s v="Classic Monopoly gameplay gets a Star Wars twist inspired by the power of the dark side across Star Wars films. In this Monopoly: Disney Star Wars Edition board game for families and kids, players recruit as many infamous villains as they can. The more contracts they have, the more Imperial Credits they can collect. Activate a character's special ability by acquiring the Force Lightning ring, plot against opponents with Dark Side cards, and jump to hyperspace on the board by landing on a Ship space. The last player with Imperial Credits when all other players are bankrupt wins. The game includes 6 zinc Monopoly tokens depicting infamous Star Wars characters: Darth Vader, Kylo Ren, Asaj Ventress, The Emperor, Darth Maul, or the Grand Inquisitor. Looking for board games for kids and families? This Star Wars edition of the Monopoly game is a great choice for family game night. Looking for Star Wars gifts? It's a great kids gift for ages 8 and up. Star Wars products are produced by Hasbro under license from Lucasfilm Ltd. The Hasbro, Hasbro Gaming, Parker Brothers, and Monopoly names and logos, the distinctive design of the gameboard, the four corner squares, the Mr. Monopoly name and character, as well as each of the distinctive elements of the board and playing pieces are trademarks of Hasbro for its property trading game and game equipment."/>
    <n v="4.7"/>
    <x v="11"/>
    <s v="$"/>
    <n v="21.04"/>
    <s v="Toys &amp; Games › Games &amp; Accessories › Board Games"/>
    <s v="B09RSC1CVZ"/>
    <s v="https://www.amazon.com/dp/B09RSC1CVZ"/>
    <n v="1361"/>
    <x v="4"/>
    <s v=" Games &amp; Accessories "/>
    <s v=" Board Games"/>
    <m/>
    <m/>
    <m/>
    <m/>
    <n v="3"/>
    <x v="3"/>
    <n v="1"/>
    <n v="6.1649524714828887"/>
    <n v="27.597999999999995"/>
    <n v="0.76237408507862903"/>
    <n v="4.7"/>
    <x v="1"/>
    <x v="1"/>
    <x v="11"/>
  </r>
  <r>
    <x v="12"/>
    <x v="8"/>
    <s v="GGK Majora's Mask LED Sign LoZ Neon Sign for Room Wall Decor Gamer Gifts Zelda Mask Game Room Decor LED Neon Light for Zelda Fans Zelda Lamps Neon LightsSize of this zelda neon sign: 14.1*12.2 inchesColor: colorfulMaterial: acrylic, silicone"/>
    <n v="4.7"/>
    <x v="12"/>
    <s v="$"/>
    <n v="39.99"/>
    <s v="Tools &amp; Home Improvement › Lighting &amp; Ceiling Fans › Novelty Lighting › Neon Signs"/>
    <s v="B0BF9FLCX7"/>
    <s v="https://www.amazon.com/dp/B0BF9FLCX7"/>
    <n v="241"/>
    <x v="2"/>
    <s v=" Lighting &amp; Ceiling Fans "/>
    <s v=" Novelty Lighting "/>
    <s v=" Neon Signs"/>
    <m/>
    <m/>
    <m/>
    <n v="4"/>
    <x v="2"/>
    <n v="1"/>
    <n v="3.7886249340112816"/>
    <n v="32.235555555555564"/>
    <n v="1.2405556321522127"/>
    <n v="4.7"/>
    <x v="1"/>
    <x v="1"/>
    <x v="12"/>
  </r>
  <r>
    <x v="13"/>
    <x v="9"/>
    <s v="Give that Kerby fan in your life the perfect gift.This colorful pink Kirby wall art poster print features a 11x14 art photo print that any Kirby fan will enjoy - making a fantastic addition as Kirby wall decor for bedroom, Kirby wall decor, &amp;game room decor. It's modern and one-of-a-kind pink art look is printed on premium lustre matte photo paper only used by professional printers, plus the colorful paper background creates a clean modern look to match any gamer girls bedroom decor or game room decor. These fade-resistant inks will stay vivid and look new forever, even in that sunny corner of a boys bedroom or kids room.This one-of-a-kind kirby poster print is sure to turn heads and inspire compliments no matter where it hangs. Perfect for gamers, boys, girls, smash bros decor or as kirby gifts.Make it yours: Balance out this print's look with a nice modern frame, or hang it up with some picture clips for a fresh take. Creating stunning kirby merch wall art for boy room decor, posters for boys room, or kids room decor for boys.FeaturesReady to frame right out of the package. Use any 11 x 14 frame of your choice to create a stunning kirby decor wall art display or nintendo poster.Ready to frame right out of the package. Use any 11 x 14 frame of your choice to create a stunning kirby decor wall art display or nintendo poster.Specialized lustre photo print: Digital fine art printing is produced using anti-fade inks on professional-grade art printersSpecialized lustre photo print: Digital fine art printing is produced using anti-fade inks on professional-grade art printers100% handcrafted and inspected with best-in-class professional printing that guarantees these will look great forever.100% handcrafted and inspected with best-in-class professional printing that guarantees these will look great forever.Specifications● Includes a professionally printed art photo with high-end premium matte lustre finish● Size: 11' x 14&quot; each● Clear print details and vivid colors that will wow your guest● Packaged in a strong protected sleeve● Easy to frame - Frames not included"/>
    <n v="4.7"/>
    <x v="6"/>
    <s v="$"/>
    <n v="14.99"/>
    <s v="Home &amp; Kitchen › Wall Art › Posters &amp; Prints"/>
    <s v="B09YZ1PB2B"/>
    <s v="https://www.amazon.com/dp/B09YZ1PB2B"/>
    <n v="2094"/>
    <x v="3"/>
    <s v=" Wall Art "/>
    <s v=" Posters &amp; Prints"/>
    <m/>
    <m/>
    <m/>
    <m/>
    <n v="3"/>
    <x v="1"/>
    <n v="0.45"/>
    <n v="3.0940708620561872"/>
    <n v="21.929135802469148"/>
    <n v="0.68356546901917481"/>
    <n v="2.1150000000000002"/>
    <x v="1"/>
    <x v="1"/>
    <x v="13"/>
  </r>
  <r>
    <x v="14"/>
    <x v="10"/>
    <m/>
    <n v="4.3"/>
    <x v="13"/>
    <s v="$"/>
    <n v="21.99"/>
    <s v="Electronics › Headphones, Earbuds &amp; Accessories"/>
    <s v="B0B1DR1GM7"/>
    <s v="https://www.amazon.com/dp/B0B1DR1GM7"/>
    <n v="0"/>
    <x v="5"/>
    <s v=" Headphones, Earbuds &amp; Accessories"/>
    <m/>
    <m/>
    <m/>
    <m/>
    <m/>
    <n v="2"/>
    <x v="3"/>
    <n v="0.59"/>
    <n v="7.7683655297862675"/>
    <n v="67.334000000000003"/>
    <n v="0.32658092494133717"/>
    <n v="2.5369999999999999"/>
    <x v="3"/>
    <x v="1"/>
    <x v="14"/>
  </r>
  <r>
    <x v="15"/>
    <x v="11"/>
    <m/>
    <n v="4.8"/>
    <x v="14"/>
    <s v="$"/>
    <n v="11.99"/>
    <s v="Home &amp; Kitchen › Home Décor Products › Home Décor Accents › Decorative Accessories › Decorative Signs &amp; Plaques"/>
    <s v="B0998J9CB2"/>
    <s v="https://www.amazon.com/dp/B0998J9CB2"/>
    <n v="0"/>
    <x v="3"/>
    <s v=" Home Décor Products "/>
    <s v=" Home Décor Accents "/>
    <s v=" Decorative Accessories "/>
    <s v=" Decorative Signs &amp; Plaques"/>
    <m/>
    <m/>
    <n v="5"/>
    <x v="1"/>
    <n v="0.94"/>
    <n v="8.2522319216631175"/>
    <n v="21.929135802469148"/>
    <n v="0.54676117235089428"/>
    <n v="4.5119999999999996"/>
    <x v="5"/>
    <x v="1"/>
    <x v="15"/>
  </r>
  <r>
    <x v="16"/>
    <x v="12"/>
    <m/>
    <n v="4.7"/>
    <x v="15"/>
    <s v="$"/>
    <n v="7.99"/>
    <s v="Home &amp; Kitchen › Kitchen &amp; Dining › Dining &amp; Entertaining › Bar Tools &amp; Drinkware › Bar Tools › Coasters"/>
    <s v="B0C8RNKK6S"/>
    <s v="https://www.amazon.com/dp/B0C8RNKK6S"/>
    <n v="0"/>
    <x v="3"/>
    <s v=" Kitchen &amp; Dining "/>
    <s v=" Dining &amp; Entertaining "/>
    <s v=" Bar Tools &amp; Drinkware "/>
    <s v=" Bar Tools "/>
    <s v=" Coasters"/>
    <m/>
    <n v="6"/>
    <x v="1"/>
    <n v="0.19"/>
    <n v="2.4509034132171399"/>
    <n v="21.929135802469148"/>
    <n v="0.36435544345985366"/>
    <n v="0.89300000000000002"/>
    <x v="1"/>
    <x v="1"/>
    <x v="16"/>
  </r>
  <r>
    <x v="17"/>
    <x v="6"/>
    <s v="BORDERLANDS 3: CLAPTRAP - Cable Guys Phone Stand &amp; Controller Holder - Get outta the way, your general-purpose robot and mascot from 2864 AD is here joining our ever-popular Cable Guys range, as seen in the action-packed Borderlands. Filled with emotion and exuberance, your little buddy’s arms are splayed and stationed by his tire to hold most types of gaming controller and smart phone device. There is no stopping you together now, minion!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5"/>
    <x v="16"/>
    <s v="$"/>
    <n v="24.99"/>
    <s v="Video Games › Legacy Systems › Nintendo Systems › Wii › Accessories › Controllers › Gamepads &amp; Standard Controllers"/>
    <s v="B07WZTJGCR"/>
    <s v="https://www.amazon.com/dp/B07WZTJGCR"/>
    <n v="955"/>
    <x v="0"/>
    <s v=" Legacy Systems "/>
    <s v=" Nintendo Systems "/>
    <s v=" Wii "/>
    <s v=" Accessories "/>
    <s v=" Controllers "/>
    <s v=" Gamepads &amp; Standard Controllers"/>
    <n v="7"/>
    <x v="3"/>
    <n v="1"/>
    <n v="5.6662493568856123"/>
    <n v="31.466571428571434"/>
    <n v="0.7941761324943476"/>
    <n v="4.5"/>
    <x v="2"/>
    <x v="2"/>
    <x v="17"/>
  </r>
  <r>
    <x v="18"/>
    <x v="6"/>
    <s v="SONIC - Cable Guys Phone Stand &amp; Controller Holder - From the world of gaming and entertainment as one of the world’s favorite video game characters, it’s the supersonic hedgehog Sonic, running in at super speed. Sonic is part of our hugely popular Cable Guys range. Practicing his lightening-fast reflexes, the Sonic Cable Guy will hold most types of gaming controller, mobile phone device, or anything else you can fit onto his hands. Be sure to keep this little guy far away from Dr Eggman. Approx 8&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8"/>
    <x v="17"/>
    <s v="$"/>
    <n v="22.99"/>
    <s v="Video Games › Legacy Systems › Xbox Systems › Xbox › Accessories"/>
    <s v="B075RN1Y66"/>
    <s v="https://www.amazon.com/dp/B075RN1Y66"/>
    <n v="1003"/>
    <x v="0"/>
    <s v=" Legacy Systems "/>
    <s v=" Xbox Systems "/>
    <s v=" Xbox "/>
    <s v=" Accessories"/>
    <m/>
    <m/>
    <n v="5"/>
    <x v="3"/>
    <n v="1"/>
    <n v="6.5697930777356621"/>
    <n v="31.466571428571434"/>
    <n v="0.73061661808903766"/>
    <n v="4.8"/>
    <x v="5"/>
    <x v="4"/>
    <x v="18"/>
  </r>
  <r>
    <x v="19"/>
    <x v="13"/>
    <s v="Friends Merchandise Mouse Pad for Desk, Computer or Gaming Mousepad, Friends Merch Mouse Mat, Funny Friends Gifts for Coworkers, Friends, Families or Friends TV Show Fans"/>
    <n v="4.9000000000000004"/>
    <x v="18"/>
    <s v="$"/>
    <n v="8.9499999999999993"/>
    <s v="Office Products › Office &amp; School Supplies › Desk Accessories &amp; Workspace Organizers › Mouse Pads &amp; Wrist Rests › Mouse Pads"/>
    <s v="B0CKTD7Z3D"/>
    <s v="https://www.amazon.com/dp/B0CKTD7Z3D"/>
    <n v="170"/>
    <x v="6"/>
    <s v=" Office &amp; School Supplies "/>
    <s v=" Desk Accessories &amp; Workspace Organizers "/>
    <s v=" Mouse Pads &amp; Wrist Rests "/>
    <s v=" Mouse Pads"/>
    <m/>
    <m/>
    <n v="5"/>
    <x v="1"/>
    <n v="0.28999999999999998"/>
    <n v="1.421"/>
    <n v="8.9499999999999993"/>
    <n v="1"/>
    <n v="1.421"/>
    <x v="7"/>
    <x v="1"/>
    <x v="19"/>
  </r>
  <r>
    <x v="20"/>
    <x v="14"/>
    <m/>
    <n v="4.5999999999999996"/>
    <x v="19"/>
    <s v="$"/>
    <n v="13.99"/>
    <s v="Home &amp; Kitchen › Wall Art › Posters &amp; Prints"/>
    <s v="B08DYF83PW"/>
    <s v="https://www.amazon.com/dp/B08DYF83PW"/>
    <n v="0"/>
    <x v="3"/>
    <s v=" Wall Art "/>
    <s v=" Posters &amp; Prints"/>
    <m/>
    <m/>
    <m/>
    <m/>
    <n v="3"/>
    <x v="1"/>
    <n v="1"/>
    <n v="7.2104377906617643"/>
    <n v="21.929135802469148"/>
    <n v="0.63796403679641456"/>
    <n v="4.5999999999999996"/>
    <x v="6"/>
    <x v="4"/>
    <x v="20"/>
  </r>
  <r>
    <x v="21"/>
    <x v="15"/>
    <s v="★ An ideal gift set:One handmade dragon mug + One key-shaped bottle opener★ This medieval-inspired key-shaped bottle opener with a paper card that a name can be signed.★ This handmade dragon mug will exceed your expectations! It's truly an awesome and well-detailed mug that you can give as a gift. It's hand painted which gives it a unique look that doesn't look cheap like a lot of factory made items. ★ Great gift for all dragon lovers including Goths, Warlocks and Witches, Vikings, Pagans, Cosplay, Sci-fantasy lovers, D&amp;D members, GOT fans, etc. ★ Add this gorgeous mug to your dragon collection! Beautiful craftsmanship! So, you can do this, at least once!NOTES: This Item Provided by Litlife, Lifetime Warranty. If Any Problems Once Reach You, Feel Free to Contact Us or Return The Item In Original Packaging for A Full Refund."/>
    <n v="4.5"/>
    <x v="20"/>
    <s v="$"/>
    <n v="20.88"/>
    <s v="Home &amp; Kitchen › Kitchen &amp; Dining › Dining &amp; Entertaining › Glassware &amp; Drinkware › Beer Mugs &amp; Steins"/>
    <s v="B07RR2KBQJ"/>
    <s v="https://www.amazon.com/dp/B07RR2KBQJ"/>
    <n v="835"/>
    <x v="3"/>
    <s v=" Kitchen &amp; Dining "/>
    <s v=" Dining &amp; Entertaining "/>
    <s v=" Glassware &amp; Drinkware "/>
    <s v=" Beer Mugs &amp; Steins"/>
    <m/>
    <m/>
    <n v="5"/>
    <x v="3"/>
    <n v="1"/>
    <n v="4.7261068539804194"/>
    <n v="21.929135802469148"/>
    <n v="0.95215790481123208"/>
    <n v="4.5"/>
    <x v="2"/>
    <x v="2"/>
    <x v="21"/>
  </r>
  <r>
    <x v="22"/>
    <x v="3"/>
    <m/>
    <n v="4.4000000000000004"/>
    <x v="21"/>
    <s v="$"/>
    <n v="14.99"/>
    <s v="Sports &amp; Outdoors › Sports &amp; Outdoor Recreation Accessories › Sports Water Bottles"/>
    <s v="B09447CJRY"/>
    <s v="https://www.amazon.com/dp/B09447CJRY"/>
    <n v="0"/>
    <x v="7"/>
    <s v=" Sports &amp; Outdoor Recreation Accessories "/>
    <s v=" Sports Water Bottles"/>
    <m/>
    <m/>
    <m/>
    <m/>
    <n v="3"/>
    <x v="1"/>
    <n v="1"/>
    <n v="4.6355570380253512"/>
    <n v="15.7925"/>
    <n v="0.94918473959157823"/>
    <n v="4.4000000000000004"/>
    <x v="0"/>
    <x v="1"/>
    <x v="22"/>
  </r>
  <r>
    <x v="23"/>
    <x v="3"/>
    <m/>
    <n v="4.5999999999999996"/>
    <x v="22"/>
    <s v="$"/>
    <n v="39.99"/>
    <s v="Home &amp; Kitchen › Home Décor Products › Kids' Room Décor › Lamps &amp; Lighting"/>
    <s v="B09XN77DVV"/>
    <s v="https://www.amazon.com/dp/B09XN77DVV"/>
    <n v="0"/>
    <x v="3"/>
    <s v=" Home Décor Products "/>
    <s v=" Kids' Room Décor "/>
    <s v=" Lamps &amp; Lighting"/>
    <m/>
    <m/>
    <m/>
    <n v="4"/>
    <x v="2"/>
    <n v="1"/>
    <n v="2.5224812375933503"/>
    <n v="21.929135802469148"/>
    <n v="1.8236012745881787"/>
    <n v="4.5999999999999996"/>
    <x v="6"/>
    <x v="2"/>
    <x v="23"/>
  </r>
  <r>
    <x v="24"/>
    <x v="16"/>
    <s v="The Crash Bandicoot games are all about the titular bandicoot who was used as an experimental subject by the evil Dr. Neo Cortex, before escaping and coming back to foil his schemes. Crash goes on many adventures throughout the games with the help of Aku Aku and his sister Coco, to protect his friends, family, and the other denizens of the Wumpa Islands. This Deluxe Edition Crash Bandicoot toy is a high quality depiction of the titular hero and an excellent Crash Bandicoot gift for collectors and fans. Each of these Crash Bandicoot figures are 16.5cm tall and have 16 points of articulation allowing you to fully pose Crash to relive your favourite adventures from the games. Along with the action figure, each box contains two accessories to personalise your Crash Bandicoot model, an additional mouth with a different expression and an alternate pair of hands. Like all the best collectable toys, this figurine comes in themed Crash Bandicoot packaging with a clear front window for easy display. The Deluxe Edition Crash Bandicoot model figures make excellent girls and boys action figures and Bandai also sells 11cm figures and adorable plush toys to fill out your Crash Bandicoot collection."/>
    <n v="4.5999999999999996"/>
    <x v="23"/>
    <s v="$"/>
    <n v="34.85"/>
    <s v="Video Games › Legacy Systems › Nintendo Systems"/>
    <s v="B0BNW5F9LQ"/>
    <s v="https://www.amazon.com/dp/B0BNW5F9LQ"/>
    <n v="1202"/>
    <x v="0"/>
    <s v=" Legacy Systems "/>
    <s v=" Nintendo Systems"/>
    <m/>
    <m/>
    <m/>
    <m/>
    <n v="3"/>
    <x v="2"/>
    <n v="0.21"/>
    <n v="0.87221543758967002"/>
    <n v="31.466571428571434"/>
    <n v="1.1075245385125256"/>
    <n v="0.96599999999999986"/>
    <x v="6"/>
    <x v="1"/>
    <x v="24"/>
  </r>
  <r>
    <x v="25"/>
    <x v="17"/>
    <m/>
    <n v="4.7"/>
    <x v="24"/>
    <s v="$"/>
    <n v="59.99"/>
    <s v="Tools &amp; Home Improvement › Lighting &amp; Ceiling Fans › Novelty Lighting › Neon Signs"/>
    <s v="B09FPQY28M"/>
    <s v="https://www.amazon.com/dp/B09FPQY28M"/>
    <n v="0"/>
    <x v="2"/>
    <s v=" Lighting &amp; Ceiling Fans "/>
    <s v=" Novelty Lighting "/>
    <s v=" Neon Signs"/>
    <m/>
    <m/>
    <m/>
    <n v="4"/>
    <x v="0"/>
    <n v="1"/>
    <n v="2.5255394417588124"/>
    <n v="32.235555555555564"/>
    <n v="1.8609885564593958"/>
    <n v="4.7"/>
    <x v="1"/>
    <x v="1"/>
    <x v="25"/>
  </r>
  <r>
    <x v="26"/>
    <x v="3"/>
    <s v="The first gaming console to ever ship 100 million units, the original PlayStation was launched by Japan-based electronics company Sony in 1994, rapidly becoming one of the best-known gaming brands in the world. With successive consoles building on that original unprecedented success, the iconic image, name, and logos of the Sony brand are instantly recognizable with gamers of all ages. The PlayStation controller, with its distinctive shape and iconic button symbols of a green triangle, blue x, red circle, and pink square, are now virtually synonymous with console gaming in general."/>
    <n v="4.7"/>
    <x v="25"/>
    <s v="$"/>
    <n v="29.99"/>
    <s v="Tools &amp; Home Improvement › Lighting &amp; Ceiling Fans › Novelty Lighting › Neon Signs"/>
    <s v="B09RKTSG7Y"/>
    <s v="https://www.amazon.com/dp/B09RKTSG7Y"/>
    <n v="588"/>
    <x v="2"/>
    <s v=" Lighting &amp; Ceiling Fans "/>
    <s v=" Novelty Lighting "/>
    <s v=" Neon Signs"/>
    <m/>
    <m/>
    <m/>
    <n v="4"/>
    <x v="3"/>
    <n v="1"/>
    <n v="5.0519210107072743"/>
    <n v="32.235555555555564"/>
    <n v="0.93033916999862099"/>
    <n v="4.7"/>
    <x v="1"/>
    <x v="4"/>
    <x v="26"/>
  </r>
  <r>
    <x v="27"/>
    <x v="18"/>
    <m/>
    <n v="4.4000000000000004"/>
    <x v="6"/>
    <s v="$"/>
    <n v="44.99"/>
    <s v="Video Games › PlayStation 5 › Accessories › Accessory Kits"/>
    <s v="B0BSV67WVF"/>
    <s v="https://www.amazon.com/dp/B0BSV67WVF"/>
    <n v="0"/>
    <x v="0"/>
    <s v=" PlayStation 5 "/>
    <s v=" Accessories "/>
    <s v=" Accessory Kits"/>
    <m/>
    <m/>
    <m/>
    <n v="4"/>
    <x v="2"/>
    <n v="0.45"/>
    <n v="1.3848368843870069"/>
    <n v="31.466571428571434"/>
    <n v="1.4297712765474471"/>
    <n v="1.9800000000000002"/>
    <x v="0"/>
    <x v="1"/>
    <x v="27"/>
  </r>
  <r>
    <x v="28"/>
    <x v="3"/>
    <m/>
    <n v="4.4000000000000004"/>
    <x v="26"/>
    <s v="$"/>
    <n v="19.98"/>
    <s v="Home &amp; Kitchen › Kitchen &amp; Dining › Dining &amp; Entertaining › Novelty › Drinkware › Coffee Mugs"/>
    <s v="B07BBYTPJC"/>
    <s v="https://www.amazon.com/dp/B07BBYTPJC"/>
    <n v="0"/>
    <x v="3"/>
    <s v=" Kitchen &amp; Dining "/>
    <s v=" Dining &amp; Entertaining "/>
    <s v=" Novelty "/>
    <s v=" Drinkware "/>
    <s v=" Coffee Mugs"/>
    <m/>
    <n v="6"/>
    <x v="3"/>
    <n v="1"/>
    <n v="4.8292391156588712"/>
    <n v="21.929135802469148"/>
    <n v="0.91111661581074799"/>
    <n v="4.4000000000000004"/>
    <x v="0"/>
    <x v="4"/>
    <x v="28"/>
  </r>
  <r>
    <x v="29"/>
    <x v="3"/>
    <s v="Love to play PAC-MAN? Well the PAC-MAN game remains one of the highest-grossing video games of all time and our range continues to be one of our most popular. The PAC-MAN man has iconic status and retro appeal with an instantly recognizable shape that lends itself to a whole host of fun and unusual gifts. And what about those ghosts…"/>
    <n v="4.5999999999999996"/>
    <x v="27"/>
    <s v="$"/>
    <n v="35"/>
    <s v="Tools &amp; Home Improvement › Lighting &amp; Ceiling Fans › Wall Lights › Night Lights"/>
    <s v="B0851Y4314"/>
    <s v="https://www.amazon.com/dp/B0851Y4314"/>
    <n v="335"/>
    <x v="2"/>
    <s v=" Lighting &amp; Ceiling Fans "/>
    <s v=" Wall Lights "/>
    <s v=" Night Lights"/>
    <m/>
    <m/>
    <m/>
    <n v="4"/>
    <x v="2"/>
    <n v="1"/>
    <n v="4.2366730158730173"/>
    <n v="32.235555555555564"/>
    <n v="1.0857576175375703"/>
    <n v="4.5999999999999996"/>
    <x v="6"/>
    <x v="4"/>
    <x v="29"/>
  </r>
  <r>
    <x v="30"/>
    <x v="19"/>
    <s v="Nintendo Metroid Notebook in Presentation Gift Box, A5 240 Lined Pages - Official Merchandise"/>
    <n v="4.8"/>
    <x v="28"/>
    <s v="$"/>
    <n v="21.6"/>
    <s v="Video Games › Legacy Systems › Nintendo Systems › Nintendo NES › Games"/>
    <s v="B09NDN2VZ6"/>
    <s v="https://www.amazon.com/dp/B09NDN2VZ6"/>
    <n v="93"/>
    <x v="0"/>
    <s v=" Legacy Systems "/>
    <s v=" Nintendo Systems "/>
    <s v=" Nintendo NES "/>
    <s v=" Games"/>
    <m/>
    <m/>
    <n v="5"/>
    <x v="3"/>
    <n v="0.09"/>
    <n v="0.62933142857142865"/>
    <n v="31.466571428571434"/>
    <n v="0.68644275557734735"/>
    <n v="0.432"/>
    <x v="5"/>
    <x v="1"/>
    <x v="30"/>
  </r>
  <r>
    <x v="31"/>
    <x v="20"/>
    <s v="3D Printed Prop Beer Mug HolderThe mug sitting on the bar in Deep Rock Galactic!Beer mug from the game Deep Rock Galactic.Sized to hold a standard 12 oz. can. For 330ml cola can or beer can.Note: We use high quality eco-friendly PLA material in our products.That's why our products are extremely smooth and robust."/>
    <n v="5"/>
    <x v="29"/>
    <s v="$"/>
    <n v="45.99"/>
    <s v="Home &amp; Kitchen › Kitchen &amp; Dining › Dining &amp; Entertaining › Glassware &amp; Drinkware › Beer Mugs &amp; Steins"/>
    <s v="B0B57PRH86"/>
    <s v="https://www.amazon.com/dp/B0B57PRH86"/>
    <n v="314"/>
    <x v="3"/>
    <s v=" Kitchen &amp; Dining "/>
    <s v=" Dining &amp; Entertaining "/>
    <s v=" Glassware &amp; Drinkware "/>
    <s v=" Beer Mugs &amp; Steins"/>
    <m/>
    <m/>
    <n v="5"/>
    <x v="2"/>
    <n v="0.06"/>
    <n v="0.14304720027703294"/>
    <n v="21.929135802469148"/>
    <n v="2.0972098679247395"/>
    <n v="0.3"/>
    <x v="8"/>
    <x v="1"/>
    <x v="31"/>
  </r>
  <r>
    <x v="32"/>
    <x v="18"/>
    <s v="Official Hogwarts Legacy merchandise, designed and engineered by Numskull Designs"/>
    <n v="4.7"/>
    <x v="30"/>
    <s v="$"/>
    <n v="50"/>
    <m/>
    <s v="B0CKBZ32DJ"/>
    <s v="https://www.amazon.com/dp/B0CKBZ32DJ"/>
    <n v="81"/>
    <x v="8"/>
    <m/>
    <m/>
    <m/>
    <m/>
    <m/>
    <m/>
    <n v="1"/>
    <x v="2"/>
    <n v="0.04"/>
    <n v="9.2285439999999982E-2"/>
    <n v="24.543999999999997"/>
    <n v="2.037157757496741"/>
    <n v="0.188"/>
    <x v="1"/>
    <x v="1"/>
    <x v="32"/>
  </r>
  <r>
    <x v="33"/>
    <x v="18"/>
    <m/>
    <n v="4"/>
    <x v="31"/>
    <s v="$"/>
    <n v="39.950000000000003"/>
    <s v="Video Games › PlayStation 5 › Accessories"/>
    <s v="B0BSV6NJV7"/>
    <s v="https://www.amazon.com/dp/B0BSV6NJV7"/>
    <n v="0"/>
    <x v="0"/>
    <s v=" PlayStation 5 "/>
    <s v=" Accessories"/>
    <m/>
    <m/>
    <m/>
    <m/>
    <n v="3"/>
    <x v="2"/>
    <n v="0.03"/>
    <n v="9.4517861612730208E-2"/>
    <n v="31.466571428571434"/>
    <n v="1.269601300246066"/>
    <n v="0.12"/>
    <x v="9"/>
    <x v="1"/>
    <x v="33"/>
  </r>
  <r>
    <x v="34"/>
    <x v="21"/>
    <s v="Product DescriptionMade of a high-quality cloth material with an optimized textured surface, the SteelSeries QcK Diablo III Monk Edition,provides players with both a smooth and consistent gliding surface. Its specially designed non-slip rubber base prevents the pads from sliding no matter what surface the mousepad is placed on.From the Manufacturer    Complete your Diablo III experience with the family of SteelSeries Diablo gaming products:    Diablo IIIGaming Headset   Diablo IIIGaming Mouse   The SteelSeries QcK mousepad provides users with a precise and consistent glide through the combination of this high quality cloth material and an optimized textured surface. The specially designed non-slip rubber base prevents the pads from sliding, no matter what the mousepad is placed on.The SteelSeries QcK has been used by professional gamers from around the world and had won more tournaments and competitions than any other mousepad on the planet. It is a great choice not only for the hardcore gamers, but also for graphic designers and other users requiring precision and accuracy. The mousepad is optimized for optical and laser technology.  Customize your game with SteelSeries mouspads featuring exclusive Diablo II game art. View larger  Exclusive Game ArtCustomize your game with multiple SteelSeries mousepads featuring exclusive Diablo III game art. These officially licensed QcK mousepads depict exclusive art of the Diablo III logo, or one of four new playable classes in the game: the Monk, the Witch Doctor, the Demon Hunter, or the Barbarian.Guaranteed Glide for All Mouse TypesThe QcK's high quality cloth with optimized surface ensures smoothness and precision for reliable responsiveness during intense gaming sessions. The specially designed non-slip rubber base prevents the pad from sliding, for flawless, steady performance when using both optical and laser mice.Engineered for True GamersAll mousepads from SteelSeries are thoroughly researched, tested and optimized for gaming. Gamers constantly make split-second decisions and razor-sharp movements, and use their equipment much more extensively than practically any other consumer group in the world. That's why so much time is spent testing materials, durability, glide, precision and compatibility. And why there are no compromises. In short: SteelSeries surfaces provide unparalleled performance and precision."/>
    <n v="4.7"/>
    <x v="32"/>
    <s v="$"/>
    <n v="13.89"/>
    <s v="Video Games › PC › Accessories › Controllers › Gamepads &amp; Standard Controllers"/>
    <s v="B005L38SFA"/>
    <s v="https://www.amazon.com/dp/B005L38SFA"/>
    <n v="2396"/>
    <x v="0"/>
    <s v=" PC "/>
    <s v=" Accessories "/>
    <s v=" Controllers "/>
    <s v=" Gamepads &amp; Standard Controllers"/>
    <m/>
    <m/>
    <n v="5"/>
    <x v="1"/>
    <n v="1"/>
    <n v="10.647435976550449"/>
    <n v="31.466571428571434"/>
    <n v="0.44142082754487749"/>
    <n v="4.7"/>
    <x v="1"/>
    <x v="1"/>
    <x v="34"/>
  </r>
  <r>
    <x v="35"/>
    <x v="22"/>
    <m/>
    <n v="4.4000000000000004"/>
    <x v="33"/>
    <s v="$"/>
    <n v="25"/>
    <s v="Video Games › Xbox One › Accessories › Controllers › Gamepads &amp; Standard Controllers"/>
    <s v="B09HCFG492"/>
    <s v="https://www.amazon.com/dp/B09HCFG492"/>
    <n v="0"/>
    <x v="0"/>
    <s v=" Xbox One "/>
    <s v=" Accessories "/>
    <s v=" Controllers "/>
    <s v=" Gamepads &amp; Standard Controllers"/>
    <m/>
    <m/>
    <n v="5"/>
    <x v="3"/>
    <n v="0.49"/>
    <n v="2.7136771200000007"/>
    <n v="31.466571428571434"/>
    <n v="0.79449393006637414"/>
    <n v="2.1560000000000001"/>
    <x v="0"/>
    <x v="1"/>
    <x v="35"/>
  </r>
  <r>
    <x v="36"/>
    <x v="23"/>
    <s v="Far Cry 6 Chorizo Dog Amigos Video Game Gaming Gamer Far Cry Merchandise Collectibles Collectors Edition Far Cry Merch Accessories Ceramic Coffee Mug Tea Cup Fun Novelty Gift 12 oz"/>
    <n v="5"/>
    <x v="34"/>
    <s v="$"/>
    <n v="15.98"/>
    <s v="Home &amp; Kitchen › Kitchen &amp; Dining › Dining &amp; Entertaining › Novelty › Drinkware › Coffee Mugs"/>
    <s v="B09RQBJGRL"/>
    <s v="https://www.amazon.com/dp/B09RQBJGRL"/>
    <n v="180"/>
    <x v="3"/>
    <s v=" Kitchen &amp; Dining "/>
    <s v=" Dining &amp; Entertaining "/>
    <s v=" Novelty "/>
    <s v=" Drinkware "/>
    <s v=" Coffee Mugs"/>
    <m/>
    <n v="6"/>
    <x v="3"/>
    <n v="0.01"/>
    <n v="6.8614317279315232E-2"/>
    <n v="21.929135802469148"/>
    <n v="0.72871088691970731"/>
    <n v="0.05"/>
    <x v="8"/>
    <x v="1"/>
    <x v="36"/>
  </r>
  <r>
    <x v="37"/>
    <x v="23"/>
    <m/>
    <n v="4.7"/>
    <x v="35"/>
    <s v="$"/>
    <n v="11.99"/>
    <s v="Home &amp; Kitchen › Wall Art › Posters &amp; Prints"/>
    <s v="B09GV92B6K"/>
    <s v="https://www.amazon.com/dp/B09GV92B6K"/>
    <n v="0"/>
    <x v="3"/>
    <s v=" Wall Art "/>
    <s v=" Posters &amp; Prints"/>
    <m/>
    <m/>
    <m/>
    <m/>
    <n v="3"/>
    <x v="1"/>
    <n v="0.56999999999999995"/>
    <n v="4.8997627034874762"/>
    <n v="21.929135802469148"/>
    <n v="0.54676117235089428"/>
    <n v="2.6789999999999998"/>
    <x v="1"/>
    <x v="1"/>
    <x v="37"/>
  </r>
  <r>
    <x v="38"/>
    <x v="23"/>
    <s v="Super Street Fighter 2 Player Select Character Collage Retro 90s Aesthetic Arcade Capcom Video Game Gaming Gamer Merchandise Collectible Merch Ceramic Coffee Mug Tea Cup Fun Novelty Gift 12 oz"/>
    <n v="4.5"/>
    <x v="36"/>
    <s v="$"/>
    <n v="15.98"/>
    <s v="Home &amp; Kitchen › Kitchen &amp; Dining › Dining &amp; Entertaining › Novelty › Drinkware › Coffee Mugs"/>
    <s v="B093RDNQB6"/>
    <s v="https://www.amazon.com/dp/B093RDNQB6"/>
    <n v="192"/>
    <x v="3"/>
    <s v=" Kitchen &amp; Dining "/>
    <s v=" Dining &amp; Entertaining "/>
    <s v=" Novelty "/>
    <s v=" Drinkware "/>
    <s v=" Coffee Mugs"/>
    <m/>
    <n v="6"/>
    <x v="3"/>
    <n v="0.12"/>
    <n v="0.74103462661660457"/>
    <n v="21.929135802469148"/>
    <n v="0.72871088691970731"/>
    <n v="0.54"/>
    <x v="2"/>
    <x v="1"/>
    <x v="38"/>
  </r>
  <r>
    <x v="39"/>
    <x v="23"/>
    <m/>
    <n v="5"/>
    <x v="34"/>
    <s v="$"/>
    <n v="12.98"/>
    <s v="Home &amp; Kitchen › Wall Art › Posters &amp; Prints"/>
    <s v="B09M1PHQT2"/>
    <s v="https://www.amazon.com/dp/B09M1PHQT2"/>
    <n v="0"/>
    <x v="3"/>
    <s v=" Wall Art "/>
    <s v=" Posters &amp; Prints"/>
    <m/>
    <m/>
    <m/>
    <m/>
    <n v="3"/>
    <x v="1"/>
    <n v="0.01"/>
    <n v="8.4472788145104574E-2"/>
    <n v="21.929135802469148"/>
    <n v="0.59190659025142689"/>
    <n v="0.05"/>
    <x v="8"/>
    <x v="1"/>
    <x v="39"/>
  </r>
  <r>
    <x v="40"/>
    <x v="24"/>
    <m/>
    <n v="4.3"/>
    <x v="37"/>
    <s v="$"/>
    <n v="15.75"/>
    <m/>
    <s v="B01JBBMYFM"/>
    <s v="https://www.amazon.com/dp/B01JBBMYFM"/>
    <n v="0"/>
    <x v="8"/>
    <m/>
    <m/>
    <m/>
    <m/>
    <m/>
    <m/>
    <n v="1"/>
    <x v="3"/>
    <n v="0.37"/>
    <n v="2.4793335873015869"/>
    <n v="24.543999999999997"/>
    <n v="0.64170469361147331"/>
    <n v="1.591"/>
    <x v="3"/>
    <x v="1"/>
    <x v="40"/>
  </r>
  <r>
    <x v="41"/>
    <x v="25"/>
    <s v="Arriving from the land of the rising sun, E. Honda makes his debut onto the pond, and he’s ready to dish out the wrath of a hundred hand slaps!"/>
    <n v="4.8"/>
    <x v="38"/>
    <s v="$"/>
    <n v="28.98"/>
    <s v="Toys &amp; Games › Toy Figures &amp; Playsets › Action Figures"/>
    <s v="B09X1ZJ2L4"/>
    <s v="https://www.amazon.com/dp/B09X1ZJ2L4"/>
    <n v="143"/>
    <x v="4"/>
    <s v=" Toy Figures &amp; Playsets "/>
    <s v=" Action Figures"/>
    <m/>
    <m/>
    <m/>
    <m/>
    <n v="3"/>
    <x v="3"/>
    <n v="0.1"/>
    <n v="0.4571097308488612"/>
    <n v="27.597999999999995"/>
    <n v="1.0500760924704691"/>
    <n v="0.48"/>
    <x v="5"/>
    <x v="1"/>
    <x v="41"/>
  </r>
  <r>
    <x v="42"/>
    <x v="26"/>
    <s v="Product DescriptionHere at Exquisting Gaming, we've merged collectable figures and charging stands to create Cable Guys. The perfect accessory to hold your gaming controllers, phones and so much more! We're fully licensed and have ranges including Marvel Avengers, Disney, Spyro, Crash Bandicoot, Sonic the Hedgehog and many more.Set Contains:x1 Cable Guy Styled on &quot;Claptrap&quot; from Borderlands 3 franchise. X1 6ft (2m) Micro USB charging Cable"/>
    <n v="4.5"/>
    <x v="39"/>
    <s v="$"/>
    <n v="29.75"/>
    <s v="Video Games › Legacy Systems › PlayStation Systems › PlayStation 3 › Accessories"/>
    <s v="B07TTT1M3B"/>
    <s v="https://www.amazon.com/dp/B07TTT1M3B"/>
    <n v="443"/>
    <x v="0"/>
    <s v=" Legacy Systems "/>
    <s v=" PlayStation Systems "/>
    <s v=" PlayStation 3 "/>
    <s v=" Accessories"/>
    <m/>
    <m/>
    <n v="5"/>
    <x v="3"/>
    <n v="1"/>
    <n v="4.7596494597839145"/>
    <n v="31.466571428571434"/>
    <n v="0.94544777677898528"/>
    <n v="4.5"/>
    <x v="2"/>
    <x v="3"/>
    <x v="42"/>
  </r>
  <r>
    <x v="43"/>
    <x v="27"/>
    <m/>
    <n v="4.5999999999999996"/>
    <x v="40"/>
    <s v="$"/>
    <n v="15.99"/>
    <s v="Sports &amp; Outdoors › Fan Shop › Video Games &amp; Accessories"/>
    <s v="B00HQNMBHY"/>
    <s v="https://www.amazon.com/dp/B00HQNMBHY"/>
    <n v="0"/>
    <x v="7"/>
    <s v=" Fan Shop "/>
    <s v=" Video Games &amp; Accessories"/>
    <m/>
    <m/>
    <m/>
    <m/>
    <n v="3"/>
    <x v="3"/>
    <n v="0.17"/>
    <n v="0.77234115071919951"/>
    <n v="15.7925"/>
    <n v="1.0125059363621973"/>
    <n v="0.78200000000000003"/>
    <x v="6"/>
    <x v="1"/>
    <x v="43"/>
  </r>
  <r>
    <x v="44"/>
    <x v="18"/>
    <s v="Lilith is a badass siren, and now you have the chance to own the official Borderlands figure! Lilith is one of the most influential characters from the Borderlands franchise and is definitely top of the list of superfans to have. Grab your 22cm PVC figure and spice up your shelf, closet or bag! - Material: ABS &amp; PVC - Officially licensed &quot;Borderlands 3&quot; product"/>
    <n v="4.4000000000000004"/>
    <x v="41"/>
    <s v="$"/>
    <n v="68.11"/>
    <s v="Video Games › Legacy Systems › PlayStation Systems › PlayStation 3 › Interactive Gaming Figures"/>
    <s v="B07TLPB85R"/>
    <s v="https://www.amazon.com/dp/B07TLPB85R"/>
    <n v="363"/>
    <x v="0"/>
    <s v=" Legacy Systems "/>
    <s v=" PlayStation Systems "/>
    <s v=" PlayStation 3 "/>
    <s v=" Interactive Gaming Figures"/>
    <m/>
    <m/>
    <n v="5"/>
    <x v="0"/>
    <n v="0.74"/>
    <n v="1.5042601170375658"/>
    <n v="31.466571428571434"/>
    <n v="2.1645192630728296"/>
    <n v="3.2560000000000002"/>
    <x v="0"/>
    <x v="1"/>
    <x v="44"/>
  </r>
  <r>
    <x v="45"/>
    <x v="23"/>
    <m/>
    <n v="4.8"/>
    <x v="28"/>
    <s v="$"/>
    <n v="11.99"/>
    <s v="Home &amp; Kitchen › Wall Art › Posters &amp; Prints"/>
    <s v="B09MR72NL8"/>
    <s v="https://www.amazon.com/dp/B09MR72NL8"/>
    <n v="0"/>
    <x v="3"/>
    <s v=" Wall Art "/>
    <s v=" Posters &amp; Prints"/>
    <m/>
    <m/>
    <m/>
    <m/>
    <n v="3"/>
    <x v="1"/>
    <n v="0.09"/>
    <n v="0.79010731164859649"/>
    <n v="21.929135802469148"/>
    <n v="0.54676117235089428"/>
    <n v="0.432"/>
    <x v="5"/>
    <x v="1"/>
    <x v="45"/>
  </r>
  <r>
    <x v="46"/>
    <x v="23"/>
    <m/>
    <n v="5"/>
    <x v="31"/>
    <s v="$"/>
    <n v="15.98"/>
    <s v="Home &amp; Kitchen › Kitchen &amp; Dining › Dining &amp; Entertaining › Novelty › Drinkware › Coffee Mugs"/>
    <s v="B092BWRHS2"/>
    <s v="https://www.amazon.com/dp/B092BWRHS2"/>
    <n v="0"/>
    <x v="3"/>
    <s v=" Kitchen &amp; Dining "/>
    <s v=" Dining &amp; Entertaining "/>
    <s v=" Novelty "/>
    <s v=" Drinkware "/>
    <s v=" Coffee Mugs"/>
    <m/>
    <n v="6"/>
    <x v="3"/>
    <n v="0.03"/>
    <n v="0.20584295183794568"/>
    <n v="21.929135802469148"/>
    <n v="0.72871088691970731"/>
    <n v="0.15"/>
    <x v="8"/>
    <x v="1"/>
    <x v="46"/>
  </r>
  <r>
    <x v="47"/>
    <x v="23"/>
    <s v="Street Fighter 2 Chun Li Strongest Woman In the World Classic Retro 90s Arcade Video Game Gaming Gamer Merchandise Collectibles Merch Accessories Ceramic Coffee Mug Tea Cup Fun Novelty Gift 12 oz"/>
    <n v="5"/>
    <x v="34"/>
    <s v="$"/>
    <n v="15.98"/>
    <s v="Home &amp; Kitchen › Kitchen &amp; Dining › Dining &amp; Entertaining › Novelty › Drinkware › Coffee Mugs"/>
    <s v="B092LLVZQG"/>
    <s v="https://www.amazon.com/dp/B092LLVZQG"/>
    <n v="195"/>
    <x v="3"/>
    <s v=" Kitchen &amp; Dining "/>
    <s v=" Dining &amp; Entertaining "/>
    <s v=" Novelty "/>
    <s v=" Drinkware "/>
    <s v=" Coffee Mugs"/>
    <m/>
    <n v="6"/>
    <x v="3"/>
    <n v="0.01"/>
    <n v="6.8614317279315232E-2"/>
    <n v="21.929135802469148"/>
    <n v="0.72871088691970731"/>
    <n v="0.05"/>
    <x v="8"/>
    <x v="1"/>
    <x v="47"/>
  </r>
  <r>
    <x v="48"/>
    <x v="26"/>
    <s v="Product DescriptionWe are Exquisite Gaming limited and we believe in creating Collectable Products with a Purpose. Based in London UK, we are passionate Gaming and Entertainment Specialists, enthusiastically committed to delivering Unique, Authentic and Collectable Products, intended to surprise and delight fans all over the world. Founded in 2017, we set out to create new consumer product solutions and open up new incremental retail categories. We develop our own trademarked IP Brand platforms and then work with the leading global Entertainment and Gaming brands to secure licenses that fit our product platformsSet Contains:1 x Master Chief cableguys, 1 x 2m(6FT) Micro USB cable"/>
    <n v="4.5999999999999996"/>
    <x v="42"/>
    <s v="$"/>
    <n v="27.9"/>
    <s v="Video Games › Xbox Series X &amp; S › Accessories › Cases &amp; Storage › Storage"/>
    <s v="B0875424W9"/>
    <s v="https://www.amazon.com/dp/B0875424W9"/>
    <n v="687"/>
    <x v="0"/>
    <s v=" Xbox Series X &amp; S "/>
    <s v=" Accessories "/>
    <s v=" Cases &amp; Storage "/>
    <s v=" Storage"/>
    <m/>
    <m/>
    <n v="5"/>
    <x v="3"/>
    <n v="1"/>
    <n v="5.1880368663594476"/>
    <n v="31.466571428571434"/>
    <n v="0.88665522595407353"/>
    <n v="4.5999999999999996"/>
    <x v="6"/>
    <x v="0"/>
    <x v="48"/>
  </r>
  <r>
    <x v="49"/>
    <x v="28"/>
    <m/>
    <n v="4.5999999999999996"/>
    <x v="43"/>
    <s v="$"/>
    <n v="16.04"/>
    <s v="Home &amp; Kitchen › Kitchen &amp; Dining › Dining &amp; Entertaining › Glassware &amp; Drinkware › Cups, Mugs, &amp; Saucers › Coffee Cups &amp; Mugs"/>
    <s v="B09JGG7Z9B"/>
    <s v="https://www.amazon.com/dp/B09JGG7Z9B"/>
    <n v="0"/>
    <x v="3"/>
    <s v=" Kitchen &amp; Dining "/>
    <s v=" Dining &amp; Entertaining "/>
    <s v=" Glassware &amp; Drinkware "/>
    <s v=" Cups, Mugs, &amp; Saucers "/>
    <s v=" Coffee Cups &amp; Mugs"/>
    <m/>
    <n v="6"/>
    <x v="3"/>
    <n v="0.15"/>
    <n v="0.94333564237554302"/>
    <n v="21.929135802469148"/>
    <n v="0.73144697285307292"/>
    <n v="0.69"/>
    <x v="6"/>
    <x v="1"/>
    <x v="49"/>
  </r>
  <r>
    <x v="50"/>
    <x v="23"/>
    <m/>
    <n v="5"/>
    <x v="31"/>
    <s v="$"/>
    <n v="14.98"/>
    <s v="Home &amp; Kitchen › Wall Art › Posters &amp; Prints"/>
    <s v="B09NCK63NZ"/>
    <s v="https://www.amazon.com/dp/B09NCK63NZ"/>
    <n v="0"/>
    <x v="3"/>
    <s v=" Wall Art "/>
    <s v=" Posters &amp; Prints"/>
    <m/>
    <m/>
    <m/>
    <m/>
    <n v="3"/>
    <x v="1"/>
    <n v="0.03"/>
    <n v="0.21958413687385661"/>
    <n v="21.929135802469148"/>
    <n v="0.68310945469694717"/>
    <n v="0.15"/>
    <x v="8"/>
    <x v="1"/>
    <x v="50"/>
  </r>
  <r>
    <x v="51"/>
    <x v="29"/>
    <m/>
    <n v="4.8"/>
    <x v="28"/>
    <s v="$"/>
    <n v="16.04"/>
    <s v="Home &amp; Kitchen › Kitchen &amp; Dining › Dining &amp; Entertaining › Glassware &amp; Drinkware › Cups, Mugs, &amp; Saucers › Coffee Cups &amp; Mugs"/>
    <s v="B09KRY9938"/>
    <s v="https://www.amazon.com/dp/B09KRY9938"/>
    <n v="0"/>
    <x v="3"/>
    <s v=" Kitchen &amp; Dining "/>
    <s v=" Dining &amp; Entertaining "/>
    <s v=" Glassware &amp; Drinkware "/>
    <s v=" Cups, Mugs, &amp; Saucers "/>
    <s v=" Coffee Cups &amp; Mugs"/>
    <m/>
    <n v="6"/>
    <x v="3"/>
    <n v="0.09"/>
    <n v="0.59061014131338352"/>
    <n v="21.929135802469148"/>
    <n v="0.73144697285307292"/>
    <n v="0.432"/>
    <x v="5"/>
    <x v="1"/>
    <x v="51"/>
  </r>
  <r>
    <x v="52"/>
    <x v="22"/>
    <m/>
    <n v="4.5"/>
    <x v="44"/>
    <s v="$"/>
    <n v="16.04"/>
    <s v="Video Games › Legacy Systems › Xbox Systems › Xbox › Accessories"/>
    <s v="B09M6XL76H"/>
    <s v="https://www.amazon.com/dp/B09M6XL76H"/>
    <n v="0"/>
    <x v="0"/>
    <s v=" Legacy Systems "/>
    <s v=" Xbox Systems "/>
    <s v=" Xbox "/>
    <s v=" Accessories"/>
    <m/>
    <m/>
    <n v="5"/>
    <x v="3"/>
    <n v="0.39"/>
    <n v="3.4428823477021737"/>
    <n v="31.466571428571434"/>
    <n v="0.50974730553058567"/>
    <n v="1.7550000000000001"/>
    <x v="2"/>
    <x v="1"/>
    <x v="52"/>
  </r>
  <r>
    <x v="53"/>
    <x v="28"/>
    <s v="Sony Playstation Classic Logo 0.6 Litre Grey Ceramic Tankard in Attractive Gift Box"/>
    <n v="4.8"/>
    <x v="45"/>
    <s v="$"/>
    <n v="16.95"/>
    <s v="Video Games › Legacy Systems › PlayStation Systems"/>
    <s v="B07NKJSKZM"/>
    <s v="https://www.amazon.com/dp/B07NKJSKZM"/>
    <n v="83"/>
    <x v="0"/>
    <s v=" Legacy Systems "/>
    <s v=" PlayStation Systems"/>
    <m/>
    <m/>
    <m/>
    <m/>
    <n v="3"/>
    <x v="3"/>
    <n v="0.3"/>
    <n v="2.6732662452591662"/>
    <n v="31.466571428571434"/>
    <n v="0.53866688458500167"/>
    <n v="1.44"/>
    <x v="5"/>
    <x v="1"/>
    <x v="53"/>
  </r>
  <r>
    <x v="54"/>
    <x v="23"/>
    <m/>
    <n v="5"/>
    <x v="46"/>
    <s v="$"/>
    <n v="15.98"/>
    <s v="Home &amp; Kitchen › Kitchen &amp; Dining › Dining &amp; Entertaining › Novelty › Drinkware › Coffee Mugs"/>
    <s v="B0971L7M31"/>
    <s v="https://www.amazon.com/dp/B0971L7M31"/>
    <n v="0"/>
    <x v="3"/>
    <s v=" Kitchen &amp; Dining "/>
    <s v=" Dining &amp; Entertaining "/>
    <s v=" Novelty "/>
    <s v=" Drinkware "/>
    <s v=" Coffee Mugs"/>
    <m/>
    <n v="6"/>
    <x v="3"/>
    <n v="0.11"/>
    <n v="0.75475749007246762"/>
    <n v="21.929135802469148"/>
    <n v="0.72871088691970731"/>
    <n v="0.55000000000000004"/>
    <x v="8"/>
    <x v="1"/>
    <x v="54"/>
  </r>
  <r>
    <x v="55"/>
    <x v="18"/>
    <m/>
    <n v="4.5999999999999996"/>
    <x v="47"/>
    <s v="$"/>
    <n v="39.99"/>
    <s v="Video Games › Xbox Series X &amp; S › Accessories"/>
    <s v="B098F46ZVV"/>
    <s v="https://www.amazon.com/dp/B098F46ZVV"/>
    <n v="0"/>
    <x v="0"/>
    <s v=" Xbox Series X &amp; S "/>
    <s v=" Accessories"/>
    <m/>
    <m/>
    <m/>
    <m/>
    <n v="3"/>
    <x v="2"/>
    <n v="1"/>
    <n v="3.6195606044368236"/>
    <n v="31.466571428571434"/>
    <n v="1.2708724905341722"/>
    <n v="4.5999999999999996"/>
    <x v="6"/>
    <x v="1"/>
    <x v="55"/>
  </r>
  <r>
    <x v="56"/>
    <x v="23"/>
    <s v="Street Fighter 2 Guile Great Hair Is Patriotic Classic Retro 90s Arcade Video Game Gaming Gamer Merchandise Collectibles Merch Accessories Ceramic Coffee Mug Tea Cup Fun Novelty Gift 12 oz"/>
    <n v="5"/>
    <x v="48"/>
    <s v="$"/>
    <n v="15.98"/>
    <s v="Home &amp; Kitchen › Kitchen &amp; Dining › Dining &amp; Entertaining › Novelty › Drinkware › Coffee Mugs"/>
    <s v="B092LF4468"/>
    <s v="https://www.amazon.com/dp/B092LF4468"/>
    <n v="188"/>
    <x v="3"/>
    <s v=" Kitchen &amp; Dining "/>
    <s v=" Dining &amp; Entertaining "/>
    <s v=" Novelty "/>
    <s v=" Drinkware "/>
    <s v=" Coffee Mugs"/>
    <m/>
    <n v="6"/>
    <x v="3"/>
    <n v="0.02"/>
    <n v="0.13722863455863046"/>
    <n v="21.929135802469148"/>
    <n v="0.72871088691970731"/>
    <n v="0.1"/>
    <x v="8"/>
    <x v="1"/>
    <x v="56"/>
  </r>
  <r>
    <x v="57"/>
    <x v="23"/>
    <m/>
    <n v="5"/>
    <x v="34"/>
    <s v="$"/>
    <n v="11.99"/>
    <s v="Home &amp; Kitchen › Wall Art › Posters &amp; Prints"/>
    <s v="B092BCW3PY"/>
    <s v="https://www.amazon.com/dp/B092BCW3PY"/>
    <n v="0"/>
    <x v="3"/>
    <s v=" Wall Art "/>
    <s v=" Posters &amp; Prints"/>
    <m/>
    <m/>
    <m/>
    <m/>
    <n v="3"/>
    <x v="1"/>
    <n v="0.01"/>
    <n v="9.1447605514883859E-2"/>
    <n v="21.929135802469148"/>
    <n v="0.54676117235089428"/>
    <n v="0.05"/>
    <x v="8"/>
    <x v="1"/>
    <x v="57"/>
  </r>
  <r>
    <x v="58"/>
    <x v="3"/>
    <m/>
    <n v="4.5"/>
    <x v="49"/>
    <s v="$"/>
    <n v="14.95"/>
    <s v="Arts, Crafts &amp; Sewing › Scrapbooking &amp; Stamping › Stickers &amp; Sticker Machines"/>
    <s v="B07R5YPQ9B"/>
    <s v="https://www.amazon.com/dp/B07R5YPQ9B"/>
    <n v="0"/>
    <x v="9"/>
    <s v=" Scrapbooking &amp; Stamping "/>
    <s v=" Stickers &amp; Sticker Machines"/>
    <m/>
    <m/>
    <m/>
    <m/>
    <n v="3"/>
    <x v="1"/>
    <n v="0.24"/>
    <n v="1.08"/>
    <n v="14.95"/>
    <n v="1"/>
    <n v="1.08"/>
    <x v="2"/>
    <x v="1"/>
    <x v="58"/>
  </r>
  <r>
    <x v="59"/>
    <x v="23"/>
    <m/>
    <n v="4.7"/>
    <x v="30"/>
    <s v="$"/>
    <n v="11.99"/>
    <s v="Home &amp; Kitchen › Wall Art › Posters &amp; Prints"/>
    <s v="B092BC6HJL"/>
    <s v="https://www.amazon.com/dp/B092BC6HJL"/>
    <n v="0"/>
    <x v="3"/>
    <s v=" Wall Art "/>
    <s v=" Posters &amp; Prints"/>
    <m/>
    <m/>
    <m/>
    <m/>
    <n v="3"/>
    <x v="1"/>
    <n v="0.04"/>
    <n v="0.3438429967359633"/>
    <n v="21.929135802469148"/>
    <n v="0.54676117235089428"/>
    <n v="0.188"/>
    <x v="1"/>
    <x v="1"/>
    <x v="59"/>
  </r>
  <r>
    <x v="60"/>
    <x v="30"/>
    <s v="This PlayStation launch collection “crossbody” shoulder bag is perfect for the gamer on the go! Perfect for work or just getting from point a to point B. Bag features include built in storage compartments for your all your personal items, tablets, and devices. Made with durable 300D fabric with nylon strap, printed lining, nautical cords, and Woven labels with merrowed edge this bag is sleek and functional"/>
    <n v="3.4"/>
    <x v="50"/>
    <s v="$"/>
    <n v="24.99"/>
    <m/>
    <s v="B08MB63BDZ"/>
    <s v="https://www.amazon.com/dp/B08MB63BDZ"/>
    <n v="409"/>
    <x v="8"/>
    <m/>
    <m/>
    <m/>
    <m/>
    <m/>
    <m/>
    <n v="1"/>
    <x v="3"/>
    <n v="0.16"/>
    <n v="0.53429115646258507"/>
    <n v="24.543999999999997"/>
    <n v="1.018171447196871"/>
    <n v="0.54400000000000004"/>
    <x v="10"/>
    <x v="1"/>
    <x v="60"/>
  </r>
  <r>
    <x v="61"/>
    <x v="31"/>
    <s v="Limited Edition Gaming Mug - Personalized Gifts for Gamer - Customized Name Gamer Coffee Mug - Gaming Ceramic Mug - Custom Game Lover Gifts - Gamer Tea Cup - White Tea Cup 11Oz Or 15Oz HIGH QUALITY CERAMIC MUG: All of our coffee mugs are made of professional grade ceramic, ensuring they are tested for durability and sharpness on each product. Microwave and dishwasher safe for your convenience. Design is printed on both sides of the mug so that both lefties and righties can enjoy it. Employing the latest in print technology create the designs are high quality and will not peel off or fade away.EASY TO USE: C-shaped handle &amp; thick and clean cup wall, comfortable to hold. This perfect sized coffee mug is available in 11oz or 15oz sizes.  This novelty ceramic coffee mug is a useful gift to coffee lovers or tea drinkers. Perfect for daily home use, travel or more at the office.MAKE A BEST MUG GIFT: This novelty white gamer coffee mug is perfect mug gift for anyone on any occasion. This coffee mug make unique and novelty mug gift for Gamer, Gamer Lover, Boy Gamer, Game Controller, Gaming Player, Brother, Kid, Student, Dad, Husband, Boyfriend, Friends, Men or your loved ones. Perfectly suitable for many occasions including: Father's Day, Christmas, Birthday, Xmas, Appreciation, Thanksgiving, Thank You, New Year, Valentines Day or any occasion.☞ If you have any questions or concerns about the purchase, please do not hesitate to contact us."/>
    <n v="5"/>
    <x v="34"/>
    <s v="$"/>
    <n v="9.99"/>
    <s v="Home &amp; Kitchen › Kitchen &amp; Dining › Dining &amp; Entertaining › Novelty › Drinkware › Coffee Mugs"/>
    <s v="B0B9MY7MV3"/>
    <s v="https://www.amazon.com/dp/B0B9MY7MV3"/>
    <n v="1455"/>
    <x v="3"/>
    <s v=" Kitchen &amp; Dining "/>
    <s v=" Dining &amp; Entertaining "/>
    <s v=" Novelty "/>
    <s v=" Drinkware "/>
    <s v=" Coffee Mugs"/>
    <m/>
    <n v="6"/>
    <x v="1"/>
    <n v="0.01"/>
    <n v="0.10975543444679253"/>
    <n v="21.929135802469148"/>
    <n v="0.45555830790537399"/>
    <n v="0.05"/>
    <x v="8"/>
    <x v="1"/>
    <x v="61"/>
  </r>
  <r>
    <x v="62"/>
    <x v="23"/>
    <m/>
    <n v="5"/>
    <x v="48"/>
    <s v="$"/>
    <n v="15.98"/>
    <s v="Home &amp; Kitchen › Kitchen &amp; Dining › Dining &amp; Entertaining › Novelty › Drinkware › Coffee Mugs"/>
    <s v="B0971M9ZS3"/>
    <s v="https://www.amazon.com/dp/B0971M9ZS3"/>
    <n v="0"/>
    <x v="3"/>
    <s v=" Kitchen &amp; Dining "/>
    <s v=" Dining &amp; Entertaining "/>
    <s v=" Novelty "/>
    <s v=" Drinkware "/>
    <s v=" Coffee Mugs"/>
    <m/>
    <n v="6"/>
    <x v="3"/>
    <n v="0.02"/>
    <n v="0.13722863455863046"/>
    <n v="21.929135802469148"/>
    <n v="0.72871088691970731"/>
    <n v="0.1"/>
    <x v="8"/>
    <x v="1"/>
    <x v="62"/>
  </r>
  <r>
    <x v="63"/>
    <x v="23"/>
    <m/>
    <n v="4.8"/>
    <x v="51"/>
    <s v="$"/>
    <n v="14.98"/>
    <s v="Home &amp; Kitchen › Wall Art › Posters &amp; Prints"/>
    <s v="B0932HFBMH"/>
    <s v="https://www.amazon.com/dp/B0932HFBMH"/>
    <n v="0"/>
    <x v="3"/>
    <s v=" Wall Art "/>
    <s v=" Posters &amp; Prints"/>
    <m/>
    <m/>
    <m/>
    <m/>
    <n v="3"/>
    <x v="1"/>
    <n v="0.14000000000000001"/>
    <n v="0.98373693319487765"/>
    <n v="21.929135802469148"/>
    <n v="0.68310945469694717"/>
    <n v="0.67200000000000004"/>
    <x v="5"/>
    <x v="1"/>
    <x v="63"/>
  </r>
  <r>
    <x v="64"/>
    <x v="32"/>
    <s v="A dynamic display stand, a statement piece, a revolution in desktop organization all at once—it's more than just a way to rest your headphones. Transform your atmosphere with 300+ LED color modes, the X-Float gaming headset stand doesn't just hold your headphones. Match the lights to your room decor, or simply pick the color mode you feel like with the convenient &quot;Mode +&quot; or &quot;Mode -&quot; buttons. The &quot;LED Speed&quot; button modulates the speed at which the lights flash. Speed it up for an energetic mood, or slow it down for a more relaxed setting. Plug it in, and bring life to your space, creating a visual spectacle that turns heads. The X-Float headphone stand is engineered from durable plastic, ensuring reliable sturdiness and longevity. Crafted with a matte black finish, its clean, minimalist body adds a modern edge to any desk setup. - 300+ adjustable LED color modes - Stylish matte black body - Durable yet lightweight construction - Easy and tool-free assembly - Powered by USB-C cable"/>
    <n v="4.3"/>
    <x v="18"/>
    <s v="$"/>
    <n v="19.989999999999998"/>
    <s v="Video Games › PC › Accessories › Headsets"/>
    <s v="B0C5SGR7NG"/>
    <s v="https://www.amazon.com/dp/B0C5SGR7NG"/>
    <n v="995"/>
    <x v="0"/>
    <s v=" PC "/>
    <s v=" Accessories "/>
    <s v=" Headsets"/>
    <m/>
    <m/>
    <m/>
    <n v="4"/>
    <x v="3"/>
    <n v="0.28999999999999998"/>
    <n v="1.9629221896662621"/>
    <n v="31.466571428571434"/>
    <n v="0.6352773464810727"/>
    <n v="1.2469999999999999"/>
    <x v="3"/>
    <x v="1"/>
    <x v="64"/>
  </r>
  <r>
    <x v="65"/>
    <x v="23"/>
    <s v="Assassins Creed Collection Work In The Dark To Serve The Light Lineup Video Game Gaming Gamer Merchandise Cosplay Collectibles Merch Accessories Ceramic Coffee Mug Tea Cup Fun Novelty Gift 12 oz"/>
    <n v="4.8"/>
    <x v="52"/>
    <s v="$"/>
    <n v="15.98"/>
    <s v="Home &amp; Kitchen › Kitchen &amp; Dining › Dining &amp; Entertaining › Novelty › Drinkware › Coffee Mugs"/>
    <s v="B097GMF3FB"/>
    <s v="https://www.amazon.com/dp/B097GMF3FB"/>
    <n v="194"/>
    <x v="3"/>
    <s v=" Kitchen &amp; Dining "/>
    <s v=" Dining &amp; Entertaining "/>
    <s v=" Novelty "/>
    <s v=" Drinkware "/>
    <s v=" Coffee Mugs"/>
    <m/>
    <n v="6"/>
    <x v="3"/>
    <n v="7.0000000000000007E-2"/>
    <n v="0.46108821211699835"/>
    <n v="21.929135802469148"/>
    <n v="0.72871088691970731"/>
    <n v="0.33600000000000002"/>
    <x v="5"/>
    <x v="1"/>
    <x v="65"/>
  </r>
  <r>
    <x v="66"/>
    <x v="33"/>
    <s v="Tanooki Gaming Headset with EAR Headband - Cheerful design. - Headband with Tanooki ears. - Tanooki LED light logo on the speakers. - LED light. - Flexible microphone. - Adjustable design, very comfortable to wear. - Speaker: 50 mm in diameter - The 3.5mm jack connector makes it compatible with all devices"/>
    <n v="4.0999999999999996"/>
    <x v="43"/>
    <s v="$"/>
    <n v="49.24"/>
    <s v="Video Games › PlayStation 5 › Accessories › Accessory Kits"/>
    <s v="B0BG7DFVTH"/>
    <s v="https://www.amazon.com/dp/B0BG7DFVTH"/>
    <n v="307"/>
    <x v="0"/>
    <s v=" PlayStation 5 "/>
    <s v=" Accessories "/>
    <s v=" Accessory Kits"/>
    <m/>
    <m/>
    <m/>
    <n v="4"/>
    <x v="2"/>
    <n v="0.15"/>
    <n v="0.39301262040153184"/>
    <n v="31.466571428571434"/>
    <n v="1.5648352446587306"/>
    <n v="0.61499999999999988"/>
    <x v="11"/>
    <x v="1"/>
    <x v="66"/>
  </r>
  <r>
    <x v="67"/>
    <x v="23"/>
    <m/>
    <n v="5"/>
    <x v="29"/>
    <s v="$"/>
    <n v="14.98"/>
    <s v="Industrial &amp; Scientific › Science Education › Charts &amp; Posters"/>
    <s v="B09NCKQP91"/>
    <s v="https://www.amazon.com/dp/B09NCKQP91"/>
    <n v="0"/>
    <x v="10"/>
    <s v=" Science Education "/>
    <s v=" Charts &amp; Posters"/>
    <m/>
    <m/>
    <m/>
    <m/>
    <n v="3"/>
    <x v="1"/>
    <n v="0.06"/>
    <n v="0.3"/>
    <n v="14.98"/>
    <n v="1"/>
    <n v="0.3"/>
    <x v="8"/>
    <x v="1"/>
    <x v="67"/>
  </r>
  <r>
    <x v="68"/>
    <x v="18"/>
    <s v="This vertical gaming locker boasts the ability to hold up to 10 of your favourite Xbox, PS or Switch games, and Blu-ray films. Give your gaming headset the perfect home as this gaming locker includes a secure headphone holder on the top; Hang up to 4 gaming controllers on the side of the locker."/>
    <n v="4.7"/>
    <x v="30"/>
    <s v="$"/>
    <n v="59"/>
    <s v="Electronics › Computers &amp; Accessories › Laptop Accessories › Stands"/>
    <s v="B0BSV4NRM2"/>
    <s v="https://www.amazon.com/dp/B0BSV4NRM2"/>
    <n v="296"/>
    <x v="5"/>
    <s v=" Computers &amp; Accessories "/>
    <s v=" Laptop Accessories "/>
    <s v=" Stands"/>
    <m/>
    <m/>
    <m/>
    <n v="4"/>
    <x v="0"/>
    <n v="0.04"/>
    <n v="0.21455579661016952"/>
    <n v="67.334000000000003"/>
    <n v="0.87622894822823527"/>
    <n v="0.188"/>
    <x v="1"/>
    <x v="1"/>
    <x v="68"/>
  </r>
  <r>
    <x v="69"/>
    <x v="27"/>
    <s v="The Cincinnati Bengals Skin compatible with PS4 Controller is made from a 3M durable auto-grade vinyl for an ultimate lightweight PS4 Controller decal protection without the bulk. Every Skinit Cincinnati Bengals skin is officially licensed by NFL for an authentic brand design. The Cincinnati Bengals Cincinnati Bengals Tropical Print PS4 Controller decal skin is engineered to feature vibrant photo quality designs and to perfectly fit your PS4 Controller The Cincinnati Bengals Cincinnati Bengals Tropical Print skin can be easily applied and removed from your PS4 Controller with no residue, no mess and no fuss due to 3M adhesive backing. This makes it even easier for you to mix up your PS4 Controller style as much as you want to keep your device feeling new. All Skinit made decal skins are cut and crafted with everyday PS4 Controller uses in mind so that each Cincinnati Bengals skin offers a premium feel with a thin functional protection. Shop all officially licensed Cincinnati Bengals PS4 Controller skins made by Skinit and make it yours today!"/>
    <n v="5"/>
    <x v="34"/>
    <s v="$"/>
    <n v="15.99"/>
    <s v="Sports &amp; Outdoors › Fan Shop › Video Games &amp; Accessories"/>
    <s v="B075FCYYF7"/>
    <s v="https://www.amazon.com/dp/B075FCYYF7"/>
    <n v="1058"/>
    <x v="7"/>
    <s v=" Fan Shop "/>
    <s v=" Video Games &amp; Accessories"/>
    <m/>
    <m/>
    <m/>
    <m/>
    <n v="3"/>
    <x v="3"/>
    <n v="0.01"/>
    <n v="4.9382426516572854E-2"/>
    <n v="15.7925"/>
    <n v="1.0125059363621973"/>
    <n v="0.05"/>
    <x v="8"/>
    <x v="1"/>
    <x v="43"/>
  </r>
  <r>
    <x v="70"/>
    <x v="23"/>
    <m/>
    <n v="4.7"/>
    <x v="30"/>
    <s v="$"/>
    <n v="14.98"/>
    <s v="Home &amp; Kitchen › Wall Art › Posters &amp; Prints"/>
    <s v="B09D41NH7L"/>
    <s v="https://www.amazon.com/dp/B09D41NH7L"/>
    <n v="0"/>
    <x v="3"/>
    <s v=" Wall Art "/>
    <s v=" Posters &amp; Prints"/>
    <m/>
    <m/>
    <m/>
    <m/>
    <n v="3"/>
    <x v="1"/>
    <n v="0.04"/>
    <n v="0.27521211821523361"/>
    <n v="21.929135802469148"/>
    <n v="0.68310945469694717"/>
    <n v="0.188"/>
    <x v="1"/>
    <x v="1"/>
    <x v="69"/>
  </r>
  <r>
    <x v="71"/>
    <x v="23"/>
    <m/>
    <n v="5"/>
    <x v="52"/>
    <s v="$"/>
    <n v="14.98"/>
    <s v="Home &amp; Kitchen › Wall Art › Posters &amp; Prints"/>
    <s v="B08W9YYNMV"/>
    <s v="https://www.amazon.com/dp/B08W9YYNMV"/>
    <n v="0"/>
    <x v="3"/>
    <s v=" Wall Art "/>
    <s v=" Posters &amp; Prints"/>
    <m/>
    <m/>
    <m/>
    <m/>
    <n v="3"/>
    <x v="1"/>
    <n v="7.0000000000000007E-2"/>
    <n v="0.51236298603899877"/>
    <n v="21.929135802469148"/>
    <n v="0.68310945469694717"/>
    <n v="0.35000000000000003"/>
    <x v="8"/>
    <x v="1"/>
    <x v="70"/>
  </r>
  <r>
    <x v="72"/>
    <x v="34"/>
    <m/>
    <n v="4.5999999999999996"/>
    <x v="53"/>
    <s v="$"/>
    <n v="29.99"/>
    <s v="Video Games › PC › Accessories › Gaming Keyboards"/>
    <s v="B09R7GF5H7"/>
    <s v="https://www.amazon.com/dp/B09R7GF5H7"/>
    <n v="0"/>
    <x v="0"/>
    <s v=" PC "/>
    <s v=" Accessories "/>
    <s v=" Gaming Keyboards"/>
    <m/>
    <m/>
    <m/>
    <n v="4"/>
    <x v="3"/>
    <n v="1"/>
    <n v="4.8264831134187594"/>
    <n v="31.466571428571434"/>
    <n v="0.95307491850762238"/>
    <n v="4.5999999999999996"/>
    <x v="6"/>
    <x v="1"/>
    <x v="71"/>
  </r>
  <r>
    <x v="73"/>
    <x v="35"/>
    <s v="Super Mario Mug in Presentation Gift Box (Mario, Luigi, Peach &amp; Toad Design) 11oz Ceramic Coloured Inner Coffee Mug and Gaming Mugs - Official Nintendo Merchandise"/>
    <n v="2.4"/>
    <x v="48"/>
    <s v="$"/>
    <n v="13.94"/>
    <s v="Home &amp; Kitchen › Kitchen &amp; Dining › Dining &amp; Entertaining › Novelty › Drinkware › Coffee Mugs"/>
    <s v="B0BTCNNQGM"/>
    <s v="https://www.amazon.com/dp/B0BTCNNQGM"/>
    <n v="163"/>
    <x v="3"/>
    <s v=" Kitchen &amp; Dining "/>
    <s v=" Dining &amp; Entertaining "/>
    <s v=" Novelty "/>
    <s v=" Drinkware "/>
    <s v=" Coffee Mugs"/>
    <m/>
    <n v="6"/>
    <x v="1"/>
    <n v="0.02"/>
    <n v="7.5509219405919592E-2"/>
    <n v="21.929135802469148"/>
    <n v="0.63568396518527659"/>
    <n v="4.8000000000000001E-2"/>
    <x v="10"/>
    <x v="1"/>
    <x v="72"/>
  </r>
  <r>
    <x v="74"/>
    <x v="36"/>
    <s v="Plants vs zombies plush Pisto-peas 23 cm"/>
    <n v="4.7"/>
    <x v="36"/>
    <s v="$"/>
    <n v="32.24"/>
    <s v="Video Games › PC › Accessories › Gaming Mice"/>
    <s v="B09CZB95T2"/>
    <s v="https://www.amazon.com/dp/B09CZB95T2"/>
    <n v="40"/>
    <x v="0"/>
    <s v=" PC "/>
    <s v=" Accessories "/>
    <s v=" Gaming Mice"/>
    <m/>
    <m/>
    <m/>
    <n v="4"/>
    <x v="2"/>
    <n v="0.12"/>
    <n v="0.55046979794399153"/>
    <n v="31.466571428571434"/>
    <n v="1.0245793722135961"/>
    <n v="0.56399999999999995"/>
    <x v="1"/>
    <x v="1"/>
    <x v="73"/>
  </r>
  <r>
    <x v="75"/>
    <x v="37"/>
    <s v="It’s time to win! This SEGA Mega Drive Logo Light creates the perfect vibe in your room as you get ready to compete. The iconic logo adds a warm glow allowing you to enter the zone, or relax after a long day. Powered by USB or batteries, this light is totally portable to take with you wherever you go or place anywhere around the house."/>
    <n v="4.5"/>
    <x v="54"/>
    <s v="$"/>
    <n v="32.15"/>
    <s v="Tools &amp; Home Improvement › Lighting &amp; Ceiling Fans"/>
    <s v="B0BJ5NMKJD"/>
    <s v="https://www.amazon.com/dp/B0BJ5NMKJD"/>
    <n v="337"/>
    <x v="2"/>
    <s v=" Lighting &amp; Ceiling Fans"/>
    <m/>
    <m/>
    <m/>
    <m/>
    <m/>
    <n v="2"/>
    <x v="2"/>
    <n v="0.18"/>
    <n v="0.8121555209953345"/>
    <n v="32.235555555555564"/>
    <n v="0.99734592582379678"/>
    <n v="0.80999999999999994"/>
    <x v="2"/>
    <x v="1"/>
    <x v="74"/>
  </r>
  <r>
    <x v="76"/>
    <x v="6"/>
    <s v="BORDERLANDS 3: PSYCHO - Cable Guys Phone Stand &amp; Controller Holder - Direct from Borderlands 3, it’s the insane masked bandit Psycho you can hear. Best known for causing severe damage to anything they are fighting against, this Psycho is nimble, quick, and freakishly dangerous. We’ve finally reasoned with Psycho to look after your most prized possessions; gaming controllers, mobile phone devices.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8"/>
    <x v="55"/>
    <s v="$"/>
    <n v="19.989999999999998"/>
    <s v="Video Games › PC › Accessories › Controllers › Gamepads &amp; Standard Controllers"/>
    <s v="B0B5M29H49"/>
    <s v="https://www.amazon.com/dp/B0B5M29H49"/>
    <n v="911"/>
    <x v="0"/>
    <s v=" PC "/>
    <s v=" Accessories "/>
    <s v=" Controllers "/>
    <s v=" Gamepads &amp; Standard Controllers"/>
    <m/>
    <m/>
    <n v="5"/>
    <x v="3"/>
    <n v="0.61"/>
    <n v="4.6090105624240705"/>
    <n v="31.466571428571434"/>
    <n v="0.6352773464810727"/>
    <n v="2.9279999999999999"/>
    <x v="5"/>
    <x v="1"/>
    <x v="75"/>
  </r>
  <r>
    <x v="77"/>
    <x v="38"/>
    <s v="EPIC ROOM ESSENTIALS FOR GAMERS TO LEVEL UP Let your space rep your favorite console with this Xbox Logo Area Rug featuring the iconic green and black sphere. Whether it's going in your bedroom, on your porch, or under your gaming chair, this round rug that measures over 3 feet across declares your gamer cred loud and proud. WHERE FANDOM MEETS DECORATIVE HOME DECOR Why sport a boring old area rug when you could have this? A truly epic home decor option, this bold accent piece is a great (and useful) housewarming or birthday gift for the gamer in your life. You'll level up in no time when you add this officially licensed Xbox collectible to your inventory."/>
    <n v="4.9000000000000004"/>
    <x v="56"/>
    <s v="$"/>
    <n v="46.99"/>
    <s v="Home &amp; Kitchen › Home Décor Products › Rugs, Pads &amp; Protectors › Area Rugs"/>
    <s v="B0BHXNBZ59"/>
    <s v="https://www.amazon.com/dp/B0BHXNBZ59"/>
    <n v="663"/>
    <x v="3"/>
    <s v=" Home Décor Products "/>
    <s v=" Rugs, Pads &amp; Protectors "/>
    <s v=" Area Rugs"/>
    <m/>
    <m/>
    <m/>
    <n v="4"/>
    <x v="2"/>
    <n v="0.27"/>
    <n v="0.61741320848407499"/>
    <n v="21.929135802469148"/>
    <n v="2.1428113001474998"/>
    <n v="1.3230000000000002"/>
    <x v="7"/>
    <x v="1"/>
    <x v="76"/>
  </r>
  <r>
    <x v="78"/>
    <x v="3"/>
    <m/>
    <n v="4.3"/>
    <x v="57"/>
    <s v="$"/>
    <n v="27.99"/>
    <s v="Home &amp; Kitchen › Home Décor Products › Clocks › Alarm Clocks"/>
    <s v="B09RLS7J1B"/>
    <s v="https://www.amazon.com/dp/B09RLS7J1B"/>
    <n v="0"/>
    <x v="3"/>
    <s v=" Home Décor Products "/>
    <s v=" Clocks "/>
    <s v=" Alarm Clocks"/>
    <m/>
    <m/>
    <m/>
    <n v="4"/>
    <x v="3"/>
    <n v="1"/>
    <n v="3.3688918881964036"/>
    <n v="21.929135802469148"/>
    <n v="1.2763840879150568"/>
    <n v="4.3"/>
    <x v="3"/>
    <x v="1"/>
    <x v="77"/>
  </r>
  <r>
    <x v="79"/>
    <x v="27"/>
    <s v="The Harley Quinn PS4 Controller Skin is made from a 3M durable auto-grade vinyl for an ultimate lightweight PS4 Controller decal protection without the bulk. Every Skinit Harley Quinn skin is officially licensed by Warner Bros for an authentic brand design. The Harley Quinn Harley Quinn Mad Love PS4 Controller decal skin is engineered to feature vibrant photo quality designs and to perfectly fit your PS4 Controller The Harley Quinn Harley Quinn Mad Love skin can be easily applied and removed from your PS4 Controller with no residue, no mess and no fuss due to 3M adhesive backing. This makes it even easier for you to mix up your PS4 Controller style as much as you want to keep your device feeling new. All Skinit made decal skins are cut and crafted with everyday PS4 Controller uses in mind so that each Harley Quinn skin offers a premium feel with a thin functional protection. Shop all officially licensed Harley Quinn PS4 Controller skins made by Skinit and make it yours today!"/>
    <n v="3.5"/>
    <x v="36"/>
    <s v="$"/>
    <n v="15.99"/>
    <s v="Video Games › PlayStation 4 › Accessories › Faceplates, Protectors &amp; Skins"/>
    <s v="B085Z57N8D"/>
    <s v="https://www.amazon.com/dp/B085Z57N8D"/>
    <n v="990"/>
    <x v="0"/>
    <s v=" PlayStation 4 "/>
    <s v=" Accessories "/>
    <s v=" Faceplates, Protectors &amp; Skins"/>
    <m/>
    <m/>
    <m/>
    <n v="4"/>
    <x v="3"/>
    <n v="0.12"/>
    <n v="0.82651407129455912"/>
    <n v="31.466571428571434"/>
    <n v="0.50815831767045294"/>
    <n v="0.42"/>
    <x v="10"/>
    <x v="1"/>
    <x v="78"/>
  </r>
  <r>
    <x v="80"/>
    <x v="23"/>
    <m/>
    <n v="4.7"/>
    <x v="28"/>
    <s v="$"/>
    <n v="11.99"/>
    <s v="Home &amp; Kitchen › Wall Art › Posters &amp; Prints"/>
    <s v="B097GD4YJX"/>
    <s v="https://www.amazon.com/dp/B097GD4YJX"/>
    <n v="0"/>
    <x v="3"/>
    <s v=" Wall Art "/>
    <s v=" Posters &amp; Prints"/>
    <m/>
    <m/>
    <m/>
    <m/>
    <n v="3"/>
    <x v="1"/>
    <n v="0.09"/>
    <n v="0.77364674265591737"/>
    <n v="21.929135802469148"/>
    <n v="0.54676117235089428"/>
    <n v="0.42299999999999999"/>
    <x v="1"/>
    <x v="1"/>
    <x v="45"/>
  </r>
  <r>
    <x v="81"/>
    <x v="23"/>
    <s v="Street Fighter 2 Sagat Muay Thai Thailand Classic Retro 90s Arcade Video Game Gaming Gamer Merchandise Collectibles Merch Accessories Ceramic Coffee Mug Tea Cup Fun Novelty Gift 12 oz"/>
    <n v="5"/>
    <x v="48"/>
    <s v="$"/>
    <n v="15.98"/>
    <s v="Home &amp; Kitchen › Kitchen &amp; Dining › Dining &amp; Entertaining › Novelty › Drinkware › Coffee Mugs"/>
    <s v="B092LL33DB"/>
    <s v="https://www.amazon.com/dp/B092LL33DB"/>
    <n v="183"/>
    <x v="3"/>
    <s v=" Kitchen &amp; Dining "/>
    <s v=" Dining &amp; Entertaining "/>
    <s v=" Novelty "/>
    <s v=" Drinkware "/>
    <s v=" Coffee Mugs"/>
    <m/>
    <n v="6"/>
    <x v="3"/>
    <n v="0.02"/>
    <n v="0.13722863455863046"/>
    <n v="21.929135802469148"/>
    <n v="0.72871088691970731"/>
    <n v="0.1"/>
    <x v="8"/>
    <x v="1"/>
    <x v="79"/>
  </r>
  <r>
    <x v="82"/>
    <x v="23"/>
    <m/>
    <n v="5"/>
    <x v="31"/>
    <s v="$"/>
    <n v="39.979999999999997"/>
    <s v="Home &amp; Kitchen › Wall Art › Posters &amp; Prints"/>
    <s v="B092C7FBZZ"/>
    <s v="https://www.amazon.com/dp/B092C7FBZZ"/>
    <n v="0"/>
    <x v="3"/>
    <s v=" Wall Art "/>
    <s v=" Posters &amp; Prints"/>
    <m/>
    <m/>
    <m/>
    <m/>
    <n v="3"/>
    <x v="2"/>
    <n v="0.03"/>
    <n v="8.2275396957738167E-2"/>
    <n v="21.929135802469148"/>
    <n v="1.823145260265951"/>
    <n v="0.15"/>
    <x v="8"/>
    <x v="1"/>
    <x v="80"/>
  </r>
  <r>
    <x v="83"/>
    <x v="23"/>
    <m/>
    <n v="5"/>
    <x v="48"/>
    <s v="$"/>
    <n v="14.98"/>
    <s v="Home &amp; Kitchen › Wall Art › Posters &amp; Prints"/>
    <s v="B08W8JP63Y"/>
    <s v="https://www.amazon.com/dp/B08W8JP63Y"/>
    <n v="0"/>
    <x v="3"/>
    <s v=" Wall Art "/>
    <s v=" Posters &amp; Prints"/>
    <m/>
    <m/>
    <m/>
    <m/>
    <n v="3"/>
    <x v="1"/>
    <n v="0.02"/>
    <n v="0.14638942458257109"/>
    <n v="21.929135802469148"/>
    <n v="0.68310945469694717"/>
    <n v="0.1"/>
    <x v="8"/>
    <x v="1"/>
    <x v="81"/>
  </r>
  <r>
    <x v="84"/>
    <x v="23"/>
    <m/>
    <n v="5"/>
    <x v="48"/>
    <s v="$"/>
    <n v="14.98"/>
    <s v="Home &amp; Kitchen › Wall Art › Posters &amp; Prints"/>
    <s v="B0932LC5M9"/>
    <s v="https://www.amazon.com/dp/B0932LC5M9"/>
    <n v="0"/>
    <x v="3"/>
    <s v=" Wall Art "/>
    <s v=" Posters &amp; Prints"/>
    <m/>
    <m/>
    <m/>
    <m/>
    <n v="3"/>
    <x v="1"/>
    <n v="0.02"/>
    <n v="0.14638942458257109"/>
    <n v="21.929135802469148"/>
    <n v="0.68310945469694717"/>
    <n v="0.1"/>
    <x v="8"/>
    <x v="1"/>
    <x v="82"/>
  </r>
  <r>
    <x v="85"/>
    <x v="26"/>
    <s v="Collectable device holder for Smartphones and game controllers. Holds PlayStation and Xbox Controllers. Includes 2m USB cable with adapters. Figure is 8&quot; tall."/>
    <n v="4.5999999999999996"/>
    <x v="58"/>
    <s v="$"/>
    <n v="34.99"/>
    <s v="Video Games › Legacy Systems"/>
    <s v="B075QLBP97"/>
    <s v="https://www.amazon.com/dp/B075QLBP97"/>
    <n v="159"/>
    <x v="0"/>
    <s v=" Legacy Systems"/>
    <m/>
    <m/>
    <m/>
    <m/>
    <m/>
    <n v="2"/>
    <x v="2"/>
    <n v="1"/>
    <n v="4.1367884701751523"/>
    <n v="31.466571428571434"/>
    <n v="1.1119737045208973"/>
    <n v="4.5999999999999996"/>
    <x v="6"/>
    <x v="0"/>
    <x v="83"/>
  </r>
  <r>
    <x v="86"/>
    <x v="23"/>
    <s v="Street Fighter 2 Sagat vs M Bison Classic Retro 90s Arcade Video Game Gaming Gamer Merchandise Collectibles Merch Accessories Ceramic Coffee Mug Tea Cup Fun Novelty Gift 12 oz"/>
    <n v="5"/>
    <x v="34"/>
    <s v="$"/>
    <n v="15.98"/>
    <s v="Home &amp; Kitchen › Kitchen &amp; Dining › Dining &amp; Entertaining › Novelty › Drinkware › Coffee Mugs"/>
    <s v="B092L168JZ"/>
    <s v="https://www.amazon.com/dp/B092L168JZ"/>
    <n v="175"/>
    <x v="3"/>
    <s v=" Kitchen &amp; Dining "/>
    <s v=" Dining &amp; Entertaining "/>
    <s v=" Novelty "/>
    <s v=" Drinkware "/>
    <s v=" Coffee Mugs"/>
    <m/>
    <n v="6"/>
    <x v="3"/>
    <n v="0.01"/>
    <n v="6.8614317279315232E-2"/>
    <n v="21.929135802469148"/>
    <n v="0.72871088691970731"/>
    <n v="0.05"/>
    <x v="8"/>
    <x v="1"/>
    <x v="79"/>
  </r>
  <r>
    <x v="87"/>
    <x v="23"/>
    <m/>
    <n v="5"/>
    <x v="34"/>
    <s v="$"/>
    <n v="14.98"/>
    <s v="Home &amp; Kitchen › Wall Art › Posters &amp; Prints"/>
    <s v="B09MR4J54T"/>
    <s v="https://www.amazon.com/dp/B09MR4J54T"/>
    <n v="0"/>
    <x v="3"/>
    <s v=" Wall Art "/>
    <s v=" Posters &amp; Prints"/>
    <m/>
    <m/>
    <m/>
    <m/>
    <n v="3"/>
    <x v="1"/>
    <n v="0.01"/>
    <n v="7.3194712291285546E-2"/>
    <n v="21.929135802469148"/>
    <n v="0.68310945469694717"/>
    <n v="0.05"/>
    <x v="8"/>
    <x v="1"/>
    <x v="84"/>
  </r>
  <r>
    <x v="88"/>
    <x v="27"/>
    <s v="The University of Alabama PS4 Controller Skin is made from a 3M durable auto-grade vinyl for an ultimate lightweight PS4 Controller decal protection without the bulk. Every Skinit University of Alabama skin is officially licensed by College for an authentic brand design. The University of Alabama Alabama Crimson Roll Tide PS4 Controller decal skin is engineered to feature vibrant photo quality designs and to perfectly fit your PS4 Controller The University of Alabama Alabama Crimson Roll Tide skin can be easily applied and removed from your PS4 Controller with no residue, no mess and no fuss due to 3M adhesive backing. This makes it even easier for you to mix up your PS4 Controller style as much as you want to keep your device feeling new. All Skinit made decal skins are cut and crafted with everyday PS4 Controller uses in mind so that each University of Alabama skin offers a premium feel with a thin functional protection. Shop all officially licensed University of Alabama PS4 Controller skins made by Skinit and make it yours today!"/>
    <n v="3.2"/>
    <x v="52"/>
    <s v="$"/>
    <n v="15.99"/>
    <m/>
    <s v="B075FDFHL7"/>
    <s v="https://www.amazon.com/dp/B075FDFHL7"/>
    <n v="1048"/>
    <x v="8"/>
    <m/>
    <m/>
    <m/>
    <m/>
    <m/>
    <m/>
    <n v="1"/>
    <x v="3"/>
    <n v="7.0000000000000007E-2"/>
    <n v="0.34383089430894309"/>
    <n v="24.543999999999997"/>
    <n v="0.65148305084745772"/>
    <n v="0.22400000000000003"/>
    <x v="10"/>
    <x v="1"/>
    <x v="78"/>
  </r>
  <r>
    <x v="89"/>
    <x v="23"/>
    <m/>
    <n v="5"/>
    <x v="30"/>
    <s v="$"/>
    <n v="14.98"/>
    <s v="Home &amp; Kitchen › Wall Art › Posters &amp; Prints"/>
    <s v="B0931XGYY3"/>
    <s v="https://www.amazon.com/dp/B0931XGYY3"/>
    <n v="0"/>
    <x v="3"/>
    <s v=" Wall Art "/>
    <s v=" Posters &amp; Prints"/>
    <m/>
    <m/>
    <m/>
    <m/>
    <n v="3"/>
    <x v="1"/>
    <n v="0.04"/>
    <n v="0.29277884916514219"/>
    <n v="21.929135802469148"/>
    <n v="0.68310945469694717"/>
    <n v="0.2"/>
    <x v="8"/>
    <x v="1"/>
    <x v="82"/>
  </r>
  <r>
    <x v="90"/>
    <x v="23"/>
    <m/>
    <n v="5"/>
    <x v="48"/>
    <s v="$"/>
    <n v="14.98"/>
    <s v="Home &amp; Kitchen › Wall Art › Posters &amp; Prints"/>
    <s v="B0931X9M4W"/>
    <s v="https://www.amazon.com/dp/B0931X9M4W"/>
    <n v="0"/>
    <x v="3"/>
    <s v=" Wall Art "/>
    <s v=" Posters &amp; Prints"/>
    <m/>
    <m/>
    <m/>
    <m/>
    <n v="3"/>
    <x v="1"/>
    <n v="0.02"/>
    <n v="0.14638942458257109"/>
    <n v="21.929135802469148"/>
    <n v="0.68310945469694717"/>
    <n v="0.1"/>
    <x v="8"/>
    <x v="1"/>
    <x v="85"/>
  </r>
  <r>
    <x v="91"/>
    <x v="23"/>
    <m/>
    <n v="5"/>
    <x v="48"/>
    <s v="$"/>
    <n v="14.98"/>
    <s v="Home &amp; Kitchen › Wall Art › Posters &amp; Prints"/>
    <s v="B09KMJ78FJ"/>
    <s v="https://www.amazon.com/dp/B09KMJ78FJ"/>
    <n v="0"/>
    <x v="3"/>
    <s v=" Wall Art "/>
    <s v=" Posters &amp; Prints"/>
    <m/>
    <m/>
    <m/>
    <m/>
    <n v="3"/>
    <x v="1"/>
    <n v="0.02"/>
    <n v="0.14638942458257109"/>
    <n v="21.929135802469148"/>
    <n v="0.68310945469694717"/>
    <n v="0.1"/>
    <x v="8"/>
    <x v="1"/>
    <x v="86"/>
  </r>
  <r>
    <x v="92"/>
    <x v="27"/>
    <s v="The The Joker Skin compatible with Xbox One X Controller is made from a 3M durable auto-grade vinyl for an ultimate lightweight decal protection without the bulk. Every Skinit The Joker skin is officially licensed by Warner Bros for an authentic brand design. The The Joker The Classic Joker compatible with Xbox One X Controller decal skin is engineered to feature vibrant photo quality designs and to perfectly fit your device. The The Joker The Classic Joker skin can be easily applied and removed from your device with no residue, no mess and no fuss due to 3M adhesive backing. All Skinit made decal skins are cut and crafted with everyday uses in mind so that each The Joker skin offers a premium feel with a thin functional protection. Shop all officially licensed The Joker compatible with Xbox One X Controller skins made by Skinit and make it yours today!"/>
    <n v="5"/>
    <x v="30"/>
    <s v="$"/>
    <n v="15.99"/>
    <s v="Video Games › Xbox One › Accessories › Faceplates, Protectors &amp; Skins"/>
    <s v="B0788Y5SZH"/>
    <s v="https://www.amazon.com/dp/B0788Y5SZH"/>
    <n v="865"/>
    <x v="0"/>
    <s v=" Xbox One "/>
    <s v=" Accessories "/>
    <s v=" Faceplates, Protectors &amp; Skins"/>
    <m/>
    <m/>
    <m/>
    <n v="4"/>
    <x v="3"/>
    <n v="0.04"/>
    <n v="0.39357812918788537"/>
    <n v="31.466571428571434"/>
    <n v="0.50815831767045294"/>
    <n v="0.2"/>
    <x v="8"/>
    <x v="1"/>
    <x v="43"/>
  </r>
  <r>
    <x v="93"/>
    <x v="37"/>
    <m/>
    <n v="3.8"/>
    <x v="59"/>
    <s v="$"/>
    <n v="19.989999999999998"/>
    <s v="Toys &amp; Games › Kids' Electronics › Plug &amp; Play Video Games"/>
    <s v="B0BT53M8CH"/>
    <s v="https://www.amazon.com/dp/B0BT53M8CH"/>
    <n v="0"/>
    <x v="4"/>
    <s v=" Kids' Electronics "/>
    <s v=" Plug &amp; Play Video Games"/>
    <m/>
    <m/>
    <m/>
    <m/>
    <n v="3"/>
    <x v="3"/>
    <n v="0.08"/>
    <n v="0.41969944972486239"/>
    <n v="27.597999999999995"/>
    <n v="0.72432784984419163"/>
    <n v="0.30399999999999999"/>
    <x v="10"/>
    <x v="1"/>
    <x v="87"/>
  </r>
  <r>
    <x v="94"/>
    <x v="2"/>
    <m/>
    <n v="4.8"/>
    <x v="60"/>
    <s v="$"/>
    <n v="32.69"/>
    <s v="Tools &amp; Home Improvement › Lighting &amp; Ceiling Fans › Novelty Lighting › Neon Signs"/>
    <s v="B09XMFH6MN"/>
    <s v="https://www.amazon.com/dp/B09XMFH6MN"/>
    <n v="0"/>
    <x v="2"/>
    <s v=" Lighting &amp; Ceiling Fans "/>
    <s v=" Novelty Lighting "/>
    <s v=" Neon Signs"/>
    <m/>
    <m/>
    <m/>
    <n v="4"/>
    <x v="2"/>
    <n v="1"/>
    <n v="4.7332721525441031"/>
    <n v="32.235555555555564"/>
    <n v="1.0140976147800906"/>
    <n v="4.8"/>
    <x v="5"/>
    <x v="1"/>
    <x v="88"/>
  </r>
  <r>
    <x v="95"/>
    <x v="3"/>
    <m/>
    <n v="4.0999999999999996"/>
    <x v="43"/>
    <s v="$"/>
    <n v="19.989999999999998"/>
    <s v="Home &amp; Kitchen › Home Décor Products › Kids' Room Décor › Lamps &amp; Lighting"/>
    <s v="B0BRYS9K8Z"/>
    <s v="https://www.amazon.com/dp/B0BRYS9K8Z"/>
    <n v="0"/>
    <x v="3"/>
    <s v=" Home Décor Products "/>
    <s v=" Kids' Room Décor "/>
    <s v=" Lamps &amp; Lighting"/>
    <m/>
    <m/>
    <m/>
    <n v="4"/>
    <x v="3"/>
    <n v="0.15"/>
    <n v="0.67465825505345289"/>
    <n v="21.929135802469148"/>
    <n v="0.91157263013297551"/>
    <n v="0.61499999999999988"/>
    <x v="11"/>
    <x v="1"/>
    <x v="89"/>
  </r>
  <r>
    <x v="96"/>
    <x v="39"/>
    <s v="Logitech G PRO Mechanical Gaming Keyboard League of Legends Edition This Logitech G PRO backlit keyboard is designed to inspire League of Legends players. Built for pro gamers from the bottom up. A compact tenkeyless design frees up desk space for low-sens mousing. Durable GX Brown Tactile Switches deliver discernable feedback without being too loud or distracting. Programmable LIGHTSYNC RGB and onboard memory lets you customize and store a lighting pattern for gaming tournaments. The computer keyboard comes with a detachable USB cable, making for easy transport. Part of a collection forged by magic, tempered by science and wielded by champions. Product details: Weight (w/out cable): 34.6 oz (980 g) Dimensions: 6 x 14.2 x 1.4 in (153 x 361 x 34 mm) Cable length: 6 ft System requirements: USB 2.0 port Platform compatibility: Windows 10, 8.1, 8 or 7."/>
    <n v="4.5999999999999996"/>
    <x v="61"/>
    <s v="$"/>
    <n v="96.17"/>
    <s v="Video Games › PC › Accessories › Gaming Keyboards"/>
    <s v="B098J8XTLG"/>
    <s v="https://www.amazon.com/dp/B098J8XTLG"/>
    <n v="860"/>
    <x v="0"/>
    <s v=" PC "/>
    <s v=" Accessories "/>
    <s v=" Gaming Keyboards"/>
    <m/>
    <m/>
    <m/>
    <n v="4"/>
    <x v="0"/>
    <n v="1"/>
    <n v="1.5051079190124632"/>
    <n v="31.466571428571434"/>
    <n v="3.0562592501793282"/>
    <n v="4.5999999999999996"/>
    <x v="6"/>
    <x v="2"/>
    <x v="90"/>
  </r>
  <r>
    <x v="97"/>
    <x v="6"/>
    <s v="THE MANDALORIAN: BOBA FETT - Cable Guys Phone Stand &amp; Controller Holder - Stepping away from the action of The Mandalorian series on Disney +, The notorious bounty hunter Boba Fett joins our immensely popular and officially licensed range of Cable Guys. Silent, menacing, and ready for anything, Boba Fett can support most types of gaming controllers, smartphones or anything else you deem valuable enough to place upon the REST system shelf and within his protection.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3"/>
    <x v="62"/>
    <s v="$"/>
    <n v="24.99"/>
    <s v="Video Games › PlayStation 5 › Accessories › Accessory Kits"/>
    <s v="B09N568WBD"/>
    <s v="https://www.amazon.com/dp/B09N568WBD"/>
    <n v="980"/>
    <x v="0"/>
    <s v=" PlayStation 5 "/>
    <s v=" Accessories "/>
    <s v=" Accessory Kits"/>
    <m/>
    <m/>
    <m/>
    <n v="4"/>
    <x v="3"/>
    <n v="1"/>
    <n v="5.4144160521351408"/>
    <n v="31.466571428571434"/>
    <n v="0.7941761324943476"/>
    <n v="4.3"/>
    <x v="3"/>
    <x v="1"/>
    <x v="91"/>
  </r>
  <r>
    <x v="98"/>
    <x v="40"/>
    <m/>
    <n v="4.0999999999999996"/>
    <x v="51"/>
    <s v="$"/>
    <n v="23.99"/>
    <s v="Home &amp; Kitchen › Home Décor Products › Clocks › Wall Clocks"/>
    <s v="B0CGPLTVXR"/>
    <s v="https://www.amazon.com/dp/B0CGPLTVXR"/>
    <n v="0"/>
    <x v="3"/>
    <s v=" Home Décor Products "/>
    <s v=" Clocks "/>
    <s v=" Wall Clocks"/>
    <m/>
    <m/>
    <m/>
    <n v="4"/>
    <x v="3"/>
    <n v="0.14000000000000001"/>
    <n v="0.52469045229751099"/>
    <n v="21.929135802469148"/>
    <n v="1.0939783590240162"/>
    <n v="0.57399999999999995"/>
    <x v="11"/>
    <x v="1"/>
    <x v="92"/>
  </r>
  <r>
    <x v="99"/>
    <x v="6"/>
    <s v="Take cover. Our Call of Duty: Ghost Ikon is inbound, and it’ll blow your mind. Armed and ready with our patented R.E.S.T. system, the Call of Duty: Ghost Ikon brings the tactical expertise of the field into your home, helping you keep your controllers, phones, and other devices charged and ready for action. With a fearsome design featuring Lieutenant “Ghost” Riley’s renowned skull mask sitting on a sleek, LED-lit column, it’s guaranteed to stop the other side in its tracks whilst also guiding you safely to your destination. What’s more, with its contemporary camo print decal on its front, it looks good doing it."/>
    <n v="4.8"/>
    <x v="63"/>
    <s v="$"/>
    <n v="33.99"/>
    <s v="Video Games › PC › Accessories › Controllers › Gamepads &amp; Standard Controllers"/>
    <s v="B0C1ZRQ671"/>
    <s v="https://www.amazon.com/dp/B0C1ZRQ671"/>
    <n v="619"/>
    <x v="0"/>
    <s v=" PC "/>
    <s v=" Accessories "/>
    <s v=" Controllers "/>
    <s v=" Gamepads &amp; Standard Controllers"/>
    <m/>
    <m/>
    <n v="5"/>
    <x v="2"/>
    <n v="0.13"/>
    <n v="0.57767403858277655"/>
    <n v="31.466571428571434"/>
    <n v="1.0801939473182423"/>
    <n v="0.624"/>
    <x v="5"/>
    <x v="1"/>
    <x v="93"/>
  </r>
  <r>
    <x v="100"/>
    <x v="3"/>
    <m/>
    <n v="4.5999999999999996"/>
    <x v="64"/>
    <s v="$"/>
    <n v="34.99"/>
    <s v="Tools &amp; Home Improvement › Lighting &amp; Ceiling Fans › Novelty Lighting › Neon Signs"/>
    <s v="B096HDGJRD"/>
    <s v="https://www.amazon.com/dp/B096HDGJRD"/>
    <n v="0"/>
    <x v="2"/>
    <s v=" Lighting &amp; Ceiling Fans "/>
    <s v=" Novelty Lighting "/>
    <s v=" Neon Signs"/>
    <m/>
    <m/>
    <m/>
    <n v="4"/>
    <x v="2"/>
    <n v="1"/>
    <n v="4.2378838398272523"/>
    <n v="32.235555555555564"/>
    <n v="1.0854474010754169"/>
    <n v="4.5999999999999996"/>
    <x v="6"/>
    <x v="3"/>
    <x v="94"/>
  </r>
  <r>
    <x v="101"/>
    <x v="23"/>
    <s v="Street Fighter You Lose Classic Arcade Video Game Gaming Gamer Merchandise Collectibles Merch Accessories Ceramic Coffee Mug Tea Cup Fun Novelty Gift 12 oz"/>
    <n v="5"/>
    <x v="48"/>
    <s v="$"/>
    <n v="15.98"/>
    <s v="Home &amp; Kitchen › Kitchen &amp; Dining › Dining &amp; Entertaining › Novelty › Drinkware › Coffee Mugs"/>
    <s v="B092L7KNR2"/>
    <s v="https://www.amazon.com/dp/B092L7KNR2"/>
    <n v="155"/>
    <x v="3"/>
    <s v=" Kitchen &amp; Dining "/>
    <s v=" Dining &amp; Entertaining "/>
    <s v=" Novelty "/>
    <s v=" Drinkware "/>
    <s v=" Coffee Mugs"/>
    <m/>
    <n v="6"/>
    <x v="3"/>
    <n v="0.02"/>
    <n v="0.13722863455863046"/>
    <n v="21.929135802469148"/>
    <n v="0.72871088691970731"/>
    <n v="0.1"/>
    <x v="8"/>
    <x v="1"/>
    <x v="95"/>
  </r>
  <r>
    <x v="102"/>
    <x v="41"/>
    <s v="This is a double-sided blanket, one side is made of super soft crystal velvet, the other side is made of super warm flannel"/>
    <n v="4.7"/>
    <x v="65"/>
    <s v="$"/>
    <n v="24.99"/>
    <s v="Home &amp; Kitchen › Bedding › Kids' Bedding › Blankets &amp; Throws"/>
    <s v="B0B8M8W4BL"/>
    <s v="https://www.amazon.com/dp/B0B8M8W4BL"/>
    <n v="123"/>
    <x v="3"/>
    <s v=" Bedding "/>
    <s v=" Kids' Bedding "/>
    <s v=" Blankets &amp; Throws"/>
    <m/>
    <m/>
    <m/>
    <n v="4"/>
    <x v="3"/>
    <n v="1"/>
    <n v="4.124327261768908"/>
    <n v="21.929135802469148"/>
    <n v="1.1395797912467762"/>
    <n v="4.7"/>
    <x v="1"/>
    <x v="2"/>
    <x v="96"/>
  </r>
  <r>
    <x v="103"/>
    <x v="23"/>
    <s v="Street Fighter 2 Ken Masters Great True Fighter USA Art Retro 90s Arcade Capcom Video Game Gaming Gamer Merchandise Collectibles Merch Accessories Ceramic Coffee Mug Tea Cup Fun Novelty Gift 12 oz"/>
    <n v="4.5"/>
    <x v="48"/>
    <s v="$"/>
    <n v="15.98"/>
    <s v="Home &amp; Kitchen › Kitchen &amp; Dining › Dining &amp; Entertaining › Novelty › Drinkware › Coffee Mugs"/>
    <s v="B093RSDW5G"/>
    <s v="https://www.amazon.com/dp/B093RSDW5G"/>
    <n v="196"/>
    <x v="3"/>
    <s v=" Kitchen &amp; Dining "/>
    <s v=" Dining &amp; Entertaining "/>
    <s v=" Novelty "/>
    <s v=" Drinkware "/>
    <s v=" Coffee Mugs"/>
    <m/>
    <n v="6"/>
    <x v="3"/>
    <n v="0.02"/>
    <n v="0.12350577110276741"/>
    <n v="21.929135802469148"/>
    <n v="0.72871088691970731"/>
    <n v="0.09"/>
    <x v="2"/>
    <x v="1"/>
    <x v="97"/>
  </r>
  <r>
    <x v="104"/>
    <x v="42"/>
    <m/>
    <n v="4.5999999999999996"/>
    <x v="66"/>
    <s v="$"/>
    <n v="11.99"/>
    <s v="Baby Products › Nursery › Décor › Wall Décor › Stickers"/>
    <s v="B07V65V649"/>
    <s v="https://www.amazon.com/dp/B07V65V649"/>
    <n v="0"/>
    <x v="1"/>
    <s v=" Nursery "/>
    <s v=" Décor "/>
    <s v=" Wall Décor "/>
    <s v=" Stickers"/>
    <m/>
    <m/>
    <n v="5"/>
    <x v="1"/>
    <n v="1"/>
    <n v="4.2163469557964968"/>
    <n v="10.99"/>
    <n v="1.0909918107370338"/>
    <n v="4.5999999999999996"/>
    <x v="6"/>
    <x v="2"/>
    <x v="98"/>
  </r>
  <r>
    <x v="105"/>
    <x v="23"/>
    <m/>
    <n v="5"/>
    <x v="48"/>
    <s v="$"/>
    <n v="39.979999999999997"/>
    <s v="Home &amp; Kitchen › Wall Art › Posters &amp; Prints"/>
    <s v="B09H2NVHLS"/>
    <s v="https://www.amazon.com/dp/B09H2NVHLS"/>
    <n v="0"/>
    <x v="3"/>
    <s v=" Wall Art "/>
    <s v=" Posters &amp; Prints"/>
    <m/>
    <m/>
    <m/>
    <m/>
    <n v="3"/>
    <x v="2"/>
    <n v="0.02"/>
    <n v="5.4850264638492116E-2"/>
    <n v="21.929135802469148"/>
    <n v="1.823145260265951"/>
    <n v="0.1"/>
    <x v="8"/>
    <x v="1"/>
    <x v="99"/>
  </r>
  <r>
    <x v="106"/>
    <x v="43"/>
    <s v="The car window sign is a great gift for gamers for birthdays, celebrations or any events. It is also a stylish piece of gamer merchandise to add to your car window or any window. This exclusive sign reads “gamer on board” and is designed with retro gaming graphics. This gift for gamers includes a convenient suction cup which attaches to walls and windows easily. The gamers collectible has an attractive combination of colors including blue-black and yellow. This awesome sign is the best gift for any gamer who loves retro graphics and is a fan of gaming merchandise."/>
    <n v="5"/>
    <x v="34"/>
    <s v="$"/>
    <n v="6.99"/>
    <s v="Home &amp; Kitchen › Home Décor Products › Home Décor Accents"/>
    <s v="B07HQYQDYY"/>
    <s v="https://www.amazon.com/dp/B07HQYQDYY"/>
    <n v="570"/>
    <x v="3"/>
    <s v=" Home Décor Products "/>
    <s v=" Home Décor Accents"/>
    <m/>
    <m/>
    <m/>
    <m/>
    <n v="3"/>
    <x v="1"/>
    <n v="0.01"/>
    <n v="0.15686077111923569"/>
    <n v="21.929135802469148"/>
    <n v="0.31875401123709352"/>
    <n v="0.05"/>
    <x v="8"/>
    <x v="1"/>
    <x v="100"/>
  </r>
  <r>
    <x v="107"/>
    <x v="23"/>
    <m/>
    <n v="3.5"/>
    <x v="67"/>
    <s v="$"/>
    <n v="11.99"/>
    <s v="Home &amp; Kitchen › Wall Art › Posters &amp; Prints"/>
    <s v="B09MR7HXW3"/>
    <s v="https://www.amazon.com/dp/B09MR7HXW3"/>
    <n v="0"/>
    <x v="3"/>
    <s v=" Wall Art "/>
    <s v=" Posters &amp; Prints"/>
    <m/>
    <m/>
    <m/>
    <m/>
    <n v="3"/>
    <x v="1"/>
    <n v="0.05"/>
    <n v="0.32006661930209351"/>
    <n v="21.929135802469148"/>
    <n v="0.54676117235089428"/>
    <n v="0.17500000000000002"/>
    <x v="10"/>
    <x v="1"/>
    <x v="45"/>
  </r>
  <r>
    <x v="108"/>
    <x v="23"/>
    <m/>
    <n v="5"/>
    <x v="34"/>
    <s v="$"/>
    <n v="14.98"/>
    <s v="Home &amp; Kitchen › Wall Art › Posters &amp; Prints"/>
    <s v="B0932D2R92"/>
    <s v="https://www.amazon.com/dp/B0932D2R92"/>
    <n v="0"/>
    <x v="3"/>
    <s v=" Wall Art "/>
    <s v=" Posters &amp; Prints"/>
    <m/>
    <m/>
    <m/>
    <m/>
    <n v="3"/>
    <x v="1"/>
    <n v="0.01"/>
    <n v="7.3194712291285546E-2"/>
    <n v="21.929135802469148"/>
    <n v="0.68310945469694717"/>
    <n v="0.05"/>
    <x v="8"/>
    <x v="1"/>
    <x v="101"/>
  </r>
  <r>
    <x v="109"/>
    <x v="23"/>
    <m/>
    <n v="5"/>
    <x v="34"/>
    <s v="$"/>
    <n v="39.979999999999997"/>
    <s v="Home &amp; Kitchen › Wall Art › Posters &amp; Prints"/>
    <s v="B09965248P"/>
    <s v="https://www.amazon.com/dp/B09965248P"/>
    <n v="0"/>
    <x v="3"/>
    <s v=" Wall Art "/>
    <s v=" Posters &amp; Prints"/>
    <m/>
    <m/>
    <m/>
    <m/>
    <n v="3"/>
    <x v="2"/>
    <n v="0.01"/>
    <n v="2.7425132319246058E-2"/>
    <n v="21.929135802469148"/>
    <n v="1.823145260265951"/>
    <n v="0.05"/>
    <x v="8"/>
    <x v="1"/>
    <x v="50"/>
  </r>
  <r>
    <x v="110"/>
    <x v="23"/>
    <s v="Laminated Street Fighter 2 No Parking Bonus Level Ryu E Honda Funny Retro Vintage Art CAPCOM Video Game Merchandise Gamer Classic Fighting Poster Dry Erase Sign 24x36"/>
    <n v="5"/>
    <x v="34"/>
    <s v="$"/>
    <n v="18.98"/>
    <s v="Home &amp; Kitchen › Wall Art › Posters &amp; Prints"/>
    <s v="B09SRF6R39"/>
    <s v="https://www.amazon.com/dp/B09SRF6R39"/>
    <n v="166"/>
    <x v="3"/>
    <s v=" Wall Art "/>
    <s v=" Posters &amp; Prints"/>
    <m/>
    <m/>
    <m/>
    <m/>
    <n v="3"/>
    <x v="3"/>
    <n v="0.01"/>
    <n v="5.7769061650340216E-2"/>
    <n v="21.929135802469148"/>
    <n v="0.86551518358798785"/>
    <n v="0.05"/>
    <x v="8"/>
    <x v="1"/>
    <x v="102"/>
  </r>
  <r>
    <x v="111"/>
    <x v="23"/>
    <m/>
    <n v="5"/>
    <x v="31"/>
    <s v="$"/>
    <n v="29.98"/>
    <s v="Video Games › Legacy Systems › Xbox Systems › Xbox 360 › Games"/>
    <s v="B09J99377Q"/>
    <s v="https://www.amazon.com/dp/B09J99377Q"/>
    <n v="0"/>
    <x v="0"/>
    <s v=" Legacy Systems "/>
    <s v=" Xbox Systems "/>
    <s v=" Xbox 360 "/>
    <s v=" Games"/>
    <m/>
    <m/>
    <n v="5"/>
    <x v="3"/>
    <n v="0.03"/>
    <n v="0.15743781568664827"/>
    <n v="31.466571428571434"/>
    <n v="0.95275712093559584"/>
    <n v="0.15"/>
    <x v="8"/>
    <x v="1"/>
    <x v="69"/>
  </r>
  <r>
    <x v="112"/>
    <x v="23"/>
    <m/>
    <n v="5"/>
    <x v="34"/>
    <s v="$"/>
    <n v="11.99"/>
    <s v="Home &amp; Kitchen › Wall Art › Posters &amp; Prints"/>
    <s v="B09LRHRY9J"/>
    <s v="https://www.amazon.com/dp/B09LRHRY9J"/>
    <n v="0"/>
    <x v="3"/>
    <s v=" Wall Art "/>
    <s v=" Posters &amp; Prints"/>
    <m/>
    <m/>
    <m/>
    <m/>
    <n v="3"/>
    <x v="1"/>
    <n v="0.01"/>
    <n v="9.1447605514883859E-2"/>
    <n v="21.929135802469148"/>
    <n v="0.54676117235089428"/>
    <n v="0.05"/>
    <x v="8"/>
    <x v="1"/>
    <x v="103"/>
  </r>
  <r>
    <x v="113"/>
    <x v="23"/>
    <m/>
    <n v="4.4000000000000004"/>
    <x v="52"/>
    <s v="$"/>
    <n v="11.99"/>
    <s v="Home &amp; Kitchen › Wall Art › Posters &amp; Prints"/>
    <s v="B09MR6V2P9"/>
    <s v="https://www.amazon.com/dp/B09MR6V2P9"/>
    <n v="0"/>
    <x v="3"/>
    <s v=" Wall Art "/>
    <s v=" Posters &amp; Prints"/>
    <m/>
    <m/>
    <m/>
    <m/>
    <n v="3"/>
    <x v="1"/>
    <n v="7.0000000000000007E-2"/>
    <n v="0.56331724997168464"/>
    <n v="21.929135802469148"/>
    <n v="0.54676117235089428"/>
    <n v="0.30800000000000005"/>
    <x v="0"/>
    <x v="1"/>
    <x v="104"/>
  </r>
  <r>
    <x v="114"/>
    <x v="23"/>
    <m/>
    <n v="5"/>
    <x v="34"/>
    <s v="$"/>
    <n v="15.98"/>
    <s v="Home &amp; Kitchen › Kitchen &amp; Dining › Dining &amp; Entertaining › Novelty › Drinkware › Coffee Mugs"/>
    <s v="B092L3YXNW"/>
    <s v="https://www.amazon.com/dp/B092L3YXNW"/>
    <n v="0"/>
    <x v="3"/>
    <s v=" Kitchen &amp; Dining "/>
    <s v=" Dining &amp; Entertaining "/>
    <s v=" Novelty "/>
    <s v=" Drinkware "/>
    <s v=" Coffee Mugs"/>
    <m/>
    <n v="6"/>
    <x v="3"/>
    <n v="0.01"/>
    <n v="6.8614317279315232E-2"/>
    <n v="21.929135802469148"/>
    <n v="0.72871088691970731"/>
    <n v="0.05"/>
    <x v="8"/>
    <x v="1"/>
    <x v="79"/>
  </r>
  <r>
    <x v="115"/>
    <x v="27"/>
    <s v="The Phoenix Suns PS4 Controller Skin is made from a 3M durable auto-grade vinyl for an ultimate lightweight PS4 Controller decal protection without the bulk. Every Skinit Phoenix Suns skin is officially licensed by NBA for an authentic brand design. The Phoenix Suns Phoenix Suns Digi Camo PS4 Controller decal skin is engineered to feature vibrant photo quality designs and to perfectly fit your PS4 Controller The Phoenix Suns Phoenix Suns Digi Camo skin can be easily applied and removed from your PS4 Controller with no residue, no mess and no fuss due to 3M adhesive backing. This makes it even easier for you to mix up your PS4 Controller style as much as you want to keep your device feeling new. All Skinit made decal skins are cut and crafted with everyday PS4 Controller uses in mind so that each Phoenix Suns skin offers a premium feel with a thin functional protection. Shop all officially licensed Phoenix Suns PS4 Controller skins made by Skinit and make it yours today!"/>
    <n v="4.2"/>
    <x v="29"/>
    <s v="$"/>
    <n v="15.99"/>
    <m/>
    <s v="B075F8X8N9"/>
    <s v="https://www.amazon.com/dp/B075F8X8N9"/>
    <n v="984"/>
    <x v="8"/>
    <m/>
    <m/>
    <m/>
    <m/>
    <m/>
    <m/>
    <n v="1"/>
    <x v="3"/>
    <n v="0.06"/>
    <n v="0.38680975609756091"/>
    <n v="24.543999999999997"/>
    <n v="0.65148305084745772"/>
    <n v="0.252"/>
    <x v="4"/>
    <x v="1"/>
    <x v="78"/>
  </r>
  <r>
    <x v="116"/>
    <x v="23"/>
    <m/>
    <n v="5"/>
    <x v="34"/>
    <s v="$"/>
    <n v="11.99"/>
    <s v="Home &amp; Kitchen › Wall Art › Posters &amp; Prints"/>
    <s v="B092BW7TVZ"/>
    <s v="https://www.amazon.com/dp/B092BW7TVZ"/>
    <n v="0"/>
    <x v="3"/>
    <s v=" Wall Art "/>
    <s v=" Posters &amp; Prints"/>
    <m/>
    <m/>
    <m/>
    <m/>
    <n v="3"/>
    <x v="1"/>
    <n v="0.01"/>
    <n v="9.1447605514883859E-2"/>
    <n v="21.929135802469148"/>
    <n v="0.54676117235089428"/>
    <n v="0.05"/>
    <x v="8"/>
    <x v="1"/>
    <x v="105"/>
  </r>
  <r>
    <x v="117"/>
    <x v="44"/>
    <s v="uSkinsTM are self adhering vinyl skins that help prevent scratches and look great doing it. Unlike bulky silicon and plastic covers, uSkins are designed to be thin and very tough. uSkins are a composite of two layers of commercial grade materials. The bottom layer is a soft, flexible vinyl with a special removable adhesive that is easily positioned and applied without air bubbles. The bottom layer print with special UV protected, fade resistant inks that deliver superb photo quality designs in vibrant colors. Finally we bond a professional grade laminate over the entire skin adding a glossy protective finish."/>
    <n v="4.5"/>
    <x v="51"/>
    <s v="$"/>
    <n v="14.94"/>
    <s v="Video Games › PlayStation 4 › Accessories › Faceplates, Protectors &amp; Skins"/>
    <s v="B00GZD84EA"/>
    <s v="https://www.amazon.com/dp/B00GZD84EA"/>
    <n v="616"/>
    <x v="0"/>
    <s v=" PlayStation 4 "/>
    <s v=" Accessories "/>
    <s v=" Faceplates, Protectors &amp; Skins"/>
    <m/>
    <m/>
    <m/>
    <n v="4"/>
    <x v="1"/>
    <n v="0.14000000000000001"/>
    <n v="1.3269036144578319"/>
    <n v="31.466571428571434"/>
    <n v="0.47478957260766519"/>
    <n v="0.63000000000000012"/>
    <x v="2"/>
    <x v="1"/>
    <x v="106"/>
  </r>
  <r>
    <x v="118"/>
    <x v="23"/>
    <m/>
    <n v="5"/>
    <x v="34"/>
    <s v="$"/>
    <n v="39.979999999999997"/>
    <s v="Home &amp; Kitchen › Wall Art › Posters &amp; Prints"/>
    <s v="B09DD4RX9D"/>
    <s v="https://www.amazon.com/dp/B09DD4RX9D"/>
    <n v="0"/>
    <x v="3"/>
    <s v=" Wall Art "/>
    <s v=" Posters &amp; Prints"/>
    <m/>
    <m/>
    <m/>
    <m/>
    <n v="3"/>
    <x v="2"/>
    <n v="0.01"/>
    <n v="2.7425132319246058E-2"/>
    <n v="21.929135802469148"/>
    <n v="1.823145260265951"/>
    <n v="0.05"/>
    <x v="8"/>
    <x v="1"/>
    <x v="63"/>
  </r>
  <r>
    <x v="119"/>
    <x v="45"/>
    <m/>
    <n v="4.5999999999999996"/>
    <x v="68"/>
    <s v="$"/>
    <n v="9.99"/>
    <s v="Tools &amp; Home Improvement › Lighting &amp; Ceiling Fans › Novelty Lighting › Neon Signs"/>
    <s v="B08T6QNZN4"/>
    <s v="https://www.amazon.com/dp/B08T6QNZN4"/>
    <n v="0"/>
    <x v="2"/>
    <s v=" Lighting &amp; Ceiling Fans "/>
    <s v=" Novelty Lighting "/>
    <s v=" Neon Signs"/>
    <m/>
    <m/>
    <m/>
    <n v="4"/>
    <x v="1"/>
    <n v="1"/>
    <n v="14.843198754309869"/>
    <n v="32.235555555555564"/>
    <n v="0.30990624569143793"/>
    <n v="4.5999999999999996"/>
    <x v="6"/>
    <x v="0"/>
    <x v="107"/>
  </r>
  <r>
    <x v="120"/>
    <x v="3"/>
    <s v="Xbox is a world-famous video game brand owned by Microsoft that has released some incredibly successful games consoles. The Xbox consoles have played host to some of the most popular video games of all time including some Xbox exclusives such as the Halo series. The Xbox products are some of the most loved video game consoles."/>
    <n v="4"/>
    <x v="69"/>
    <s v="$"/>
    <n v="11.99"/>
    <s v="Home &amp; Kitchen › Kitchen &amp; Dining › Storage &amp; Organization › Thermoses › Insulated Beverage Containers › Thermoses"/>
    <s v="B09RLZGL43"/>
    <s v="https://www.amazon.com/dp/B09RLZGL43"/>
    <n v="328"/>
    <x v="3"/>
    <s v=" Kitchen &amp; Dining "/>
    <s v=" Storage &amp; Organization "/>
    <s v=" Thermoses "/>
    <s v=" Insulated Beverage Containers "/>
    <s v=" Thermoses"/>
    <m/>
    <n v="6"/>
    <x v="1"/>
    <n v="1"/>
    <n v="7.3158084411907085"/>
    <n v="21.929135802469148"/>
    <n v="0.54676117235089428"/>
    <n v="4"/>
    <x v="9"/>
    <x v="1"/>
    <x v="108"/>
  </r>
  <r>
    <x v="121"/>
    <x v="46"/>
    <s v="🧬Material: High-quality polyester.📏Size: 60x50in, that is 152x122cm.🔍Details: Peripheral stitches are staggered and fixed, which can ensure that the stitching in each place is more complete, neat, and tight.📸Occasions: Birthdays, weddings, valentine's day, Christmas, thanksgiving, new year.🥁Uses: Comfortable taking a nap in the office, lying on the sofa with a warm blanket and watching TV. It is also a good choice to be a summer air conditioning blanket and a children's crawling blanket."/>
    <n v="4.7"/>
    <x v="70"/>
    <s v="$"/>
    <n v="24.99"/>
    <s v="Home &amp; Kitchen › Bedding › Blankets &amp; Throws › Throws"/>
    <s v="B0B9B54617"/>
    <s v="https://www.amazon.com/dp/B0B9B54617"/>
    <n v="492"/>
    <x v="3"/>
    <s v=" Bedding "/>
    <s v=" Blankets &amp; Throws "/>
    <s v=" Throws"/>
    <m/>
    <m/>
    <m/>
    <n v="4"/>
    <x v="3"/>
    <n v="1"/>
    <n v="4.124327261768908"/>
    <n v="21.929135802469148"/>
    <n v="1.1395797912467762"/>
    <n v="4.7"/>
    <x v="1"/>
    <x v="1"/>
    <x v="109"/>
  </r>
  <r>
    <x v="122"/>
    <x v="47"/>
    <m/>
    <n v="4.7"/>
    <x v="71"/>
    <s v="$"/>
    <n v="17.95"/>
    <s v="Home &amp; Kitchen › Wall Art › Posters &amp; Prints"/>
    <s v="B0C17KTYSD"/>
    <s v="https://www.amazon.com/dp/B0C17KTYSD"/>
    <n v="0"/>
    <x v="3"/>
    <s v=" Wall Art "/>
    <s v=" Posters &amp; Prints"/>
    <m/>
    <m/>
    <m/>
    <m/>
    <n v="3"/>
    <x v="3"/>
    <n v="1"/>
    <n v="5.7418907115100275"/>
    <n v="21.929135802469148"/>
    <n v="0.81854570839854479"/>
    <n v="4.7"/>
    <x v="1"/>
    <x v="4"/>
    <x v="110"/>
  </r>
  <r>
    <x v="123"/>
    <x v="48"/>
    <s v="Recommended as the idea for Christmas gift, Mothers day, Fathers day, Valentine’s day, mugs for coworkers, kids mug, funny mug, unique coffee mugs, novelty coffee mugs. PRINTED ON BOTH SIDES. It doesn’t matter how you hold the mug, this awesome design will always be seen. Satisfaction Guaranteed. Your Satisfaction is our first priority. If you like, you can dress the mug up even more for gifting by placing additional gifts inside, such as stickers, magnets, candies, and chocolates, or coffee grounds and tea bags. Why not give the best? The best gifts are both personal and functional, and that’s why this awesome, Super Mario Mug is a fantastic choice for nearly any occasion. Whether you are treating yourself or giving as a gift to your mom, dad, girlfriend, boyfriend, friend, or work colleague, know that few things can make people happier than holding a cup of hot coffee or tea. They will remember you each time they take a sip from their favorite mug! If you are a fan of the Super Mario anime and gaming series, you will enjoy your morning coffee with this exclusive Super Mario Pipe Mug ceramic coffee mug and profess your love of the Super Mario Bros video game. Specifications: - Material: Ceramics. - Size &amp; weight: - 4.7 x 3.42 x 4.7 inches，15 oz（About 450ml） Package Content: Super Mario Pipe mug x 1. Packing box x 1. Pay attention : Due to manual measurement, please allow 0.5-1cm error. Make sure you don't mind bidding. Since filming techniques / ambient light / display color and other reasons may cause the pictures to be slightly off color, please make the final color prevail in kind. Thank you!"/>
    <n v="4.7"/>
    <x v="72"/>
    <s v="$"/>
    <n v="23.99"/>
    <s v="Home &amp; Kitchen › Kitchen &amp; Dining › Dining &amp; Entertaining › Novelty › Drinkware › Coffee Mugs"/>
    <s v="B096F3VYPQ"/>
    <s v="https://www.amazon.com/dp/B096F3VYPQ"/>
    <n v="1623"/>
    <x v="3"/>
    <s v=" Kitchen &amp; Dining "/>
    <s v=" Dining &amp; Entertaining "/>
    <s v=" Novelty "/>
    <s v=" Drinkware "/>
    <s v=" Coffee Mugs"/>
    <m/>
    <n v="6"/>
    <x v="3"/>
    <n v="1"/>
    <n v="4.2962458637601078"/>
    <n v="21.929135802469148"/>
    <n v="1.0939783590240162"/>
    <n v="4.7"/>
    <x v="1"/>
    <x v="1"/>
    <x v="111"/>
  </r>
  <r>
    <x v="124"/>
    <x v="6"/>
    <s v="SPRYO THE DRAGON - Cable Guys Phone Stand &amp; Controller Holder - Fresh from charging fire at his enemies, it's the hugely popular purple dragon from the 90's. Spyro joins our immensely popular Cable Guys range from the world of video gaming classics. Standing fierce, what better way to charge your phone or controller than with the help of this guy? A Nintendo favorite, Spyro will protect most types of gaming controller, smart phone device or anything else you can fit into his hands. Approx 8&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7"/>
    <x v="73"/>
    <s v="$"/>
    <n v="19.989999999999998"/>
    <s v="Video Games › Legacy Systems › Nintendo Systems › Wii U › Accessories › Controllers › Gamepads &amp; Standard Controllers"/>
    <s v="B07KF2BTV8"/>
    <s v="https://www.amazon.com/dp/B07KF2BTV8"/>
    <n v="996"/>
    <x v="0"/>
    <s v=" Legacy Systems "/>
    <s v=" Nintendo Systems "/>
    <s v=" Wii U "/>
    <s v=" Accessories "/>
    <s v=" Controllers "/>
    <s v=" Gamepads &amp; Standard Controllers"/>
    <n v="7"/>
    <x v="3"/>
    <n v="1"/>
    <n v="7.3983434574430094"/>
    <n v="31.466571428571434"/>
    <n v="0.6352773464810727"/>
    <n v="4.7"/>
    <x v="1"/>
    <x v="3"/>
    <x v="112"/>
  </r>
  <r>
    <x v="125"/>
    <x v="3"/>
    <m/>
    <n v="4.7"/>
    <x v="74"/>
    <s v="$"/>
    <n v="29.99"/>
    <s v="Home &amp; Kitchen › Home Décor Products › Kids' Room Décor › Lamps &amp; Lighting"/>
    <s v="B08FHXNT8X"/>
    <s v="https://www.amazon.com/dp/B08FHXNT8X"/>
    <n v="0"/>
    <x v="3"/>
    <s v=" Home Décor Products "/>
    <s v=" Kids' Room Décor "/>
    <s v=" Lamps &amp; Lighting"/>
    <m/>
    <m/>
    <m/>
    <n v="4"/>
    <x v="3"/>
    <n v="1"/>
    <n v="3.4367101791132044"/>
    <n v="21.929135802469148"/>
    <n v="1.367586952360577"/>
    <n v="4.7"/>
    <x v="1"/>
    <x v="0"/>
    <x v="113"/>
  </r>
  <r>
    <x v="126"/>
    <x v="38"/>
    <m/>
    <n v="4.4000000000000004"/>
    <x v="75"/>
    <s v="$"/>
    <n v="49.99"/>
    <s v="Tools &amp; Home Improvement › Lighting &amp; Ceiling Fans › Lamps &amp; Shades › Table Lamps"/>
    <s v="B0921YW7MM"/>
    <s v="https://www.amazon.com/dp/B0921YW7MM"/>
    <n v="0"/>
    <x v="2"/>
    <s v=" Lighting &amp; Ceiling Fans "/>
    <s v=" Lamps &amp; Shades "/>
    <s v=" Table Lamps"/>
    <m/>
    <m/>
    <m/>
    <n v="4"/>
    <x v="2"/>
    <n v="1"/>
    <n v="2.8372963481585214"/>
    <n v="32.235555555555564"/>
    <n v="1.5507720943058041"/>
    <n v="4.4000000000000004"/>
    <x v="0"/>
    <x v="2"/>
    <x v="114"/>
  </r>
  <r>
    <x v="127"/>
    <x v="3"/>
    <m/>
    <n v="4.7"/>
    <x v="76"/>
    <s v="$"/>
    <n v="16.2"/>
    <s v="Sports &amp; Outdoors › Outdoor Recreation › Camping &amp; Hiking › Hydration &amp; Filtration › Canteens"/>
    <s v="B09448B8CW"/>
    <s v="https://www.amazon.com/dp/B09448B8CW"/>
    <n v="0"/>
    <x v="7"/>
    <s v=" Outdoor Recreation "/>
    <s v=" Camping &amp; Hiking "/>
    <s v=" Hydration &amp; Filtration "/>
    <s v=" Canteens"/>
    <m/>
    <m/>
    <n v="5"/>
    <x v="3"/>
    <n v="1"/>
    <n v="4.5817746913580253"/>
    <n v="15.7925"/>
    <n v="1.0258033876840271"/>
    <n v="4.7"/>
    <x v="1"/>
    <x v="3"/>
    <x v="115"/>
  </r>
  <r>
    <x v="128"/>
    <x v="49"/>
    <m/>
    <n v="4.7"/>
    <x v="77"/>
    <s v="$"/>
    <n v="9.99"/>
    <s v="Home &amp; Kitchen › Home Décor Products › Home Décor Accents › Decorative Accessories › Decorative Signs &amp; Plaques"/>
    <s v="B09MT2HFMS"/>
    <s v="https://www.amazon.com/dp/B09MT2HFMS"/>
    <n v="0"/>
    <x v="3"/>
    <s v=" Home Décor Products "/>
    <s v=" Home Décor Accents "/>
    <s v=" Decorative Accessories "/>
    <s v=" Decorative Signs &amp; Plaques"/>
    <m/>
    <m/>
    <n v="5"/>
    <x v="1"/>
    <n v="1"/>
    <n v="10.317010837998497"/>
    <n v="21.929135802469148"/>
    <n v="0.45555830790537399"/>
    <n v="4.7"/>
    <x v="1"/>
    <x v="1"/>
    <x v="116"/>
  </r>
  <r>
    <x v="129"/>
    <x v="50"/>
    <m/>
    <n v="4.8"/>
    <x v="78"/>
    <s v="$"/>
    <n v="35.99"/>
    <s v="Tools &amp; Home Improvement › Lighting &amp; Ceiling Fans › Novelty Lighting › Neon Signs"/>
    <s v="B0BKP8JG1Y"/>
    <s v="https://www.amazon.com/dp/B0BKP8JG1Y"/>
    <n v="0"/>
    <x v="2"/>
    <s v=" Lighting &amp; Ceiling Fans "/>
    <s v=" Novelty Lighting "/>
    <s v=" Neon Signs"/>
    <m/>
    <m/>
    <m/>
    <n v="4"/>
    <x v="2"/>
    <n v="1"/>
    <n v="4.2992683152727622"/>
    <n v="32.235555555555564"/>
    <n v="1.1164690472907759"/>
    <n v="4.8"/>
    <x v="5"/>
    <x v="1"/>
    <x v="117"/>
  </r>
  <r>
    <x v="130"/>
    <x v="51"/>
    <m/>
    <n v="4.5999999999999996"/>
    <x v="79"/>
    <s v="$"/>
    <n v="15.98"/>
    <s v="Tools &amp; Home Improvement › Lighting &amp; Ceiling Fans › Novelty Lighting › Neon Signs"/>
    <s v="B09MVQ3YBL"/>
    <s v="https://www.amazon.com/dp/B09MVQ3YBL"/>
    <n v="0"/>
    <x v="2"/>
    <s v=" Lighting &amp; Ceiling Fans "/>
    <s v=" Novelty Lighting "/>
    <s v=" Neon Signs"/>
    <m/>
    <m/>
    <m/>
    <n v="4"/>
    <x v="3"/>
    <n v="1"/>
    <n v="9.2793213739396485"/>
    <n v="32.235555555555564"/>
    <n v="0.49572590652143927"/>
    <n v="4.5999999999999996"/>
    <x v="6"/>
    <x v="2"/>
    <x v="118"/>
  </r>
  <r>
    <x v="131"/>
    <x v="52"/>
    <s v="CALL OF DUTY: LT. SIMON &quot;GHOST&quot; RILEY - Cable Guys Phone Stand &amp; Controller Holder - From the world of Call of Duty, it’s member of Task Force 141 Lieutenant Simon “Ghost” Riley having just rescued John Price from The Gulag. Sporting the hauntingly iconic skull balaclava and trusty headset, Ghost is part of our immensely popular Cable Guys range and will hold most types of gaming controller, mobile phone device, or anything else you can fit into his hands. Let's do this.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8"/>
    <x v="80"/>
    <s v="$"/>
    <n v="22.99"/>
    <s v="Toys &amp; Games › Toy Figures &amp; Playsets › Action Figures"/>
    <s v="B075RN69DS"/>
    <s v="https://www.amazon.com/dp/B075RN69DS"/>
    <n v="987"/>
    <x v="4"/>
    <s v=" Toy Figures &amp; Playsets "/>
    <s v=" Action Figures"/>
    <m/>
    <m/>
    <m/>
    <m/>
    <n v="3"/>
    <x v="3"/>
    <n v="1"/>
    <n v="5.7620878642888211"/>
    <n v="27.597999999999995"/>
    <n v="0.833031379085441"/>
    <n v="4.8"/>
    <x v="5"/>
    <x v="3"/>
    <x v="119"/>
  </r>
  <r>
    <x v="132"/>
    <x v="53"/>
    <m/>
    <n v="4.7"/>
    <x v="81"/>
    <s v="$"/>
    <n v="16.989999999999998"/>
    <s v="Home &amp; Kitchen › Kitchen &amp; Dining › Dining &amp; Entertaining › Glassware &amp; Drinkware › Tumblers &amp; Water Glasses"/>
    <s v="B08XSQZ559"/>
    <s v="https://www.amazon.com/dp/B08XSQZ559"/>
    <n v="0"/>
    <x v="3"/>
    <s v=" Kitchen &amp; Dining "/>
    <s v=" Dining &amp; Entertaining "/>
    <s v=" Glassware &amp; Drinkware "/>
    <s v=" Tumblers &amp; Water Glasses"/>
    <m/>
    <m/>
    <n v="5"/>
    <x v="3"/>
    <n v="1"/>
    <n v="6.0663295039202474"/>
    <n v="21.929135802469148"/>
    <n v="0.77476833346469498"/>
    <n v="4.7"/>
    <x v="1"/>
    <x v="1"/>
    <x v="120"/>
  </r>
  <r>
    <x v="133"/>
    <x v="54"/>
    <m/>
    <n v="4.5999999999999996"/>
    <x v="82"/>
    <s v="$"/>
    <n v="12.99"/>
    <s v="Home &amp; Kitchen › Bedding › Decorative Pillows, Inserts &amp; Covers › Throw Pillow Covers"/>
    <s v="B09NVTHWXR"/>
    <s v="https://www.amazon.com/dp/B09NVTHWXR"/>
    <n v="0"/>
    <x v="3"/>
    <s v=" Bedding "/>
    <s v=" Decorative Pillows, Inserts &amp; Covers "/>
    <s v=" Throw Pillow Covers"/>
    <m/>
    <m/>
    <m/>
    <n v="4"/>
    <x v="1"/>
    <n v="1"/>
    <n v="7.7655138330529692"/>
    <n v="21.929135802469148"/>
    <n v="0.59236260457365442"/>
    <n v="4.5999999999999996"/>
    <x v="6"/>
    <x v="2"/>
    <x v="14"/>
  </r>
  <r>
    <x v="134"/>
    <x v="55"/>
    <s v="Dovipta - A Professional Stickers Store, Providing Cute Stickers and More Surprises Product Features:- Theme: Cute Kirby Stickers- Quantity: 50 pieces no-duplicate stickers- Size: 2-3.5 inches- Material: high-quality vinyl PVC- Our Advantages: Safe and non-toxic, waterproof and sun protection, high-definition printing and clear, removable and leave no residue, stylish design and durable, sufficient quantity for decoration.Q&amp;A:Q1: What kind of stickers will I receive?A1: You will receive all the stickers in the pictures. 50pcs Cute Kirby stickers. No random delivery and no repetition.Q2: How to use the stickers?A2: Uncover adhesive on the back and use directly. These vinyl stickers are easy to stick repeatedly or peel off. More importantly, no residue is left.Satisfactory Service: We believe these wonderful stickers will satisfied you, but if any problem happens or you need any help, kindly contact with us, we will try our best to solve it. So feel free to order this pack of stickers."/>
    <n v="4.7"/>
    <x v="83"/>
    <s v="$"/>
    <n v="4.99"/>
    <s v="Electronics › Computers &amp; Accessories › Laptop Accessories › Skins &amp; Decals › Decals"/>
    <s v="B0BPD86213"/>
    <s v="https://www.amazon.com/dp/B0BPD86213"/>
    <n v="998"/>
    <x v="5"/>
    <s v=" Computers &amp; Accessories "/>
    <s v=" Laptop Accessories "/>
    <s v=" Skins &amp; Decals "/>
    <s v=" Decals"/>
    <m/>
    <m/>
    <n v="5"/>
    <x v="1"/>
    <n v="1"/>
    <n v="63.420801603206421"/>
    <n v="67.334000000000003"/>
    <n v="7.410817714676092E-2"/>
    <n v="4.7"/>
    <x v="1"/>
    <x v="1"/>
    <x v="121"/>
  </r>
  <r>
    <x v="135"/>
    <x v="18"/>
    <s v="Great Scott! We’ve found a totally futuristic lamp that’ll create the perfect ambience for any living space. Transform your living space and give it a totally futuristic ambience with this exclusive lamp!"/>
    <n v="4.2"/>
    <x v="84"/>
    <s v="$"/>
    <n v="25.56"/>
    <s v="Tools &amp; Home Improvement › Lighting &amp; Ceiling Fans › Lamps &amp; Shades › Desk Lamps"/>
    <s v="B0961RKHFL"/>
    <s v="https://www.amazon.com/dp/B0961RKHFL"/>
    <n v="204"/>
    <x v="2"/>
    <s v=" Lighting &amp; Ceiling Fans "/>
    <s v=" Lamps &amp; Shades "/>
    <s v=" Desk Lamps"/>
    <m/>
    <m/>
    <m/>
    <n v="4"/>
    <x v="3"/>
    <n v="1"/>
    <n v="5.2969222743870645"/>
    <n v="32.235555555555564"/>
    <n v="0.79291327726457994"/>
    <n v="4.2"/>
    <x v="4"/>
    <x v="1"/>
    <x v="122"/>
  </r>
  <r>
    <x v="136"/>
    <x v="56"/>
    <m/>
    <n v="4.5999999999999996"/>
    <x v="85"/>
    <s v="$"/>
    <n v="29.99"/>
    <s v="Tools &amp; Home Improvement › Lighting &amp; Ceiling Fans › Novelty Lighting › Neon Signs"/>
    <s v="B0BFLD1CT6"/>
    <s v="https://www.amazon.com/dp/B0BFLD1CT6"/>
    <n v="0"/>
    <x v="2"/>
    <s v=" Lighting &amp; Ceiling Fans "/>
    <s v=" Novelty Lighting "/>
    <s v=" Neon Signs"/>
    <m/>
    <m/>
    <m/>
    <n v="4"/>
    <x v="3"/>
    <n v="1"/>
    <n v="4.9444333296283958"/>
    <n v="32.235555555555564"/>
    <n v="0.93033916999862099"/>
    <n v="4.5999999999999996"/>
    <x v="6"/>
    <x v="1"/>
    <x v="123"/>
  </r>
  <r>
    <x v="137"/>
    <x v="6"/>
    <s v="GUARDIANS OF THE GALAXY: TODDLER GROOT - Cable Guys Phone Stand &amp; Controller Holder - Direct from the Marvel Universe, the charming Toddler Groot joins our hugely popular Cable Guy Range of collectable characters, breaking hearts with his those little marble tear-jerking eyes. As one of our most adorable characters yet, the pint-sized tree Cable Guy is compatible with most types of gaming controller, mobile phone, or anything else you can fit into his little hands. Please be gentle. We are Groot.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n v="4.8"/>
    <x v="86"/>
    <s v="$"/>
    <n v="24.99"/>
    <s v="Video Games › Legacy Systems › Nintendo Systems › Nintendo 64 › Accessories"/>
    <s v="B08KJGJ3S4"/>
    <s v="https://www.amazon.com/dp/B08KJGJ3S4"/>
    <n v="851"/>
    <x v="0"/>
    <s v=" Legacy Systems "/>
    <s v=" Nintendo Systems "/>
    <s v=" Nintendo 64 "/>
    <s v=" Accessories"/>
    <m/>
    <m/>
    <n v="5"/>
    <x v="3"/>
    <n v="1"/>
    <n v="6.0439993140113195"/>
    <n v="31.466571428571434"/>
    <n v="0.7941761324943476"/>
    <n v="4.8"/>
    <x v="5"/>
    <x v="2"/>
    <x v="124"/>
  </r>
  <r>
    <x v="138"/>
    <x v="57"/>
    <m/>
    <n v="4.8"/>
    <x v="87"/>
    <s v="$"/>
    <n v="26.99"/>
    <s v="Tools &amp; Home Improvement › Lighting &amp; Ceiling Fans › Novelty Lighting › Neon Signs"/>
    <s v="B096PC9SY2"/>
    <s v="https://www.amazon.com/dp/B096PC9SY2"/>
    <n v="0"/>
    <x v="2"/>
    <s v=" Lighting &amp; Ceiling Fans "/>
    <s v=" Novelty Lighting "/>
    <s v=" Neon Signs"/>
    <m/>
    <m/>
    <m/>
    <n v="4"/>
    <x v="3"/>
    <n v="1"/>
    <n v="5.7328887242188475"/>
    <n v="32.235555555555564"/>
    <n v="0.83727423135254353"/>
    <n v="4.8"/>
    <x v="5"/>
    <x v="3"/>
    <x v="125"/>
  </r>
  <r>
    <x v="139"/>
    <x v="7"/>
    <s v="In the Monopoly Board Game: The Lord of the Rings Edition players imagine being in Middle-earth as one of the Fellowship. Buy properties to protect the lands from the evil armies of Mordor, and earn money by charging rent and by controlling the Ring of Power. This strategy board game is one of the funnest toys for 8 year old boys and girls and up to do for family game night. Makes one greatesr family gifts for 8 year old boys and girls and up. The Lord of the Rings: The Fellowship of the Ring, The Lord of the Rings: The Two Towers, The Lord of the Rings: The Return of the King and the names of the characters, items, events and places therein are trademarks of The Saul Zaentz Company d/b/a Middle-earth Enterprises under license to New Line Productions, Inc. The Hasbro, Hasbro Gaming, Parker Brothers, and Monopoly names and logos, the distinctive design of the gameboard, the four corner squares, the Mr. Monopoly name and character, as well as each of the distinctive elements of the board and playing pieces are trademarks of Hasbro for its property trading game and game equipment."/>
    <n v="4.7"/>
    <x v="88"/>
    <s v="$"/>
    <n v="44.99"/>
    <s v="Toys &amp; Games › Games &amp; Accessories › Board Games"/>
    <s v="B08K1BRGHC"/>
    <s v="https://www.amazon.com/dp/B08K1BRGHC"/>
    <n v="1094"/>
    <x v="4"/>
    <s v=" Games &amp; Accessories "/>
    <s v=" Board Games"/>
    <m/>
    <m/>
    <m/>
    <m/>
    <n v="3"/>
    <x v="2"/>
    <n v="1"/>
    <n v="2.8830984663258499"/>
    <n v="27.597999999999995"/>
    <n v="1.6301905935212699"/>
    <n v="4.7"/>
    <x v="1"/>
    <x v="0"/>
    <x v="126"/>
  </r>
  <r>
    <x v="140"/>
    <x v="6"/>
    <s v="STAR WARS: DARTH VADER - Cable Guys Phone Stand &amp; Controller Holder - Direct from serving the Galactic Empire, it is the iconic Star Wars villain, the master Darth Vader. As part of the immensely popular Cable Guys range, Darth is stood in his strikingly iconic black armor, helmet and mask and will protect or anything you can fit into his hands. Be careful, do not fail him. You and Darth will rule the galaxy together.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5999999999999996"/>
    <x v="89"/>
    <s v="$"/>
    <n v="22.99"/>
    <s v="Video Games › Legacy Systems › Xbox Systems › Xbox 360 › Accessories › Controllers › Gamepads &amp; Standard Controllers"/>
    <s v="B07CHWB1JP"/>
    <s v="https://www.amazon.com/dp/B07CHWB1JP"/>
    <n v="933"/>
    <x v="0"/>
    <s v=" Legacy Systems "/>
    <s v=" Xbox Systems "/>
    <s v=" Xbox 360 "/>
    <s v=" Accessories "/>
    <s v=" Controllers "/>
    <s v=" Gamepads &amp; Standard Controllers"/>
    <n v="7"/>
    <x v="3"/>
    <n v="1"/>
    <n v="6.296051699496676"/>
    <n v="31.466571428571434"/>
    <n v="0.73061661808903766"/>
    <n v="4.5999999999999996"/>
    <x v="6"/>
    <x v="0"/>
    <x v="127"/>
  </r>
  <r>
    <x v="141"/>
    <x v="58"/>
    <s v="🎮🎧 CONTROLLER AND HEADSET HOLDER ONE MORE LIFE 🎧🎮  Gameration One More Life gaming controller and headset stand is a remarkable accessory that combines functionality and aesthetics. Designed with the dimensions of 170x270x185 mm, it provides ample space to hold your gaming essentials securely. Crafted from 100% resin, this stand offers durability and a sleek appearance that complements any gaming setup.  Inspired by the captivating world of zombies, it showcases intricate hand-painted motifs that bring an eerie and thrilling ambiance to your gaming environment. The attention to detail in the artwork is evident, with meticulous brush strokes capturing the essence of the zombie theme.  Not only does this stand serve as a visually striking display piece, but it also serves a practical purpose. With designated slots for your gaming controller and headphones, it keeps your valuable accessories organized and easily accessible. The controller slot ensures that your controller is securely held in place, preventing any accidental falls or damage. Meanwhile, the headphone hook provides a convenient storage solution, keeping your headset safe and within reach whenever you need it.  Whether you are an avid gamer or simply appreciate the artistry of gaming accessories, Gameration gaming controller and headset stand is a perfect addition to your gaming setup. Its combination of functional design, durable construction, and captivating zombie-themed artwork sets it apart from traditional stands. Elevate your gaming experience with this exceptional accessory that adds both style and organization to your gaming space."/>
    <n v="4.8"/>
    <x v="90"/>
    <s v="$"/>
    <n v="39.9"/>
    <s v="Video Games › PlayStation 4 › Accessories › Controllers › Gamepads &amp; Standard Controllers"/>
    <s v="B0C813CQ2Y"/>
    <s v="https://www.amazon.com/dp/B0C813CQ2Y"/>
    <n v="1627"/>
    <x v="0"/>
    <s v=" PlayStation 4 "/>
    <s v=" Accessories "/>
    <s v=" Controllers "/>
    <s v=" Gamepads &amp; Standard Controllers"/>
    <m/>
    <m/>
    <n v="5"/>
    <x v="2"/>
    <n v="1"/>
    <n v="3.7854522019334058"/>
    <n v="31.466571428571434"/>
    <n v="1.268012312385933"/>
    <n v="4.8"/>
    <x v="5"/>
    <x v="2"/>
    <x v="128"/>
  </r>
  <r>
    <x v="142"/>
    <x v="59"/>
    <s v="The ASUS RT-AX57 is a dual-band Wi-Fi router that provides 160MHz bandwidth. With up to 4X higher network capacity, it can handle more streaming, gaming, and smart home devices simultaneously. The more efficient transmission scheduling can also greatly extend the battery life of your IoT gadgets and reduce network congestion."/>
    <n v="4.4000000000000004"/>
    <x v="91"/>
    <s v="$"/>
    <n v="95.7"/>
    <s v="Electronics › Computers &amp; Accessories › Networking Products › Routers"/>
    <s v="B0BTTZVVNC"/>
    <s v="https://www.amazon.com/dp/B0BTTZVVNC"/>
    <n v="327"/>
    <x v="5"/>
    <s v=" Computers &amp; Accessories "/>
    <s v=" Networking Products "/>
    <s v=" Routers"/>
    <m/>
    <m/>
    <m/>
    <n v="4"/>
    <x v="0"/>
    <n v="1"/>
    <n v="3.0958160919540236"/>
    <n v="67.334000000000003"/>
    <n v="1.4212730567024088"/>
    <n v="4.4000000000000004"/>
    <x v="0"/>
    <x v="0"/>
    <x v="129"/>
  </r>
  <r>
    <x v="143"/>
    <x v="6"/>
    <s v="HALO MASTER CHIEF - Cable Guys Phone Stand &amp; Controller Holder - Master Chief is here! Poised in his up to date, green armor and helmet, complete with his post-battle scorch marks, despite a near-miss from a nuclear explosion, this supersoldier Cable Guy will protect and hold anything which you can fit onto his hands. As the salvation of the human race, you must protect him. This Spartan II Marine is standing 8&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8"/>
    <x v="92"/>
    <s v="$"/>
    <n v="24.99"/>
    <s v="Cell Phones &amp; Accessories › Accessories › Stands"/>
    <s v="B08KJHDDRK"/>
    <s v="https://www.amazon.com/dp/B08KJHDDRK"/>
    <n v="916"/>
    <x v="11"/>
    <s v=" Accessories "/>
    <s v=" Stands"/>
    <m/>
    <m/>
    <m/>
    <m/>
    <n v="3"/>
    <x v="3"/>
    <n v="1"/>
    <n v="4.8"/>
    <n v="24.99"/>
    <n v="1"/>
    <n v="4.8"/>
    <x v="5"/>
    <x v="3"/>
    <x v="130"/>
  </r>
  <r>
    <x v="144"/>
    <x v="3"/>
    <m/>
    <n v="4.5999999999999996"/>
    <x v="93"/>
    <s v="$"/>
    <n v="17.989999999999998"/>
    <s v="Home &amp; Kitchen › Kitchen &amp; Dining › Dining &amp; Entertaining › Glassware &amp; Drinkware › Cups, Mugs, &amp; Saucers › Coffee Cups &amp; Mugs"/>
    <s v="B06WRVFRJV"/>
    <s v="https://www.amazon.com/dp/B06WRVFRJV"/>
    <n v="0"/>
    <x v="3"/>
    <s v=" Kitchen &amp; Dining "/>
    <s v=" Dining &amp; Entertaining "/>
    <s v=" Glassware &amp; Drinkware "/>
    <s v=" Cups, Mugs, &amp; Saucers "/>
    <s v=" Coffee Cups &amp; Mugs"/>
    <m/>
    <n v="6"/>
    <x v="3"/>
    <n v="1"/>
    <n v="5.6072276093028393"/>
    <n v="21.929135802469148"/>
    <n v="0.82036976568745512"/>
    <n v="4.5999999999999996"/>
    <x v="6"/>
    <x v="0"/>
    <x v="131"/>
  </r>
  <r>
    <x v="145"/>
    <x v="60"/>
    <m/>
    <n v="4.7"/>
    <x v="94"/>
    <s v="$"/>
    <n v="21.99"/>
    <s v="Home &amp; Kitchen › Kitchen &amp; Dining › Dining &amp; Entertaining › Glassware &amp; Drinkware › Tumblers &amp; Water Glasses"/>
    <s v="B0BQVYGPZH"/>
    <s v="https://www.amazon.com/dp/B0BQVYGPZH"/>
    <n v="0"/>
    <x v="3"/>
    <s v=" Kitchen &amp; Dining "/>
    <s v=" Dining &amp; Entertaining "/>
    <s v=" Glassware &amp; Drinkware "/>
    <s v=" Tumblers &amp; Water Glasses"/>
    <m/>
    <m/>
    <n v="5"/>
    <x v="3"/>
    <n v="1"/>
    <n v="4.6869912811098233"/>
    <n v="21.929135802469148"/>
    <n v="1.0027754945784957"/>
    <n v="4.7"/>
    <x v="1"/>
    <x v="1"/>
    <x v="6"/>
  </r>
  <r>
    <x v="146"/>
    <x v="6"/>
    <s v="CALL OF DUTY: MONKEYBOMB Cable Guy phone and controller holder will blow you away! Definitely a Fan Favorite, Monkeybomb Cable Guy phone and controller holder stands (sits actually) 8.5&quot; tall. Replenished after a Max Ammo power-up in Call of Duty, the explosive Monkey Bomb grenade is ready and waiting. Free from smashing his symbols and hordes of zombies, the destructive Monkey Bomb Cable Guy will hold your gaming controller, smart phone, or anything else you can fit onto his hands.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8"/>
    <x v="95"/>
    <s v="$"/>
    <n v="24.99"/>
    <s v="Video Games › Legacy Systems › PlayStation Systems › PlayStation 2 › Accessories"/>
    <s v="B08KJJFFY8"/>
    <s v="https://www.amazon.com/dp/B08KJJFFY8"/>
    <n v="999"/>
    <x v="0"/>
    <s v=" Legacy Systems "/>
    <s v=" PlayStation Systems "/>
    <s v=" PlayStation 2 "/>
    <s v=" Accessories"/>
    <m/>
    <m/>
    <n v="5"/>
    <x v="3"/>
    <n v="1"/>
    <n v="6.0439993140113195"/>
    <n v="31.466571428571434"/>
    <n v="0.7941761324943476"/>
    <n v="4.8"/>
    <x v="5"/>
    <x v="3"/>
    <x v="119"/>
  </r>
  <r>
    <x v="147"/>
    <x v="3"/>
    <m/>
    <n v="4.7"/>
    <x v="96"/>
    <s v="$"/>
    <n v="26.99"/>
    <s v="Tools &amp; Home Improvement › Lighting &amp; Ceiling Fans › Novelty Lighting › Neon Signs"/>
    <s v="B079CBP6P9"/>
    <s v="https://www.amazon.com/dp/B079CBP6P9"/>
    <n v="0"/>
    <x v="2"/>
    <s v=" Lighting &amp; Ceiling Fans "/>
    <s v=" Novelty Lighting "/>
    <s v=" Neon Signs"/>
    <m/>
    <m/>
    <m/>
    <n v="4"/>
    <x v="3"/>
    <n v="1"/>
    <n v="5.6134535424642893"/>
    <n v="32.235555555555564"/>
    <n v="0.83727423135254353"/>
    <n v="4.7"/>
    <x v="1"/>
    <x v="0"/>
    <x v="132"/>
  </r>
  <r>
    <x v="148"/>
    <x v="1"/>
    <m/>
    <n v="4.3"/>
    <x v="97"/>
    <s v="$"/>
    <n v="4.2699999999999996"/>
    <s v="Home &amp; Kitchen › Wall Art › Posters &amp; Prints"/>
    <s v="B09MQ49C5B"/>
    <s v="https://www.amazon.com/dp/B09MQ49C5B"/>
    <n v="0"/>
    <x v="3"/>
    <s v=" Wall Art "/>
    <s v=" Posters &amp; Prints"/>
    <m/>
    <m/>
    <m/>
    <m/>
    <n v="3"/>
    <x v="1"/>
    <n v="1"/>
    <n v="22.083204672275723"/>
    <n v="21.929135802469148"/>
    <n v="0.19471811559118585"/>
    <n v="4.3"/>
    <x v="3"/>
    <x v="2"/>
    <x v="133"/>
  </r>
  <r>
    <x v="149"/>
    <x v="61"/>
    <m/>
    <n v="4.8"/>
    <x v="98"/>
    <s v="$"/>
    <n v="32.99"/>
    <s v="Tools &amp; Home Improvement › Lighting &amp; Ceiling Fans › Novelty Lighting › Neon Signs"/>
    <s v="B0BLVC4MXK"/>
    <s v="https://www.amazon.com/dp/B0BLVC4MXK"/>
    <n v="0"/>
    <x v="2"/>
    <s v=" Lighting &amp; Ceiling Fans "/>
    <s v=" Novelty Lighting "/>
    <s v=" Neon Signs"/>
    <m/>
    <m/>
    <m/>
    <n v="4"/>
    <x v="2"/>
    <n v="1"/>
    <n v="4.6902293624330609"/>
    <n v="32.235555555555564"/>
    <n v="1.0234041086446986"/>
    <n v="4.8"/>
    <x v="5"/>
    <x v="1"/>
    <x v="134"/>
  </r>
  <r>
    <x v="150"/>
    <x v="62"/>
    <s v="Press one time, it down for the light to come on it makes a coin ching noise just like in game.  Press it again, It turns off the lights with the game over sound. Press it again, It turns off the lights with the game over sound. As Decorative Light –It can be used as a decorative light in bedroom, child room, living room, bars, shop, cafe shop, hotels, university etc. As Decorative Light –It can be used as a decorative light in bedroom, child room, living room, bars, shop, cafe shop, hotels, university etc. Widely used–Widely used in various environment decorations, improve environmental artistic taste, showing a warm. Widely used–Widely used in various environment decorations, improve environmental artistic taste, showing a warm."/>
    <n v="4.4000000000000004"/>
    <x v="99"/>
    <s v="$"/>
    <n v="20.98"/>
    <s v="Tools &amp; Home Improvement › Lighting &amp; Ceiling Fans › Wall Lights › Night Lights"/>
    <s v="B0BYYP8ZPM"/>
    <s v="https://www.amazon.com/dp/B0BYYP8ZPM"/>
    <n v="740"/>
    <x v="2"/>
    <s v=" Lighting &amp; Ceiling Fans "/>
    <s v=" Wall Lights "/>
    <s v=" Night Lights"/>
    <m/>
    <m/>
    <m/>
    <n v="4"/>
    <x v="3"/>
    <n v="1"/>
    <n v="6.7605550259506426"/>
    <n v="32.235555555555564"/>
    <n v="0.65083413759823505"/>
    <n v="4.4000000000000004"/>
    <x v="0"/>
    <x v="3"/>
    <x v="135"/>
  </r>
  <r>
    <x v="151"/>
    <x v="23"/>
    <m/>
    <n v="4.8"/>
    <x v="67"/>
    <s v="$"/>
    <n v="14.98"/>
    <s v="Home &amp; Kitchen › Wall Art › Posters &amp; Prints"/>
    <s v="B09NCK9JD6"/>
    <s v="https://www.amazon.com/dp/B09NCK9JD6"/>
    <n v="0"/>
    <x v="3"/>
    <s v=" Wall Art "/>
    <s v=" Posters &amp; Prints"/>
    <m/>
    <m/>
    <m/>
    <m/>
    <n v="3"/>
    <x v="1"/>
    <n v="0.05"/>
    <n v="0.35133461899817059"/>
    <n v="21.929135802469148"/>
    <n v="0.68310945469694717"/>
    <n v="0.24"/>
    <x v="5"/>
    <x v="1"/>
    <x v="136"/>
  </r>
  <r>
    <x v="152"/>
    <x v="63"/>
    <s v="Enjoy the comfort, warmth, and coziness of this Xbox throw blanket all year round! This blanket is ideal for a bedroom, living room, to take in the car for road trips, or to drape over your bedding for a playful sense of décor. Make holiday gift giving simple with the special edition packaging! Its the perfect collector’s item for the gamer in your life! Throw measures 46 x 60 inches. To clean, machine wash cold, and tumble dry on low."/>
    <n v="4.8"/>
    <x v="100"/>
    <s v="$"/>
    <n v="27.99"/>
    <s v="Home &amp; Kitchen › Bedding › Kids' Bedding › Blankets &amp; Throws › Throws"/>
    <s v="B0CMFVN8D3"/>
    <s v="https://www.amazon.com/dp/B0CMFVN8D3"/>
    <n v="439"/>
    <x v="3"/>
    <s v=" Bedding "/>
    <s v=" Kids' Bedding "/>
    <s v=" Blankets &amp; Throws "/>
    <s v=" Throws"/>
    <m/>
    <m/>
    <n v="5"/>
    <x v="3"/>
    <n v="0.43"/>
    <n v="1.6170681063342738"/>
    <n v="21.929135802469148"/>
    <n v="1.2763840879150568"/>
    <n v="2.0640000000000001"/>
    <x v="5"/>
    <x v="1"/>
    <x v="137"/>
  </r>
  <r>
    <x v="153"/>
    <x v="64"/>
    <m/>
    <n v="4.7"/>
    <x v="101"/>
    <s v="$"/>
    <n v="19.98"/>
    <s v="Home &amp; Kitchen › Home Décor Products › Kids' Room Décor › Lamps &amp; Lighting"/>
    <s v="B08X6DVF2V"/>
    <s v="https://www.amazon.com/dp/B08X6DVF2V"/>
    <n v="0"/>
    <x v="3"/>
    <s v=" Home Décor Products "/>
    <s v=" Kids' Room Décor "/>
    <s v=" Lamps &amp; Lighting"/>
    <m/>
    <m/>
    <m/>
    <n v="4"/>
    <x v="3"/>
    <n v="1"/>
    <n v="5.1585054189992485"/>
    <n v="21.929135802469148"/>
    <n v="0.91111661581074799"/>
    <n v="4.7"/>
    <x v="1"/>
    <x v="3"/>
    <x v="138"/>
  </r>
  <r>
    <x v="154"/>
    <x v="65"/>
    <m/>
    <n v="4.4000000000000004"/>
    <x v="102"/>
    <s v="$"/>
    <n v="239.99"/>
    <s v="Home &amp; Kitchen › Furniture › Game &amp; Recreation Room Furniture › Gaming Chairs › Video Game Chairs"/>
    <s v="B002S7H920"/>
    <s v="https://www.amazon.com/dp/B002S7H920"/>
    <n v="0"/>
    <x v="3"/>
    <s v=" Furniture "/>
    <s v=" Game &amp; Recreation Room Furniture "/>
    <s v=" Gaming Chairs "/>
    <s v=" Video Game Chairs"/>
    <m/>
    <m/>
    <n v="5"/>
    <x v="0"/>
    <n v="1"/>
    <n v="0.40205090849978853"/>
    <n v="21.929135802469148"/>
    <n v="10.943887719140211"/>
    <n v="4.4000000000000004"/>
    <x v="0"/>
    <x v="0"/>
    <x v="139"/>
  </r>
  <r>
    <x v="155"/>
    <x v="66"/>
    <m/>
    <n v="4.5999999999999996"/>
    <x v="103"/>
    <s v="$"/>
    <n v="19.75"/>
    <s v="Home &amp; Kitchen › Home Décor Products › Home Décor Accents › Decorative Accessories › Decorative Signs &amp; Plaques"/>
    <s v="B09QCGPJD2"/>
    <s v="https://www.amazon.com/dp/B09QCGPJD2"/>
    <n v="0"/>
    <x v="3"/>
    <s v=" Home Décor Products "/>
    <s v=" Home Décor Accents "/>
    <s v=" Decorative Accessories "/>
    <s v=" Decorative Signs &amp; Plaques"/>
    <m/>
    <m/>
    <n v="5"/>
    <x v="3"/>
    <n v="1"/>
    <n v="5.1075455539928134"/>
    <n v="21.929135802469148"/>
    <n v="0.90062828639951309"/>
    <n v="4.5999999999999996"/>
    <x v="6"/>
    <x v="1"/>
    <x v="140"/>
  </r>
  <r>
    <x v="156"/>
    <x v="67"/>
    <m/>
    <n v="4.5"/>
    <x v="56"/>
    <s v="$"/>
    <n v="23.99"/>
    <s v="Home &amp; Kitchen › Kitchen &amp; Dining › Dining &amp; Entertaining › Glassware &amp; Drinkware › Tumblers &amp; Water Glasses"/>
    <s v="B0CHBHSZ71"/>
    <s v="https://www.amazon.com/dp/B0CHBHSZ71"/>
    <n v="0"/>
    <x v="3"/>
    <s v=" Kitchen &amp; Dining "/>
    <s v=" Dining &amp; Entertaining "/>
    <s v=" Glassware &amp; Drinkware "/>
    <s v=" Tumblers &amp; Water Glasses"/>
    <m/>
    <m/>
    <n v="5"/>
    <x v="3"/>
    <n v="0.27"/>
    <n v="1.1106252605252196"/>
    <n v="21.929135802469148"/>
    <n v="1.0939783590240162"/>
    <n v="1.2150000000000001"/>
    <x v="2"/>
    <x v="1"/>
    <x v="141"/>
  </r>
  <r>
    <x v="157"/>
    <x v="68"/>
    <m/>
    <n v="4"/>
    <x v="104"/>
    <s v="$"/>
    <n v="154.99"/>
    <s v="Electronics › Camera &amp; Photo › Lighting &amp; Studio › Photo Studio › Storage &amp; Presentation Materials › Digital Picture Frames"/>
    <s v="B09H3YWPCH"/>
    <s v="https://www.amazon.com/dp/B09H3YWPCH"/>
    <n v="0"/>
    <x v="5"/>
    <s v=" Camera &amp; Photo "/>
    <s v=" Lighting &amp; Studio "/>
    <s v=" Photo Studio "/>
    <s v=" Storage &amp; Presentation Materials "/>
    <s v=" Digital Picture Frames"/>
    <m/>
    <n v="6"/>
    <x v="0"/>
    <n v="1"/>
    <n v="1.7377637266920445"/>
    <n v="67.334000000000003"/>
    <n v="2.3018088929812577"/>
    <n v="4"/>
    <x v="9"/>
    <x v="2"/>
    <x v="142"/>
  </r>
  <r>
    <x v="158"/>
    <x v="69"/>
    <m/>
    <n v="4.3"/>
    <x v="54"/>
    <s v="$"/>
    <n v="19.989999999999998"/>
    <s v="Home &amp; Kitchen › Bedding › Kids' Bedding › Blankets &amp; Throws › Bed Blankets"/>
    <s v="B0CLTMCXWR"/>
    <s v="https://www.amazon.com/dp/B0CLTMCXWR"/>
    <n v="0"/>
    <x v="3"/>
    <s v=" Bedding "/>
    <s v=" Kids' Bedding "/>
    <s v=" Blankets &amp; Throws "/>
    <s v=" Bed Blankets"/>
    <m/>
    <m/>
    <n v="5"/>
    <x v="3"/>
    <n v="0.18"/>
    <n v="0.84908209660385792"/>
    <n v="21.929135802469148"/>
    <n v="0.91157263013297551"/>
    <n v="0.77399999999999991"/>
    <x v="3"/>
    <x v="1"/>
    <x v="14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9">
  <r>
    <s v="Razer Tartarus V2 Gaming Keypad: Mecha-Membrane Key Switches - One Handed Keyboard - 32 Programmable Keys - Customizable Chroma RGB Lighting - Programmable Macros - Classic Black"/>
    <x v="0"/>
    <s v="The Razer Tartarus V2 provides endless commands at your fingertips with 32 fully programmable Mecha-Membrane keys, including an 8-way directional d-pad and 3-way scroll wheel. The keypad also features individually programmable backlit keys with 16.8 million color options, all easily set through Razer Synapse. And with its improved ergonomic form factor and adjustable palm rest with two positions, you get the exact angle of comfort you need. Razer Synapse 3 (PC)/ Razer Synapse 2 (Mac) enabled."/>
    <n v="4.4000000000000004"/>
    <x v="0"/>
    <s v="$"/>
    <n v="77"/>
    <s v="Video Games › PC › Accessories › Controllers › Gamepads &amp; Standard Controllers"/>
    <s v="B07754PYFK"/>
    <s v="https://www.amazon.com/dp/B07754PYFK"/>
    <n v="497"/>
    <s v="Video Games "/>
    <s v=" PC "/>
    <s v=" Accessories "/>
    <s v=" Controllers "/>
    <s v=" Gamepads &amp; Standard Controllers"/>
    <m/>
    <m/>
    <n v="5"/>
    <x v="0"/>
    <n v="1"/>
    <n v="1.7980897959183679"/>
    <n v="31.466571428571434"/>
    <n v="2.4470413046044324"/>
    <n v="4.4000000000000004"/>
  </r>
  <r>
    <s v="Neon Gaming Decor for Boys Room Wooden, Neon Gaming Wooden Door Sign for Gamer Room Decor, Boys Decorations for Bedroom Nursery Playroom Wall Art (6&quot;x12&quot;)"/>
    <x v="1"/>
    <m/>
    <n v="4.4000000000000004"/>
    <x v="1"/>
    <s v="$"/>
    <n v="9.99"/>
    <s v="Baby Products › Nursery › Décor › Wall Décor › Wall Plaques"/>
    <s v="B0CBCBQG4V"/>
    <s v="https://www.amazon.com/dp/B0CBCBQG4V"/>
    <n v="0"/>
    <s v="Baby Products "/>
    <s v=" Nursery "/>
    <s v=" Décor "/>
    <s v=" Wall Décor "/>
    <s v=" Wall Plaques"/>
    <m/>
    <m/>
    <n v="5"/>
    <x v="1"/>
    <n v="0.25"/>
    <n v="1.2101101101101102"/>
    <n v="10.99"/>
    <n v="0.90900818926296634"/>
    <n v="1.1000000000000001"/>
  </r>
  <r>
    <s v="Neon Sign King Boo The Ghost Face LED Neon Light Mario Lamp Acrylic Sign for Game Room Decor Gaming Light Accessory Gifts for Boy Room Decor (White)"/>
    <x v="2"/>
    <m/>
    <n v="4.7"/>
    <x v="2"/>
    <s v="$"/>
    <n v="39.99"/>
    <s v="Tools &amp; Home Improvement › Lighting &amp; Ceiling Fans › Novelty Lighting › Neon Signs"/>
    <s v="B09Q89FL7G"/>
    <s v="https://www.amazon.com/dp/B09Q89FL7G"/>
    <n v="0"/>
    <s v="Tools &amp; Home Improvement "/>
    <s v=" Lighting &amp; Ceiling Fans "/>
    <s v=" Novelty Lighting "/>
    <s v=" Neon Signs"/>
    <m/>
    <m/>
    <m/>
    <n v="4"/>
    <x v="2"/>
    <n v="1"/>
    <n v="3.7886249340112816"/>
    <n v="32.235555555555564"/>
    <n v="1.2405556321522127"/>
    <n v="4.7"/>
  </r>
  <r>
    <s v="Paladone Xbox Light Up Headphone Stand, Gamer Headset Stand, Gaming Desk Accessories, Official Xbox Merchandise"/>
    <x v="3"/>
    <s v="Gamers and Xbox devotees will love this 23.5cm (9.3&quot;) tall Xbox Head Light. The all-in-one light up headphone stand will make a great addition to any gaming setup plus it's a cool way to store and display your headset in your home. When you're ready for your next gaming session, simply grab your headset off this stand. The centre piece is also a light featuring the recognizable green Xbox logo. The Xbox Head Light will make the perfect present, and collectors of official Xbox merchandise will welcome this headset stand to their collection of gaming accessories. The light is powered by USB (cable included)"/>
    <n v="4.5"/>
    <x v="3"/>
    <s v="$"/>
    <n v="20.99"/>
    <s v="Video Games › Xbox One › Accessories › Headsets"/>
    <s v="B096YL5X8C"/>
    <s v="https://www.amazon.com/dp/B096YL5X8C"/>
    <n v="612"/>
    <s v="Video Games "/>
    <s v=" Xbox One "/>
    <s v=" Accessories "/>
    <s v=" Headsets"/>
    <m/>
    <m/>
    <m/>
    <n v="4"/>
    <x v="3"/>
    <n v="1"/>
    <n v="6.7460491390458053"/>
    <n v="31.466571428571434"/>
    <n v="0.66705710368372773"/>
    <n v="4.5"/>
  </r>
  <r>
    <s v="Paladone Yoshi Egg Light 8 in x 7 in | Super Mario Gifts and Room Décor |Officially Licensed Nintendo Merchandise"/>
    <x v="3"/>
    <m/>
    <n v="4.3"/>
    <x v="4"/>
    <s v="$"/>
    <n v="29.99"/>
    <s v="Home &amp; Kitchen › Home Décor Products › Kids' Room Décor › Lamps &amp; Lighting"/>
    <s v="B07MQBZYZQ"/>
    <s v="https://www.amazon.com/dp/B07MQBZYZQ"/>
    <n v="0"/>
    <s v="Home &amp; Kitchen "/>
    <s v=" Home Décor Products "/>
    <s v=" Kids' Room Décor "/>
    <s v=" Lamps &amp; Lighting"/>
    <m/>
    <m/>
    <m/>
    <n v="4"/>
    <x v="3"/>
    <n v="1"/>
    <n v="3.1442242064227188"/>
    <n v="21.929135802469148"/>
    <n v="1.367586952360577"/>
    <n v="4.3"/>
  </r>
  <r>
    <s v="Super Mario Warp Pipe Travel Mug - 15oz Stainless Steel - Officially Licensed Nintendo Merchandise"/>
    <x v="3"/>
    <s v="The perfect mug for any Super Mario fans on the go, this Super Mario Travel Mug is ideal for your commute to work, busy bus rides, or short walks into town. This stainless steel travel mug features a fun Super Mario design that pays homage to the earlier games in this hugely popular franchise. A travel mug with a retro gaming twist, this mug makes a great gift for lovers of the Super Mario series as well as lovers of old school gaming. The Super Mario Travel Mug can hold 450ml (16oz) and has a plastic lid. One of the most popular and instantly recognizable video game characters of all time, Mario first appeared in the iconic 1981 arcade game Donkey Kong under the name 'Jumpman'. Since then, Mario has become a legend within popular culture and has been a defining figure not just for Nintendo, but for the whole gaming industry. Since hitting the big time with Super Mario Bros. Mario has had huge success with other installments such as Super Mario Galaxy, Super Mario 3D World, and the hugely popular racing spin-off Super Mario Kart. The Super Mario Travel Mug is an officially licensed Super Mario product."/>
    <n v="4.2"/>
    <x v="5"/>
    <s v="$"/>
    <n v="23.64"/>
    <s v="Home &amp; Kitchen › Kitchen &amp; Dining › Storage &amp; Organization › Thermoses › Insulated Beverage Containers › Cups &amp; Mugs"/>
    <s v="B082Q1N7QQ"/>
    <s v="https://www.amazon.com/dp/B082Q1N7QQ"/>
    <n v="1119"/>
    <s v="Home &amp; Kitchen "/>
    <s v=" Kitchen &amp; Dining "/>
    <s v=" Storage &amp; Organization "/>
    <s v=" Thermoses "/>
    <s v=" Insulated Beverage Containers "/>
    <s v=" Cups &amp; Mugs"/>
    <m/>
    <n v="6"/>
    <x v="3"/>
    <n v="1"/>
    <n v="3.8960393557686301"/>
    <n v="21.929135802469148"/>
    <n v="1.0780178577460502"/>
    <n v="4.2"/>
  </r>
  <r>
    <s v="Gamer Gifts, Gifts For Gamers, Gifts For Gamers Men Teen Boys Boyfiend, Gamer Tumbler 20oz, Cool Gamer Gifts, Gaming Gifts, Video Game Gifts, Gaming Gifts For Men, Christmas Gamers Gift Ideas"/>
    <x v="4"/>
    <m/>
    <n v="4.7"/>
    <x v="6"/>
    <s v="$"/>
    <n v="21.99"/>
    <s v="Home &amp; Kitchen › Kitchen &amp; Dining › Dining &amp; Entertaining › Glassware &amp; Drinkware › Tumblers &amp; Water Glasses"/>
    <s v="B0BNQ17V38"/>
    <s v="https://www.amazon.com/dp/B0BNQ17V38"/>
    <n v="0"/>
    <s v="Home &amp; Kitchen "/>
    <s v=" Kitchen &amp; Dining "/>
    <s v=" Dining &amp; Entertaining "/>
    <s v=" Glassware &amp; Drinkware "/>
    <s v=" Tumblers &amp; Water Glasses"/>
    <m/>
    <m/>
    <n v="5"/>
    <x v="3"/>
    <n v="0.45"/>
    <n v="2.1091460764994205"/>
    <n v="21.929135802469148"/>
    <n v="1.0027754945784957"/>
    <n v="2.1150000000000002"/>
  </r>
  <r>
    <s v="JENVIO Gamer Gifts for Men - Gamer Mode ON - Stainless Steel Tumbler for Coffee/Cold Drinks w Lid and 2 Straws | Gift Idea Gamer Cup For Valentine's Day - Video Gamer Mug Boys (30 Ounce Black)"/>
    <x v="5"/>
    <m/>
    <n v="4.8"/>
    <x v="7"/>
    <s v="$"/>
    <n v="24.8"/>
    <s v="Home &amp; Kitchen › Kitchen &amp; Dining › Dining &amp; Entertaining › Glassware &amp; Drinkware › Tumblers &amp; Water Glasses"/>
    <s v="B082FNT9B4"/>
    <s v="https://www.amazon.com/dp/B082FNT9B4"/>
    <n v="0"/>
    <s v="Home &amp; Kitchen "/>
    <s v=" Kitchen &amp; Dining "/>
    <s v=" Dining &amp; Entertaining "/>
    <s v=" Glassware &amp; Drinkware "/>
    <s v=" Tumblers &amp; Water Glasses"/>
    <m/>
    <m/>
    <n v="5"/>
    <x v="3"/>
    <n v="1"/>
    <n v="4.244348864994028"/>
    <n v="21.929135802469148"/>
    <n v="1.130915519124452"/>
    <n v="4.8"/>
  </r>
  <r>
    <s v="Paladone Super Mario Bros Mushroom Light with Sound, Nintendo Collectible Figure Lamp Gift for Fans, Themed Decor for Bedrooms or Gaming Rooms"/>
    <x v="3"/>
    <m/>
    <n v="4.5999999999999996"/>
    <x v="8"/>
    <s v="$"/>
    <n v="29.99"/>
    <s v="Home &amp; Kitchen › Home Décor Products › Kids' Room Décor"/>
    <s v="B0793M7HRK"/>
    <s v="https://www.amazon.com/dp/B0793M7HRK"/>
    <n v="0"/>
    <s v="Home &amp; Kitchen "/>
    <s v=" Home Décor Products "/>
    <s v=" Kids' Room Décor"/>
    <m/>
    <m/>
    <m/>
    <m/>
    <n v="3"/>
    <x v="3"/>
    <n v="1"/>
    <n v="3.3635886859405826"/>
    <n v="21.929135802469148"/>
    <n v="1.367586952360577"/>
    <n v="4.5999999999999996"/>
  </r>
  <r>
    <s v="Exquisite Gaming: Fallout 76: Variant Vault Boy - Original Mobile Phone &amp; Gaming Controller Holder, Device Stand, Cable Guys, Licensed Figure"/>
    <x v="6"/>
    <s v="FALLOUT 76 VARIANT VAULT BOY - Cable Guys Phone Stand &amp; Controller Holder - Cable Guy 100% official licensed Collectable Classic Fallout 76 Variant functional figure standing 8 inches tall and coming with a 2m cable for charging your device. Approx 8&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8"/>
    <x v="9"/>
    <s v="$"/>
    <n v="24.99"/>
    <s v="Video Games › Legacy Systems › PlayStation Systems › PlayStation 3 › Accessories › Controllers › Gamepads &amp; Standard Controllers"/>
    <s v="B07H19C13B"/>
    <s v="https://www.amazon.com/dp/B07H19C13B"/>
    <n v="751"/>
    <s v="Video Games "/>
    <s v=" Legacy Systems "/>
    <s v=" PlayStation Systems "/>
    <s v=" PlayStation 3 "/>
    <s v=" Accessories "/>
    <s v=" Controllers "/>
    <s v=" Gamepads &amp; Standard Controllers"/>
    <n v="7"/>
    <x v="3"/>
    <n v="1"/>
    <n v="6.0439993140113195"/>
    <n v="31.466571428571434"/>
    <n v="0.7941761324943476"/>
    <n v="4.8"/>
  </r>
  <r>
    <s v="Paladone Playstation Controller Digital Alarm Clock - Officially Licensed Playstation Gamer Gifts and Room Decor"/>
    <x v="3"/>
    <s v="The first gaming console to ever ship 100 million units, the original PlayStation was launched by Japan-based electronics company Sony in 1994, rapidly becoming one of the best-known gaming brands in the world. With successive consoles building on that original unprecedented success (including the best-selling console of all time, the PlayStation 2), the iconic image, name, and logos of the Sony brand are instantly recognizable with gamers of all ages. The PlayStation controller, with its distinctive shape and iconic button symbols of a green triangle, blue x, red circle, and pink square, are now virtually synonymous with console gaming in general."/>
    <n v="4.5"/>
    <x v="10"/>
    <s v="$"/>
    <n v="30.99"/>
    <s v="Home &amp; Kitchen › Home Décor Products › Clocks › Alarm Clocks"/>
    <s v="B07MJHVZDQ"/>
    <s v="https://www.amazon.com/dp/B07MJHVZDQ"/>
    <n v="656"/>
    <s v="Home &amp; Kitchen "/>
    <s v=" Home Décor Products "/>
    <s v=" Clocks "/>
    <s v=" Alarm Clocks"/>
    <m/>
    <m/>
    <m/>
    <n v="4"/>
    <x v="2"/>
    <n v="1"/>
    <n v="3.1842888386934871"/>
    <n v="21.929135802469148"/>
    <n v="1.4131883845833373"/>
    <n v="4.5"/>
  </r>
  <r>
    <s v="Hasbro Gaming Monopoly: Disney Star Wars Dark Side Edition Board Game for Families and Kids Ages 8+, Gift, Family Game Night"/>
    <x v="7"/>
    <s v="Classic Monopoly gameplay gets a Star Wars twist inspired by the power of the dark side across Star Wars films. In this Monopoly: Disney Star Wars Edition board game for families and kids, players recruit as many infamous villains as they can. The more contracts they have, the more Imperial Credits they can collect. Activate a character's special ability by acquiring the Force Lightning ring, plot against opponents with Dark Side cards, and jump to hyperspace on the board by landing on a Ship space. The last player with Imperial Credits when all other players are bankrupt wins. The game includes 6 zinc Monopoly tokens depicting infamous Star Wars characters: Darth Vader, Kylo Ren, Asaj Ventress, The Emperor, Darth Maul, or the Grand Inquisitor. Looking for board games for kids and families? This Star Wars edition of the Monopoly game is a great choice for family game night. Looking for Star Wars gifts? It's a great kids gift for ages 8 and up. Star Wars products are produced by Hasbro under license from Lucasfilm Ltd. The Hasbro, Hasbro Gaming, Parker Brothers, and Monopoly names and logos, the distinctive design of the gameboard, the four corner squares, the Mr. Monopoly name and character, as well as each of the distinctive elements of the board and playing pieces are trademarks of Hasbro for its property trading game and game equipment."/>
    <n v="4.7"/>
    <x v="11"/>
    <s v="$"/>
    <n v="21.04"/>
    <s v="Toys &amp; Games › Games &amp; Accessories › Board Games"/>
    <s v="B09RSC1CVZ"/>
    <s v="https://www.amazon.com/dp/B09RSC1CVZ"/>
    <n v="1361"/>
    <s v="Toys &amp; Games "/>
    <s v=" Games &amp; Accessories "/>
    <s v=" Board Games"/>
    <m/>
    <m/>
    <m/>
    <m/>
    <n v="3"/>
    <x v="3"/>
    <n v="1"/>
    <n v="6.1649524714828887"/>
    <n v="27.597999999999995"/>
    <n v="0.76237408507862903"/>
    <n v="4.7"/>
  </r>
  <r>
    <s v="Majora's Mask LED Sign LoZ Neon Sign for Room Wall Decor Gamer Gifts Zelda Mask Game Room Decor LED Neon Light for Zelda Fans (Majoras Mask)"/>
    <x v="8"/>
    <s v="GGK Majora's Mask LED Sign LoZ Neon Sign for Room Wall Decor Gamer Gifts Zelda Mask Game Room Decor LED Neon Light for Zelda Fans Zelda Lamps Neon LightsSize of this zelda neon sign: 14.1*12.2 inchesColor: colorfulMaterial: acrylic, silicone"/>
    <n v="4.7"/>
    <x v="12"/>
    <s v="$"/>
    <n v="39.99"/>
    <s v="Tools &amp; Home Improvement › Lighting &amp; Ceiling Fans › Novelty Lighting › Neon Signs"/>
    <s v="B0BF9FLCX7"/>
    <s v="https://www.amazon.com/dp/B0BF9FLCX7"/>
    <n v="241"/>
    <s v="Tools &amp; Home Improvement "/>
    <s v=" Lighting &amp; Ceiling Fans "/>
    <s v=" Novelty Lighting "/>
    <s v=" Neon Signs"/>
    <m/>
    <m/>
    <m/>
    <n v="4"/>
    <x v="2"/>
    <n v="1"/>
    <n v="3.7886249340112816"/>
    <n v="32.235555555555564"/>
    <n v="1.2405556321522127"/>
    <n v="4.7"/>
  </r>
  <r>
    <s v="Kirby Poster Wall Art,Watercolor Kirby Decor Wall Art,Super Smash Bros Kirbys Dreamland Poster,Kirby Merchandise For Walls Or Bedroom,Pink Kirbys Dream Land Gamer Poster For Game Room- 11x14 Unframed"/>
    <x v="9"/>
    <s v="Give that Kerby fan in your life the perfect gift.This colorful pink Kirby wall art poster print features a 11x14 art photo print that any Kirby fan will enjoy - making a fantastic addition as Kirby wall decor for bedroom, Kirby wall decor, &amp;game room decor. It's modern and one-of-a-kind pink art look is printed on premium lustre matte photo paper only used by professional printers, plus the colorful paper background creates a clean modern look to match any gamer girls bedroom decor or game room decor. These fade-resistant inks will stay vivid and look new forever, even in that sunny corner of a boys bedroom or kids room.This one-of-a-kind kirby poster print is sure to turn heads and inspire compliments no matter where it hangs. Perfect for gamers, boys, girls, smash bros decor or as kirby gifts.Make it yours: Balance out this print's look with a nice modern frame, or hang it up with some picture clips for a fresh take. Creating stunning kirby merch wall art for boy room decor, posters for boys room, or kids room decor for boys.FeaturesReady to frame right out of the package. Use any 11 x 14 frame of your choice to create a stunning kirby decor wall art display or nintendo poster.Ready to frame right out of the package. Use any 11 x 14 frame of your choice to create a stunning kirby decor wall art display or nintendo poster.Specialized lustre photo print: Digital fine art printing is produced using anti-fade inks on professional-grade art printersSpecialized lustre photo print: Digital fine art printing is produced using anti-fade inks on professional-grade art printers100% handcrafted and inspected with best-in-class professional printing that guarantees these will look great forever.100% handcrafted and inspected with best-in-class professional printing that guarantees these will look great forever.Specifications● Includes a professionally printed art photo with high-end premium matte lustre finish● Size: 11' x 14&quot; each● Clear print details and vivid colors that will wow your guest● Packaged in a strong protected sleeve● Easy to frame - Frames not included"/>
    <n v="4.7"/>
    <x v="6"/>
    <s v="$"/>
    <n v="14.99"/>
    <s v="Home &amp; Kitchen › Wall Art › Posters &amp; Prints"/>
    <s v="B09YZ1PB2B"/>
    <s v="https://www.amazon.com/dp/B09YZ1PB2B"/>
    <n v="2094"/>
    <s v="Home &amp; Kitchen "/>
    <s v=" Wall Art "/>
    <s v=" Posters &amp; Prints"/>
    <m/>
    <m/>
    <m/>
    <m/>
    <n v="3"/>
    <x v="1"/>
    <n v="0.45"/>
    <n v="3.0940708620561872"/>
    <n v="21.929135802469148"/>
    <n v="0.68356546901917481"/>
    <n v="2.1150000000000002"/>
  </r>
  <r>
    <s v="Gamer Gifts for Teenage Boys, Gaming Headphone Stand for Men, Gaming Room Desk Decor Wooden Headset Holder, Son Boyfriend Husband Game Lover Gifts -Choose Your Weapon"/>
    <x v="10"/>
    <m/>
    <n v="4.3"/>
    <x v="13"/>
    <s v="$"/>
    <n v="21.99"/>
    <s v="Electronics › Headphones, Earbuds &amp; Accessories"/>
    <s v="B0B1DR1GM7"/>
    <s v="https://www.amazon.com/dp/B0B1DR1GM7"/>
    <n v="0"/>
    <s v="Electronics "/>
    <s v=" Headphones, Earbuds &amp; Accessories"/>
    <m/>
    <m/>
    <m/>
    <m/>
    <m/>
    <n v="2"/>
    <x v="3"/>
    <n v="0.59"/>
    <n v="7.7683655297862675"/>
    <n v="67.334000000000003"/>
    <n v="0.32658092494133717"/>
    <n v="2.5369999999999999"/>
  </r>
  <r>
    <s v="Fallout Shelter Vintage Look Reproduction Metal Tin Sign, Garage Decor Man Cave Sign 8x12 Inches"/>
    <x v="11"/>
    <m/>
    <n v="4.8"/>
    <x v="14"/>
    <s v="$"/>
    <n v="11.99"/>
    <s v="Home &amp; Kitchen › Home Décor Products › Home Décor Accents › Decorative Accessories › Decorative Signs &amp; Plaques"/>
    <s v="B0998J9CB2"/>
    <s v="https://www.amazon.com/dp/B0998J9CB2"/>
    <n v="0"/>
    <s v="Home &amp; Kitchen "/>
    <s v=" Home Décor Products "/>
    <s v=" Home Décor Accents "/>
    <s v=" Decorative Accessories "/>
    <s v=" Decorative Signs &amp; Plaques"/>
    <m/>
    <m/>
    <n v="5"/>
    <x v="1"/>
    <n v="0.94"/>
    <n v="8.2522319216631175"/>
    <n v="21.929135802469148"/>
    <n v="0.54676117235089428"/>
    <n v="4.5119999999999996"/>
  </r>
  <r>
    <s v="ABXY Silicone Gaming Coasters - Set of Four - Game Room Décor"/>
    <x v="12"/>
    <m/>
    <n v="4.7"/>
    <x v="15"/>
    <s v="$"/>
    <n v="7.99"/>
    <s v="Home &amp; Kitchen › Kitchen &amp; Dining › Dining &amp; Entertaining › Bar Tools &amp; Drinkware › Bar Tools › Coasters"/>
    <s v="B0C8RNKK6S"/>
    <s v="https://www.amazon.com/dp/B0C8RNKK6S"/>
    <n v="0"/>
    <s v="Home &amp; Kitchen "/>
    <s v=" Kitchen &amp; Dining "/>
    <s v=" Dining &amp; Entertaining "/>
    <s v=" Bar Tools &amp; Drinkware "/>
    <s v=" Bar Tools "/>
    <s v=" Coasters"/>
    <m/>
    <n v="6"/>
    <x v="1"/>
    <n v="0.19"/>
    <n v="2.4509034132171399"/>
    <n v="21.929135802469148"/>
    <n v="0.36435544345985366"/>
    <n v="0.89300000000000002"/>
  </r>
  <r>
    <s v="Exquisite Gaming: Borderlands 3: Claptrap - Original Mobile Phone &amp; Gaming Controller Holder, Device Stand, Cable Guys, Gearbox Licensed Figure"/>
    <x v="6"/>
    <s v="BORDERLANDS 3: CLAPTRAP - Cable Guys Phone Stand &amp; Controller Holder - Get outta the way, your general-purpose robot and mascot from 2864 AD is here joining our ever-popular Cable Guys range, as seen in the action-packed Borderlands. Filled with emotion and exuberance, your little buddy’s arms are splayed and stationed by his tire to hold most types of gaming controller and smart phone device. There is no stopping you together now, minion!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5"/>
    <x v="16"/>
    <s v="$"/>
    <n v="24.99"/>
    <s v="Video Games › Legacy Systems › Nintendo Systems › Wii › Accessories › Controllers › Gamepads &amp; Standard Controllers"/>
    <s v="B07WZTJGCR"/>
    <s v="https://www.amazon.com/dp/B07WZTJGCR"/>
    <n v="955"/>
    <s v="Video Games "/>
    <s v=" Legacy Systems "/>
    <s v=" Nintendo Systems "/>
    <s v=" Wii "/>
    <s v=" Accessories "/>
    <s v=" Controllers "/>
    <s v=" Gamepads &amp; Standard Controllers"/>
    <n v="7"/>
    <x v="3"/>
    <n v="1"/>
    <n v="5.6662493568856123"/>
    <n v="31.466571428571434"/>
    <n v="0.7941761324943476"/>
    <n v="4.5"/>
  </r>
  <r>
    <s v="Exquisite Gaming: Sonic - Mobile Phone &amp; Gaming Controller Holder, Sonic The Hedgehog Device Stand, Cable Guys, Sony Licensed Figure"/>
    <x v="6"/>
    <s v="SONIC - Cable Guys Phone Stand &amp; Controller Holder - From the world of gaming and entertainment as one of the world’s favorite video game characters, it’s the supersonic hedgehog Sonic, running in at super speed. Sonic is part of our hugely popular Cable Guys range. Practicing his lightening-fast reflexes, the Sonic Cable Guy will hold most types of gaming controller, mobile phone device, or anything else you can fit onto his hands. Be sure to keep this little guy far away from Dr Eggman. Approx 8&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8"/>
    <x v="17"/>
    <s v="$"/>
    <n v="22.99"/>
    <s v="Video Games › Legacy Systems › Xbox Systems › Xbox › Accessories"/>
    <s v="B075RN1Y66"/>
    <s v="https://www.amazon.com/dp/B075RN1Y66"/>
    <n v="1003"/>
    <s v="Video Games "/>
    <s v=" Legacy Systems "/>
    <s v=" Xbox Systems "/>
    <s v=" Xbox "/>
    <s v=" Accessories"/>
    <m/>
    <m/>
    <n v="5"/>
    <x v="3"/>
    <n v="1"/>
    <n v="6.5697930777356621"/>
    <n v="31.466571428571434"/>
    <n v="0.73061661808903766"/>
    <n v="4.8"/>
  </r>
  <r>
    <s v="Friends Merchandise Mouse Pad for Desk, Computer or Gaming Mousepad, Friends Merch Mouse Mat, Funny Friends Gifts for Coworkers, Friends, Families or Friends TV Show Fans"/>
    <x v="13"/>
    <s v="Friends Merchandise Mouse Pad for Desk, Computer or Gaming Mousepad, Friends Merch Mouse Mat, Funny Friends Gifts for Coworkers, Friends, Families or Friends TV Show Fans"/>
    <n v="4.9000000000000004"/>
    <x v="18"/>
    <s v="$"/>
    <n v="8.9499999999999993"/>
    <s v="Office Products › Office &amp; School Supplies › Desk Accessories &amp; Workspace Organizers › Mouse Pads &amp; Wrist Rests › Mouse Pads"/>
    <s v="B0CKTD7Z3D"/>
    <s v="https://www.amazon.com/dp/B0CKTD7Z3D"/>
    <n v="170"/>
    <s v="Office Products "/>
    <s v=" Office &amp; School Supplies "/>
    <s v=" Desk Accessories &amp; Workspace Organizers "/>
    <s v=" Mouse Pads &amp; Wrist Rests "/>
    <s v=" Mouse Pads"/>
    <m/>
    <m/>
    <n v="5"/>
    <x v="1"/>
    <n v="0.28999999999999998"/>
    <n v="1.421"/>
    <n v="8.9499999999999993"/>
    <n v="1"/>
    <n v="1.421"/>
  </r>
  <r>
    <s v="HAUS AND HUES Retro Video Game Posters for Walls Gaming Room Decor, Video Game Room Decor for Boys, Gaming Posters for Gamer Room Decor, Video Game Controller Poster, UNFRAMED (Controller, 12x16)"/>
    <x v="14"/>
    <m/>
    <n v="4.5999999999999996"/>
    <x v="19"/>
    <s v="$"/>
    <n v="13.99"/>
    <s v="Home &amp; Kitchen › Wall Art › Posters &amp; Prints"/>
    <s v="B08DYF83PW"/>
    <s v="https://www.amazon.com/dp/B08DYF83PW"/>
    <n v="0"/>
    <s v="Home &amp; Kitchen "/>
    <s v=" Wall Art "/>
    <s v=" Posters &amp; Prints"/>
    <m/>
    <m/>
    <m/>
    <m/>
    <n v="3"/>
    <x v="1"/>
    <n v="1"/>
    <n v="7.2104377906617643"/>
    <n v="21.929135802469148"/>
    <n v="0.63796403679641456"/>
    <n v="4.5999999999999996"/>
  </r>
  <r>
    <s v="Medieval GOT Dragon D&amp;D Game Mug of Thrones Merchandise Beer Steins Viking Tankard Mug Stainless Coffee Cup Gift Mug for Dragon Collector, Themed Party Decoration"/>
    <x v="15"/>
    <s v="★ An ideal gift set:One handmade dragon mug + One key-shaped bottle opener★ This medieval-inspired key-shaped bottle opener with a paper card that a name can be signed.★ This handmade dragon mug will exceed your expectations! It's truly an awesome and well-detailed mug that you can give as a gift. It's hand painted which gives it a unique look that doesn't look cheap like a lot of factory made items. ★ Great gift for all dragon lovers including Goths, Warlocks and Witches, Vikings, Pagans, Cosplay, Sci-fantasy lovers, D&amp;D members, GOT fans, etc. ★ Add this gorgeous mug to your dragon collection! Beautiful craftsmanship! So, you can do this, at least once!NOTES: This Item Provided by Litlife, Lifetime Warranty. If Any Problems Once Reach You, Feel Free to Contact Us or Return The Item In Original Packaging for A Full Refund."/>
    <n v="4.5"/>
    <x v="20"/>
    <s v="$"/>
    <n v="20.88"/>
    <s v="Home &amp; Kitchen › Kitchen &amp; Dining › Dining &amp; Entertaining › Glassware &amp; Drinkware › Beer Mugs &amp; Steins"/>
    <s v="B07RR2KBQJ"/>
    <s v="https://www.amazon.com/dp/B07RR2KBQJ"/>
    <n v="835"/>
    <s v="Home &amp; Kitchen "/>
    <s v=" Kitchen &amp; Dining "/>
    <s v=" Dining &amp; Entertaining "/>
    <s v=" Glassware &amp; Drinkware "/>
    <s v=" Beer Mugs &amp; Steins"/>
    <m/>
    <m/>
    <n v="5"/>
    <x v="3"/>
    <n v="1"/>
    <n v="4.7261068539804194"/>
    <n v="21.929135802469148"/>
    <n v="0.95215790481123208"/>
    <n v="4.5"/>
  </r>
  <r>
    <s v="Paladone Minecraft Water Bottle with Bonus Decals, 21 fl oz, Officially Licensed Merchandise"/>
    <x v="3"/>
    <m/>
    <n v="4.4000000000000004"/>
    <x v="21"/>
    <s v="$"/>
    <n v="14.99"/>
    <s v="Sports &amp; Outdoors › Sports &amp; Outdoor Recreation Accessories › Sports Water Bottles"/>
    <s v="B09447CJRY"/>
    <s v="https://www.amazon.com/dp/B09447CJRY"/>
    <n v="0"/>
    <s v="Sports &amp; Outdoors "/>
    <s v=" Sports &amp; Outdoor Recreation Accessories "/>
    <s v=" Sports Water Bottles"/>
    <m/>
    <m/>
    <m/>
    <m/>
    <n v="3"/>
    <x v="1"/>
    <n v="1"/>
    <n v="4.6355570380253512"/>
    <n v="15.7925"/>
    <n v="0.94918473959157823"/>
    <n v="4.4000000000000004"/>
  </r>
  <r>
    <s v="Minecraft Cute Fox Night Light, Soft Orange Glow, Officially Licensed Minecraft Decor and Desk Lamp for Gaming Room or Kids Bedroom"/>
    <x v="3"/>
    <m/>
    <n v="4.5999999999999996"/>
    <x v="22"/>
    <s v="$"/>
    <n v="39.99"/>
    <s v="Home &amp; Kitchen › Home Décor Products › Kids' Room Décor › Lamps &amp; Lighting"/>
    <s v="B09XN77DVV"/>
    <s v="https://www.amazon.com/dp/B09XN77DVV"/>
    <n v="0"/>
    <s v="Home &amp; Kitchen "/>
    <s v=" Home Décor Products "/>
    <s v=" Kids' Room Décor "/>
    <s v=" Lamps &amp; Lighting"/>
    <m/>
    <m/>
    <m/>
    <n v="4"/>
    <x v="2"/>
    <n v="1"/>
    <n v="2.5224812375933503"/>
    <n v="21.929135802469148"/>
    <n v="1.8236012745881787"/>
    <n v="4.5999999999999996"/>
  </r>
  <r>
    <s v="Bandai Deluxe Edition Action Figure | 16.5cm Toy with 16 Points of Articulation and Accessories | Collectable Figures for A Merchandise Collection"/>
    <x v="16"/>
    <s v="The Crash Bandicoot games are all about the titular bandicoot who was used as an experimental subject by the evil Dr. Neo Cortex, before escaping and coming back to foil his schemes. Crash goes on many adventures throughout the games with the help of Aku Aku and his sister Coco, to protect his friends, family, and the other denizens of the Wumpa Islands. This Deluxe Edition Crash Bandicoot toy is a high quality depiction of the titular hero and an excellent Crash Bandicoot gift for collectors and fans. Each of these Crash Bandicoot figures are 16.5cm tall and have 16 points of articulation allowing you to fully pose Crash to relive your favourite adventures from the games. Along with the action figure, each box contains two accessories to personalise your Crash Bandicoot model, an additional mouth with a different expression and an alternate pair of hands. Like all the best collectable toys, this figurine comes in themed Crash Bandicoot packaging with a clear front window for easy display. The Deluxe Edition Crash Bandicoot model figures make excellent girls and boys action figures and Bandai also sells 11cm figures and adorable plush toys to fill out your Crash Bandicoot collection."/>
    <n v="4.5999999999999996"/>
    <x v="23"/>
    <s v="$"/>
    <n v="34.85"/>
    <s v="Video Games › Legacy Systems › Nintendo Systems"/>
    <s v="B0BNW5F9LQ"/>
    <s v="https://www.amazon.com/dp/B0BNW5F9LQ"/>
    <n v="1202"/>
    <s v="Video Games "/>
    <s v=" Legacy Systems "/>
    <s v=" Nintendo Systems"/>
    <m/>
    <m/>
    <m/>
    <m/>
    <n v="3"/>
    <x v="2"/>
    <n v="0.21"/>
    <n v="0.87221543758967002"/>
    <n v="31.466571428571434"/>
    <n v="1.1075245385125256"/>
    <n v="0.96599999999999986"/>
  </r>
  <r>
    <s v="Neon Sign Sword &amp; Shield Master Cool Game Room Decor Gaming Light Sword LED Signs Gamer Gifts for Teen Boys (1. Sword Shield)"/>
    <x v="17"/>
    <m/>
    <n v="4.7"/>
    <x v="24"/>
    <s v="$"/>
    <n v="59.99"/>
    <s v="Tools &amp; Home Improvement › Lighting &amp; Ceiling Fans › Novelty Lighting › Neon Signs"/>
    <s v="B09FPQY28M"/>
    <s v="https://www.amazon.com/dp/B09FPQY28M"/>
    <n v="0"/>
    <s v="Tools &amp; Home Improvement "/>
    <s v=" Lighting &amp; Ceiling Fans "/>
    <s v=" Novelty Lighting "/>
    <s v=" Neon Signs"/>
    <m/>
    <m/>
    <m/>
    <n v="4"/>
    <x v="0"/>
    <n v="1"/>
    <n v="2.5255394417588124"/>
    <n v="32.235555555555564"/>
    <n v="1.8609885564593958"/>
    <n v="4.7"/>
  </r>
  <r>
    <s v="Paladone Playstation Heritage Icons Light, Desktop Game Room Lighting Accessories, 3 Dynamic Light Modes, Powered by USB or Batteries"/>
    <x v="3"/>
    <s v="The first gaming console to ever ship 100 million units, the original PlayStation was launched by Japan-based electronics company Sony in 1994, rapidly becoming one of the best-known gaming brands in the world. With successive consoles building on that original unprecedented success, the iconic image, name, and logos of the Sony brand are instantly recognizable with gamers of all ages. The PlayStation controller, with its distinctive shape and iconic button symbols of a green triangle, blue x, red circle, and pink square, are now virtually synonymous with console gaming in general."/>
    <n v="4.7"/>
    <x v="25"/>
    <s v="$"/>
    <n v="29.99"/>
    <s v="Tools &amp; Home Improvement › Lighting &amp; Ceiling Fans › Novelty Lighting › Neon Signs"/>
    <s v="B09RKTSG7Y"/>
    <s v="https://www.amazon.com/dp/B09RKTSG7Y"/>
    <n v="588"/>
    <s v="Tools &amp; Home Improvement "/>
    <s v=" Lighting &amp; Ceiling Fans "/>
    <s v=" Novelty Lighting "/>
    <s v=" Neon Signs"/>
    <m/>
    <m/>
    <m/>
    <n v="4"/>
    <x v="3"/>
    <n v="1"/>
    <n v="5.0519210107072743"/>
    <n v="32.235555555555564"/>
    <n v="0.93033916999862099"/>
    <n v="4.7"/>
  </r>
  <r>
    <s v="Numskull Teenage Mutant Ninja Turtles Gaming Locker, Controller Holder, Headset Stand for PS5, Xbox Series X S, Nintendo Switch - Official Merchandise"/>
    <x v="18"/>
    <m/>
    <n v="4.4000000000000004"/>
    <x v="6"/>
    <s v="$"/>
    <n v="44.99"/>
    <s v="Video Games › PlayStation 5 › Accessories › Accessory Kits"/>
    <s v="B0BSV67WVF"/>
    <s v="https://www.amazon.com/dp/B0BSV67WVF"/>
    <n v="0"/>
    <s v="Video Games "/>
    <s v=" PlayStation 5 "/>
    <s v=" Accessories "/>
    <s v=" Accessory Kits"/>
    <m/>
    <m/>
    <m/>
    <n v="4"/>
    <x v="2"/>
    <n v="0.45"/>
    <n v="1.3848368843870069"/>
    <n v="31.466571428571434"/>
    <n v="1.4297712765474471"/>
    <n v="1.9800000000000002"/>
  </r>
  <r>
    <s v="PlayStation Controller Mug - Coffee Mug 10oz - Officially Licensed Merchandise"/>
    <x v="3"/>
    <m/>
    <n v="4.4000000000000004"/>
    <x v="26"/>
    <s v="$"/>
    <n v="19.98"/>
    <s v="Home &amp; Kitchen › Kitchen &amp; Dining › Dining &amp; Entertaining › Novelty › Drinkware › Coffee Mugs"/>
    <s v="B07BBYTPJC"/>
    <s v="https://www.amazon.com/dp/B07BBYTPJC"/>
    <n v="0"/>
    <s v="Home &amp; Kitchen "/>
    <s v=" Kitchen &amp; Dining "/>
    <s v=" Dining &amp; Entertaining "/>
    <s v=" Novelty "/>
    <s v=" Drinkware "/>
    <s v=" Coffee Mugs"/>
    <m/>
    <n v="6"/>
    <x v="3"/>
    <n v="1"/>
    <n v="4.8292391156588712"/>
    <n v="21.929135802469148"/>
    <n v="0.91111661581074799"/>
    <n v="4.4000000000000004"/>
  </r>
  <r>
    <s v="Pac Man and Ghosts Light, Pac Man Collectable Figure Lamp"/>
    <x v="3"/>
    <s v="Love to play PAC-MAN? Well the PAC-MAN game remains one of the highest-grossing video games of all time and our range continues to be one of our most popular. The PAC-MAN man has iconic status and retro appeal with an instantly recognizable shape that lends itself to a whole host of fun and unusual gifts. And what about those ghosts…"/>
    <n v="4.5999999999999996"/>
    <x v="27"/>
    <s v="$"/>
    <n v="35"/>
    <s v="Tools &amp; Home Improvement › Lighting &amp; Ceiling Fans › Wall Lights › Night Lights"/>
    <s v="B0851Y4314"/>
    <s v="https://www.amazon.com/dp/B0851Y4314"/>
    <n v="335"/>
    <s v="Tools &amp; Home Improvement "/>
    <s v=" Lighting &amp; Ceiling Fans "/>
    <s v=" Wall Lights "/>
    <s v=" Night Lights"/>
    <m/>
    <m/>
    <m/>
    <n v="4"/>
    <x v="2"/>
    <n v="1"/>
    <n v="4.2366730158730173"/>
    <n v="32.235555555555564"/>
    <n v="1.0857576175375703"/>
    <n v="4.5999999999999996"/>
  </r>
  <r>
    <s v="Nintendo Metroid Notebook in Presentation Gift Box, A5 240 Lined Pages - Official Merchandise"/>
    <x v="19"/>
    <s v="Nintendo Metroid Notebook in Presentation Gift Box, A5 240 Lined Pages - Official Merchandise"/>
    <n v="4.8"/>
    <x v="28"/>
    <s v="$"/>
    <n v="21.6"/>
    <s v="Video Games › Legacy Systems › Nintendo Systems › Nintendo NES › Games"/>
    <s v="B09NDN2VZ6"/>
    <s v="https://www.amazon.com/dp/B09NDN2VZ6"/>
    <n v="93"/>
    <s v="Video Games "/>
    <s v=" Legacy Systems "/>
    <s v=" Nintendo Systems "/>
    <s v=" Nintendo NES "/>
    <s v=" Games"/>
    <m/>
    <m/>
    <n v="5"/>
    <x v="3"/>
    <n v="0.09"/>
    <n v="0.62933142857142865"/>
    <n v="31.466571428571434"/>
    <n v="0.68644275557734735"/>
    <n v="0.432"/>
  </r>
  <r>
    <s v="3D Printed Deep Rock Galactic Beer Mug Holder Stand, Gaming Accessories, Board Game, Gamer Merchandise, Gaming Decor, White"/>
    <x v="20"/>
    <s v="3D Printed Prop Beer Mug HolderThe mug sitting on the bar in Deep Rock Galactic!Beer mug from the game Deep Rock Galactic.Sized to hold a standard 12 oz. can. For 330ml cola can or beer can.Note: We use high quality eco-friendly PLA material in our products.That's why our products are extremely smooth and robust."/>
    <n v="5"/>
    <x v="29"/>
    <s v="$"/>
    <n v="45.99"/>
    <s v="Home &amp; Kitchen › Kitchen &amp; Dining › Dining &amp; Entertaining › Glassware &amp; Drinkware › Beer Mugs &amp; Steins"/>
    <s v="B0B57PRH86"/>
    <s v="https://www.amazon.com/dp/B0B57PRH86"/>
    <n v="314"/>
    <s v="Home &amp; Kitchen "/>
    <s v=" Kitchen &amp; Dining "/>
    <s v=" Dining &amp; Entertaining "/>
    <s v=" Glassware &amp; Drinkware "/>
    <s v=" Beer Mugs &amp; Steins"/>
    <m/>
    <m/>
    <n v="5"/>
    <x v="2"/>
    <n v="0.06"/>
    <n v="0.14304720027703294"/>
    <n v="21.929135802469148"/>
    <n v="2.0972098679247395"/>
    <n v="0.3"/>
  </r>
  <r>
    <s v="Numskull Official Hogwarts Legacy Gaming Locker Controller Holder &amp; Headset Stand for PS5, Xbox Series X|S and Nintendo Switch"/>
    <x v="18"/>
    <s v="Official Hogwarts Legacy merchandise, designed and engineered by Numskull Designs"/>
    <n v="4.7"/>
    <x v="30"/>
    <s v="$"/>
    <n v="50"/>
    <m/>
    <s v="B0CKBZ32DJ"/>
    <s v="https://www.amazon.com/dp/B0CKBZ32DJ"/>
    <n v="81"/>
    <s v="Uncategorized"/>
    <m/>
    <m/>
    <m/>
    <m/>
    <m/>
    <m/>
    <n v="1"/>
    <x v="2"/>
    <n v="0.04"/>
    <n v="9.2285439999999982E-2"/>
    <n v="24.543999999999997"/>
    <n v="2.037157757496741"/>
    <n v="0.188"/>
  </r>
  <r>
    <s v="Numskull Star Trek Blue Gaming Locker, Controller Holder, Headset Stand for PS5, Xbox Series X S, Nintendo Switch - Official Star Trek Merchandise"/>
    <x v="18"/>
    <m/>
    <n v="4"/>
    <x v="31"/>
    <s v="$"/>
    <n v="39.950000000000003"/>
    <s v="Video Games › PlayStation 5 › Accessories"/>
    <s v="B0BSV6NJV7"/>
    <s v="https://www.amazon.com/dp/B0BSV6NJV7"/>
    <n v="0"/>
    <s v="Video Games "/>
    <s v=" PlayStation 5 "/>
    <s v=" Accessories"/>
    <m/>
    <m/>
    <m/>
    <m/>
    <n v="3"/>
    <x v="2"/>
    <n v="0.03"/>
    <n v="9.4517861612730208E-2"/>
    <n v="31.466571428571434"/>
    <n v="1.269601300246066"/>
    <n v="0.12"/>
  </r>
  <r>
    <s v="SteelSeries QcK Diablo III Gaming Mouse Pad - Monk Edition"/>
    <x v="21"/>
    <s v="Product DescriptionMade of a high-quality cloth material with an optimized textured surface, the SteelSeries QcK Diablo III Monk Edition,provides players with both a smooth and consistent gliding surface. Its specially designed non-slip rubber base prevents the pads from sliding no matter what surface the mousepad is placed on.From the Manufacturer    Complete your Diablo III experience with the family of SteelSeries Diablo gaming products:    Diablo IIIGaming Headset   Diablo IIIGaming Mouse   The SteelSeries QcK mousepad provides users with a precise and consistent glide through the combination of this high quality cloth material and an optimized textured surface. The specially designed non-slip rubber base prevents the pads from sliding, no matter what the mousepad is placed on.The SteelSeries QcK has been used by professional gamers from around the world and had won more tournaments and competitions than any other mousepad on the planet. It is a great choice not only for the hardcore gamers, but also for graphic designers and other users requiring precision and accuracy. The mousepad is optimized for optical and laser technology.  Customize your game with SteelSeries mouspads featuring exclusive Diablo II game art. View larger  Exclusive Game ArtCustomize your game with multiple SteelSeries mousepads featuring exclusive Diablo III game art. These officially licensed QcK mousepads depict exclusive art of the Diablo III logo, or one of four new playable classes in the game: the Monk, the Witch Doctor, the Demon Hunter, or the Barbarian.Guaranteed Glide for All Mouse TypesThe QcK's high quality cloth with optimized surface ensures smoothness and precision for reliable responsiveness during intense gaming sessions. The specially designed non-slip rubber base prevents the pad from sliding, for flawless, steady performance when using both optical and laser mice.Engineered for True GamersAll mousepads from SteelSeries are thoroughly researched, tested and optimized for gaming. Gamers constantly make split-second decisions and razor-sharp movements, and use their equipment much more extensively than practically any other consumer group in the world. That's why so much time is spent testing materials, durability, glide, precision and compatibility. And why there are no compromises. In short: SteelSeries surfaces provide unparalleled performance and precision."/>
    <n v="4.7"/>
    <x v="32"/>
    <s v="$"/>
    <n v="13.89"/>
    <s v="Video Games › PC › Accessories › Controllers › Gamepads &amp; Standard Controllers"/>
    <s v="B005L38SFA"/>
    <s v="https://www.amazon.com/dp/B005L38SFA"/>
    <n v="2396"/>
    <s v="Video Games "/>
    <s v=" PC "/>
    <s v=" Accessories "/>
    <s v=" Controllers "/>
    <s v=" Gamepads &amp; Standard Controllers"/>
    <m/>
    <m/>
    <n v="5"/>
    <x v="1"/>
    <n v="1"/>
    <n v="10.647435976550449"/>
    <n v="31.466571428571434"/>
    <n v="0.44142082754487749"/>
    <n v="4.7"/>
  </r>
  <r>
    <s v="Xbox Mug Game Console Logo Handle 16oz Cup Gaming Merchandise One Size"/>
    <x v="22"/>
    <m/>
    <n v="4.4000000000000004"/>
    <x v="33"/>
    <s v="$"/>
    <n v="25"/>
    <s v="Video Games › Xbox One › Accessories › Controllers › Gamepads &amp; Standard Controllers"/>
    <s v="B09HCFG492"/>
    <s v="https://www.amazon.com/dp/B09HCFG492"/>
    <n v="0"/>
    <s v="Video Games "/>
    <s v=" Xbox One "/>
    <s v=" Accessories "/>
    <s v=" Controllers "/>
    <s v=" Gamepads &amp; Standard Controllers"/>
    <m/>
    <m/>
    <n v="5"/>
    <x v="3"/>
    <n v="0.49"/>
    <n v="2.7136771200000007"/>
    <n v="31.466571428571434"/>
    <n v="0.79449393006637414"/>
    <n v="2.1560000000000001"/>
  </r>
  <r>
    <s v="Poster Foundry Far Cry 6 Chorizo Dog Amigos Video Game Gaming Gamer Far Cry Merchandise Collectibles Collectors Edition Far Cry Merch Accessories Ceramic Coffee Mug Tea Cup Fun Novelty Gift 12 oz"/>
    <x v="23"/>
    <s v="Far Cry 6 Chorizo Dog Amigos Video Game Gaming Gamer Far Cry Merchandise Collectibles Collectors Edition Far Cry Merch Accessories Ceramic Coffee Mug Tea Cup Fun Novelty Gift 12 oz"/>
    <n v="5"/>
    <x v="34"/>
    <s v="$"/>
    <n v="15.98"/>
    <s v="Home &amp; Kitchen › Kitchen &amp; Dining › Dining &amp; Entertaining › Novelty › Drinkware › Coffee Mugs"/>
    <s v="B09RQBJGRL"/>
    <s v="https://www.amazon.com/dp/B09RQBJGRL"/>
    <n v="180"/>
    <s v="Home &amp; Kitchen "/>
    <s v=" Kitchen &amp; Dining "/>
    <s v=" Dining &amp; Entertaining "/>
    <s v=" Novelty "/>
    <s v=" Drinkware "/>
    <s v=" Coffee Mugs"/>
    <m/>
    <n v="6"/>
    <x v="3"/>
    <n v="0.01"/>
    <n v="6.8614317279315232E-2"/>
    <n v="21.929135802469148"/>
    <n v="0.72871088691970731"/>
    <n v="0.05"/>
  </r>
  <r>
    <s v="Danganronpa Mai Monokuma Video Game Poster Gamer Gaming Danganronpa Manga Anime Posters Danganronpa Merch Dangan Ronpa Anime Room Merchandise School Trilogy Cool Wall Decor Art Print Poster 12x18"/>
    <x v="23"/>
    <m/>
    <n v="4.7"/>
    <x v="35"/>
    <s v="$"/>
    <n v="11.99"/>
    <s v="Home &amp; Kitchen › Wall Art › Posters &amp; Prints"/>
    <s v="B09GV92B6K"/>
    <s v="https://www.amazon.com/dp/B09GV92B6K"/>
    <n v="0"/>
    <s v="Home &amp; Kitchen "/>
    <s v=" Wall Art "/>
    <s v=" Posters &amp; Prints"/>
    <m/>
    <m/>
    <m/>
    <m/>
    <n v="3"/>
    <x v="1"/>
    <n v="0.56999999999999995"/>
    <n v="4.8997627034874762"/>
    <n v="21.929135802469148"/>
    <n v="0.54676117235089428"/>
    <n v="2.6789999999999998"/>
  </r>
  <r>
    <s v="Super Street Fighter 2 Player Select Character Collage Retro 90s Aesthetic Arcade Capcom Video Game Gaming Gamer Merchandise Collectible Merch Ceramic Coffee Mug Tea Cup Fun Novelty Gift 12 oz"/>
    <x v="23"/>
    <s v="Super Street Fighter 2 Player Select Character Collage Retro 90s Aesthetic Arcade Capcom Video Game Gaming Gamer Merchandise Collectible Merch Ceramic Coffee Mug Tea Cup Fun Novelty Gift 12 oz"/>
    <n v="4.5"/>
    <x v="36"/>
    <s v="$"/>
    <n v="15.98"/>
    <s v="Home &amp; Kitchen › Kitchen &amp; Dining › Dining &amp; Entertaining › Novelty › Drinkware › Coffee Mugs"/>
    <s v="B093RDNQB6"/>
    <s v="https://www.amazon.com/dp/B093RDNQB6"/>
    <n v="192"/>
    <s v="Home &amp; Kitchen "/>
    <s v=" Kitchen &amp; Dining "/>
    <s v=" Dining &amp; Entertaining "/>
    <s v=" Novelty "/>
    <s v=" Drinkware "/>
    <s v=" Coffee Mugs"/>
    <m/>
    <n v="6"/>
    <x v="3"/>
    <n v="0.12"/>
    <n v="0.74103462661660457"/>
    <n v="21.929135802469148"/>
    <n v="0.72871088691970731"/>
    <n v="0.54"/>
  </r>
  <r>
    <s v="Street Fighter Akuma Flames Video Game Merchandise Video Gamer Gaming Capcom Classic Fighting Cool Psychedelic Trippy Hippie Decor UV Light Reactive Black Light Eco Blacklight Poster For Room 12x18"/>
    <x v="23"/>
    <m/>
    <n v="5"/>
    <x v="34"/>
    <s v="$"/>
    <n v="12.98"/>
    <s v="Home &amp; Kitchen › Wall Art › Posters &amp; Prints"/>
    <s v="B09M1PHQT2"/>
    <s v="https://www.amazon.com/dp/B09M1PHQT2"/>
    <n v="0"/>
    <s v="Home &amp; Kitchen "/>
    <s v=" Wall Art "/>
    <s v=" Posters &amp; Prints"/>
    <m/>
    <m/>
    <m/>
    <m/>
    <n v="3"/>
    <x v="1"/>
    <n v="0.01"/>
    <n v="8.4472788145104574E-2"/>
    <n v="21.929135802469148"/>
    <n v="0.59190659025142689"/>
    <n v="0.05"/>
  </r>
  <r>
    <s v="Dota 2 Gaming Mat Loot Crate Gaming June 2016 Exclusive"/>
    <x v="24"/>
    <m/>
    <n v="4.3"/>
    <x v="37"/>
    <s v="$"/>
    <n v="15.75"/>
    <m/>
    <s v="B01JBBMYFM"/>
    <s v="https://www.amazon.com/dp/B01JBBMYFM"/>
    <n v="0"/>
    <s v="Uncategorized"/>
    <m/>
    <m/>
    <m/>
    <m/>
    <m/>
    <m/>
    <n v="1"/>
    <x v="3"/>
    <n v="0.37"/>
    <n v="2.4793335873015869"/>
    <n v="24.543999999999997"/>
    <n v="0.64170469361147331"/>
    <n v="1.591"/>
  </r>
  <r>
    <s v="TUBBZ Street Fighter E Honda Collectible Duck Vinyl Figure – Official Street Fighter Merchandise – PC &amp; Gaming"/>
    <x v="25"/>
    <s v="Arriving from the land of the rising sun, E. Honda makes his debut onto the pond, and he’s ready to dish out the wrath of a hundred hand slaps!"/>
    <n v="4.8"/>
    <x v="38"/>
    <s v="$"/>
    <n v="28.98"/>
    <s v="Toys &amp; Games › Toy Figures &amp; Playsets › Action Figures"/>
    <s v="B09X1ZJ2L4"/>
    <s v="https://www.amazon.com/dp/B09X1ZJ2L4"/>
    <n v="143"/>
    <s v="Toys &amp; Games "/>
    <s v=" Toy Figures &amp; Playsets "/>
    <s v=" Action Figures"/>
    <m/>
    <m/>
    <m/>
    <m/>
    <n v="3"/>
    <x v="3"/>
    <n v="0.1"/>
    <n v="0.4571097308488612"/>
    <n v="27.597999999999995"/>
    <n v="1.0500760924704691"/>
    <n v="0.48"/>
  </r>
  <r>
    <s v="Cable Guy - Borderlands 3 &quot;Claptrap&quot;"/>
    <x v="26"/>
    <s v="Product DescriptionHere at Exquisting Gaming, we've merged collectable figures and charging stands to create Cable Guys. The perfect accessory to hold your gaming controllers, phones and so much more! We're fully licensed and have ranges including Marvel Avengers, Disney, Spyro, Crash Bandicoot, Sonic the Hedgehog and many more.Set Contains:x1 Cable Guy Styled on &quot;Claptrap&quot; from Borderlands 3 franchise. X1 6ft (2m) Micro USB charging Cable"/>
    <n v="4.5"/>
    <x v="39"/>
    <s v="$"/>
    <n v="29.75"/>
    <s v="Video Games › Legacy Systems › PlayStation Systems › PlayStation 3 › Accessories"/>
    <s v="B07TTT1M3B"/>
    <s v="https://www.amazon.com/dp/B07TTT1M3B"/>
    <n v="443"/>
    <s v="Video Games "/>
    <s v=" Legacy Systems "/>
    <s v=" PlayStation Systems "/>
    <s v=" PlayStation 3 "/>
    <s v=" Accessories"/>
    <m/>
    <m/>
    <n v="5"/>
    <x v="3"/>
    <n v="1"/>
    <n v="4.7596494597839145"/>
    <n v="31.466571428571434"/>
    <n v="0.94544777677898528"/>
    <n v="4.5"/>
  </r>
  <r>
    <s v="Skinit Decal Gaming Skin Compatible with PS4 Controller - Officially Licensed NFL San Francisco 49ers Retro Logo Design"/>
    <x v="27"/>
    <m/>
    <n v="4.5999999999999996"/>
    <x v="40"/>
    <s v="$"/>
    <n v="15.99"/>
    <s v="Sports &amp; Outdoors › Fan Shop › Video Games &amp; Accessories"/>
    <s v="B00HQNMBHY"/>
    <s v="https://www.amazon.com/dp/B00HQNMBHY"/>
    <n v="0"/>
    <s v="Sports &amp; Outdoors "/>
    <s v=" Fan Shop "/>
    <s v=" Video Games &amp; Accessories"/>
    <m/>
    <m/>
    <m/>
    <m/>
    <n v="3"/>
    <x v="3"/>
    <n v="0.17"/>
    <n v="0.77234115071919951"/>
    <n v="15.7925"/>
    <n v="1.0125059363621973"/>
    <n v="0.78200000000000003"/>
  </r>
  <r>
    <s v="Official Borderlands 3 Merchandise - Lillith Duck Character Figurine"/>
    <x v="18"/>
    <s v="Lilith is a badass siren, and now you have the chance to own the official Borderlands figure! Lilith is one of the most influential characters from the Borderlands franchise and is definitely top of the list of superfans to have. Grab your 22cm PVC figure and spice up your shelf, closet or bag! - Material: ABS &amp; PVC - Officially licensed &quot;Borderlands 3&quot; product"/>
    <n v="4.4000000000000004"/>
    <x v="41"/>
    <s v="$"/>
    <n v="68.11"/>
    <s v="Video Games › Legacy Systems › PlayStation Systems › PlayStation 3 › Interactive Gaming Figures"/>
    <s v="B07TLPB85R"/>
    <s v="https://www.amazon.com/dp/B07TLPB85R"/>
    <n v="363"/>
    <s v="Video Games "/>
    <s v=" Legacy Systems "/>
    <s v=" PlayStation Systems "/>
    <s v=" PlayStation 3 "/>
    <s v=" Interactive Gaming Figures"/>
    <m/>
    <m/>
    <n v="5"/>
    <x v="0"/>
    <n v="0.74"/>
    <n v="1.5042601170375658"/>
    <n v="31.466571428571434"/>
    <n v="2.1645192630728296"/>
    <n v="3.2560000000000002"/>
  </r>
  <r>
    <s v="Assassins Creed Valhalla Wall Decor Hidden Blade Graffiti Jump Bedroom Poster Gaming Viking Decor Video Game Merchandise Collectors Assassin's Creed Gamer Art Cool Wall Decor Art Print Poster 12x18"/>
    <x v="23"/>
    <m/>
    <n v="4.8"/>
    <x v="28"/>
    <s v="$"/>
    <n v="11.99"/>
    <s v="Home &amp; Kitchen › Wall Art › Posters &amp; Prints"/>
    <s v="B09MR72NL8"/>
    <s v="https://www.amazon.com/dp/B09MR72NL8"/>
    <n v="0"/>
    <s v="Home &amp; Kitchen "/>
    <s v=" Wall Art "/>
    <s v=" Posters &amp; Prints"/>
    <m/>
    <m/>
    <m/>
    <m/>
    <n v="3"/>
    <x v="1"/>
    <n v="0.09"/>
    <n v="0.79010731164859649"/>
    <n v="21.929135802469148"/>
    <n v="0.54676117235089428"/>
    <n v="0.432"/>
  </r>
  <r>
    <s v="Rainbow Six Siege Alternate Logo Tom Clancy Rainbow 6 Siege R6 Siege Video Game Gaming Gamer Merchandise Cosplay Collectibles Merch Accessories Ceramic Coffee Mug Tea Cup Fun Novelty Gift 12 oz"/>
    <x v="23"/>
    <m/>
    <n v="5"/>
    <x v="31"/>
    <s v="$"/>
    <n v="15.98"/>
    <s v="Home &amp; Kitchen › Kitchen &amp; Dining › Dining &amp; Entertaining › Novelty › Drinkware › Coffee Mugs"/>
    <s v="B092BWRHS2"/>
    <s v="https://www.amazon.com/dp/B092BWRHS2"/>
    <n v="0"/>
    <s v="Home &amp; Kitchen "/>
    <s v=" Kitchen &amp; Dining "/>
    <s v=" Dining &amp; Entertaining "/>
    <s v=" Novelty "/>
    <s v=" Drinkware "/>
    <s v=" Coffee Mugs"/>
    <m/>
    <n v="6"/>
    <x v="3"/>
    <n v="0.03"/>
    <n v="0.20584295183794568"/>
    <n v="21.929135802469148"/>
    <n v="0.72871088691970731"/>
    <n v="0.15"/>
  </r>
  <r>
    <s v="Street Fighter 2 Chun Li Strongest Woman In the World Classic Retro 90s Arcade Video Game Gaming Gamer Merchandise Collectibles Merch Accessories Ceramic Coffee Mug Tea Cup Fun Novelty Gift 12 oz"/>
    <x v="23"/>
    <s v="Street Fighter 2 Chun Li Strongest Woman In the World Classic Retro 90s Arcade Video Game Gaming Gamer Merchandise Collectibles Merch Accessories Ceramic Coffee Mug Tea Cup Fun Novelty Gift 12 oz"/>
    <n v="5"/>
    <x v="34"/>
    <s v="$"/>
    <n v="15.98"/>
    <s v="Home &amp; Kitchen › Kitchen &amp; Dining › Dining &amp; Entertaining › Novelty › Drinkware › Coffee Mugs"/>
    <s v="B092LLVZQG"/>
    <s v="https://www.amazon.com/dp/B092LLVZQG"/>
    <n v="195"/>
    <s v="Home &amp; Kitchen "/>
    <s v=" Kitchen &amp; Dining "/>
    <s v=" Dining &amp; Entertaining "/>
    <s v=" Novelty "/>
    <s v=" Drinkware "/>
    <s v=" Coffee Mugs"/>
    <m/>
    <n v="6"/>
    <x v="3"/>
    <n v="0.01"/>
    <n v="6.8614317279315232E-2"/>
    <n v="21.929135802469148"/>
    <n v="0.72871088691970731"/>
    <n v="0.05"/>
  </r>
  <r>
    <s v="Cable Guys - Halo Figures Master Chief Infinite Gaming Accessories Holder &amp; Phone Holder for Most Controller (Xbox, Play Station, Nintendo Switch)"/>
    <x v="26"/>
    <s v="Product DescriptionWe are Exquisite Gaming limited and we believe in creating Collectable Products with a Purpose. Based in London UK, we are passionate Gaming and Entertainment Specialists, enthusiastically committed to delivering Unique, Authentic and Collectable Products, intended to surprise and delight fans all over the world. Founded in 2017, we set out to create new consumer product solutions and open up new incremental retail categories. We develop our own trademarked IP Brand platforms and then work with the leading global Entertainment and Gaming brands to secure licenses that fit our product platformsSet Contains:1 x Master Chief cableguys, 1 x 2m(6FT) Micro USB cable"/>
    <n v="4.5999999999999996"/>
    <x v="42"/>
    <s v="$"/>
    <n v="27.9"/>
    <s v="Video Games › Xbox Series X &amp; S › Accessories › Cases &amp; Storage › Storage"/>
    <s v="B0875424W9"/>
    <s v="https://www.amazon.com/dp/B0875424W9"/>
    <n v="687"/>
    <s v="Video Games "/>
    <s v=" Xbox Series X &amp; S "/>
    <s v=" Accessories "/>
    <s v=" Cases &amp; Storage "/>
    <s v=" Storage"/>
    <m/>
    <m/>
    <n v="5"/>
    <x v="3"/>
    <n v="1"/>
    <n v="5.1880368663594476"/>
    <n v="31.466571428571434"/>
    <n v="0.88665522595407353"/>
    <n v="4.5999999999999996"/>
  </r>
  <r>
    <s v="PlayStation Mug And Socks One Size Gaming Remote 11oz Cup Game Merchandise"/>
    <x v="28"/>
    <m/>
    <n v="4.5999999999999996"/>
    <x v="43"/>
    <s v="$"/>
    <n v="16.04"/>
    <s v="Home &amp; Kitchen › Kitchen &amp; Dining › Dining &amp; Entertaining › Glassware &amp; Drinkware › Cups, Mugs, &amp; Saucers › Coffee Cups &amp; Mugs"/>
    <s v="B09JGG7Z9B"/>
    <s v="https://www.amazon.com/dp/B09JGG7Z9B"/>
    <n v="0"/>
    <s v="Home &amp; Kitchen "/>
    <s v=" Kitchen &amp; Dining "/>
    <s v=" Dining &amp; Entertaining "/>
    <s v=" Glassware &amp; Drinkware "/>
    <s v=" Cups, Mugs, &amp; Saucers "/>
    <s v=" Coffee Cups &amp; Mugs"/>
    <m/>
    <n v="6"/>
    <x v="3"/>
    <n v="0.15"/>
    <n v="0.94333564237554302"/>
    <n v="21.929135802469148"/>
    <n v="0.73144697285307292"/>
    <n v="0.69"/>
  </r>
  <r>
    <s v="Rainbow Six Siege Merchandise Ash Jager Duo Character Video Game Video Gaming Gamer R6 Siege Tom Clancy Rainbow Six Seige Wall Art Cool Wall Decor Art Print Poster 24x36"/>
    <x v="23"/>
    <m/>
    <n v="5"/>
    <x v="31"/>
    <s v="$"/>
    <n v="14.98"/>
    <s v="Home &amp; Kitchen › Wall Art › Posters &amp; Prints"/>
    <s v="B09NCK63NZ"/>
    <s v="https://www.amazon.com/dp/B09NCK63NZ"/>
    <n v="0"/>
    <s v="Home &amp; Kitchen "/>
    <s v=" Wall Art "/>
    <s v=" Posters &amp; Prints"/>
    <m/>
    <m/>
    <m/>
    <m/>
    <n v="3"/>
    <x v="1"/>
    <n v="0.03"/>
    <n v="0.21958413687385661"/>
    <n v="21.929135802469148"/>
    <n v="0.68310945469694717"/>
    <n v="0.15"/>
  </r>
  <r>
    <s v="Minecraft Cup And Socks One Size Creeper Mug 11oz Game Merchandise"/>
    <x v="29"/>
    <m/>
    <n v="4.8"/>
    <x v="28"/>
    <s v="$"/>
    <n v="16.04"/>
    <s v="Home &amp; Kitchen › Kitchen &amp; Dining › Dining &amp; Entertaining › Glassware &amp; Drinkware › Cups, Mugs, &amp; Saucers › Coffee Cups &amp; Mugs"/>
    <s v="B09KRY9938"/>
    <s v="https://www.amazon.com/dp/B09KRY9938"/>
    <n v="0"/>
    <s v="Home &amp; Kitchen "/>
    <s v=" Kitchen &amp; Dining "/>
    <s v=" Dining &amp; Entertaining "/>
    <s v=" Glassware &amp; Drinkware "/>
    <s v=" Cups, Mugs, &amp; Saucers "/>
    <s v=" Coffee Cups &amp; Mugs"/>
    <m/>
    <n v="6"/>
    <x v="3"/>
    <n v="0.09"/>
    <n v="0.59061014131338352"/>
    <n v="21.929135802469148"/>
    <n v="0.73144697285307292"/>
    <n v="0.432"/>
  </r>
  <r>
    <s v="XBOX Mug And Socks One Size Gaming Controller 11oz Cup Game Gifts"/>
    <x v="22"/>
    <m/>
    <n v="4.5"/>
    <x v="44"/>
    <s v="$"/>
    <n v="16.04"/>
    <s v="Video Games › Legacy Systems › Xbox Systems › Xbox › Accessories"/>
    <s v="B09M6XL76H"/>
    <s v="https://www.amazon.com/dp/B09M6XL76H"/>
    <n v="0"/>
    <s v="Video Games "/>
    <s v=" Legacy Systems "/>
    <s v=" Xbox Systems "/>
    <s v=" Xbox "/>
    <s v=" Accessories"/>
    <m/>
    <m/>
    <n v="5"/>
    <x v="3"/>
    <n v="0.39"/>
    <n v="3.4428823477021737"/>
    <n v="31.466571428571434"/>
    <n v="0.50974730553058567"/>
    <n v="1.7550000000000001"/>
  </r>
  <r>
    <s v="Playstation Classic Unisex Beer Mug Multicoloured Ceramic Fan Merchandise, Gaming, Retro Gaming"/>
    <x v="28"/>
    <s v="Sony Playstation Classic Logo 0.6 Litre Grey Ceramic Tankard in Attractive Gift Box"/>
    <n v="4.8"/>
    <x v="45"/>
    <s v="$"/>
    <n v="16.95"/>
    <s v="Video Games › Legacy Systems › PlayStation Systems"/>
    <s v="B07NKJSKZM"/>
    <s v="https://www.amazon.com/dp/B07NKJSKZM"/>
    <n v="83"/>
    <s v="Video Games "/>
    <s v=" Legacy Systems "/>
    <s v=" PlayStation Systems"/>
    <m/>
    <m/>
    <m/>
    <m/>
    <n v="3"/>
    <x v="3"/>
    <n v="0.3"/>
    <n v="2.6732662452591662"/>
    <n v="31.466571428571434"/>
    <n v="0.53866688458500167"/>
    <n v="1.44"/>
  </r>
  <r>
    <s v="Mega Man Energy Tank MegaMan NES CAPCOM Mug Classic Retro Vintage 80s Video Game Collection Gaming Gamer Merchandise Collectibles Merch Accessories Ceramic Coffee Mug Tea Cup Fun Novelty Gift 12 oz"/>
    <x v="23"/>
    <m/>
    <n v="5"/>
    <x v="46"/>
    <s v="$"/>
    <n v="15.98"/>
    <s v="Home &amp; Kitchen › Kitchen &amp; Dining › Dining &amp; Entertaining › Novelty › Drinkware › Coffee Mugs"/>
    <s v="B0971L7M31"/>
    <s v="https://www.amazon.com/dp/B0971L7M31"/>
    <n v="0"/>
    <s v="Home &amp; Kitchen "/>
    <s v=" Kitchen &amp; Dining "/>
    <s v=" Dining &amp; Entertaining "/>
    <s v=" Novelty "/>
    <s v=" Drinkware "/>
    <s v=" Coffee Mugs"/>
    <m/>
    <n v="6"/>
    <x v="3"/>
    <n v="0.11"/>
    <n v="0.75475749007246762"/>
    <n v="21.929135802469148"/>
    <n v="0.72871088691970731"/>
    <n v="0.55000000000000004"/>
  </r>
  <r>
    <s v="Numskull Official Destiny Gaming Locker, Controller Holder, Headset Stand for PS5, Xbox Series X S, Nintendo Switch - Official Destiny Merchandise"/>
    <x v="18"/>
    <m/>
    <n v="4.5999999999999996"/>
    <x v="47"/>
    <s v="$"/>
    <n v="39.99"/>
    <s v="Video Games › Xbox Series X &amp; S › Accessories"/>
    <s v="B098F46ZVV"/>
    <s v="https://www.amazon.com/dp/B098F46ZVV"/>
    <n v="0"/>
    <s v="Video Games "/>
    <s v=" Xbox Series X &amp; S "/>
    <s v=" Accessories"/>
    <m/>
    <m/>
    <m/>
    <m/>
    <n v="3"/>
    <x v="2"/>
    <n v="1"/>
    <n v="3.6195606044368236"/>
    <n v="31.466571428571434"/>
    <n v="1.2708724905341722"/>
    <n v="4.5999999999999996"/>
  </r>
  <r>
    <s v="Street Fighter 2 Guile Great Hair Is Patriotic Classic Retro 90s Arcade Video Game Gaming Gamer Merchandise Collectibles Merch Accessories Ceramic Coffee Mug Tea Cup Fun Novelty Gift 12 oz"/>
    <x v="23"/>
    <s v="Street Fighter 2 Guile Great Hair Is Patriotic Classic Retro 90s Arcade Video Game Gaming Gamer Merchandise Collectibles Merch Accessories Ceramic Coffee Mug Tea Cup Fun Novelty Gift 12 oz"/>
    <n v="5"/>
    <x v="48"/>
    <s v="$"/>
    <n v="15.98"/>
    <s v="Home &amp; Kitchen › Kitchen &amp; Dining › Dining &amp; Entertaining › Novelty › Drinkware › Coffee Mugs"/>
    <s v="B092LF4468"/>
    <s v="https://www.amazon.com/dp/B092LF4468"/>
    <n v="188"/>
    <s v="Home &amp; Kitchen "/>
    <s v=" Kitchen &amp; Dining "/>
    <s v=" Dining &amp; Entertaining "/>
    <s v=" Novelty "/>
    <s v=" Drinkware "/>
    <s v=" Coffee Mugs"/>
    <m/>
    <n v="6"/>
    <x v="3"/>
    <n v="0.02"/>
    <n v="0.13722863455863046"/>
    <n v="21.929135802469148"/>
    <n v="0.72871088691970731"/>
    <n v="0.1"/>
  </r>
  <r>
    <s v="Rainbow Six Siege Merchandise IQ Character Video Game Video Gaming Gamer R6 Siege Tom Clancy Rainbow Six Seige Wall Art Cool Wall Decor Art Print Poster 12x18"/>
    <x v="23"/>
    <m/>
    <n v="5"/>
    <x v="34"/>
    <s v="$"/>
    <n v="11.99"/>
    <s v="Home &amp; Kitchen › Wall Art › Posters &amp; Prints"/>
    <s v="B092BCW3PY"/>
    <s v="https://www.amazon.com/dp/B092BCW3PY"/>
    <n v="0"/>
    <s v="Home &amp; Kitchen "/>
    <s v=" Wall Art "/>
    <s v=" Posters &amp; Prints"/>
    <m/>
    <m/>
    <m/>
    <m/>
    <n v="3"/>
    <x v="1"/>
    <n v="0.01"/>
    <n v="9.1447605514883859E-2"/>
    <n v="21.929135802469148"/>
    <n v="0.54676117235089428"/>
    <n v="0.05"/>
  </r>
  <r>
    <s v="Paladone Super Mario Bros. Officially Licensed Merchandise - Retro Level Gadget Decals"/>
    <x v="3"/>
    <m/>
    <n v="4.5"/>
    <x v="49"/>
    <s v="$"/>
    <n v="14.95"/>
    <s v="Arts, Crafts &amp; Sewing › Scrapbooking &amp; Stamping › Stickers &amp; Sticker Machines"/>
    <s v="B07R5YPQ9B"/>
    <s v="https://www.amazon.com/dp/B07R5YPQ9B"/>
    <n v="0"/>
    <s v="Arts, Crafts &amp; Sewing "/>
    <s v=" Scrapbooking &amp; Stamping "/>
    <s v=" Stickers &amp; Sticker Machines"/>
    <m/>
    <m/>
    <m/>
    <m/>
    <n v="3"/>
    <x v="1"/>
    <n v="0.24"/>
    <n v="1.08"/>
    <n v="14.95"/>
    <n v="1"/>
    <n v="1.08"/>
  </r>
  <r>
    <s v="Rainbow Six Siege Merchandise Road Characters Video Game Video Gaming Gamer R6 Siege Tom Clancy Rainbow Six Seige Wall Art Cool Wall Decor Art Print Poster 12x18"/>
    <x v="23"/>
    <m/>
    <n v="4.7"/>
    <x v="30"/>
    <s v="$"/>
    <n v="11.99"/>
    <s v="Home &amp; Kitchen › Wall Art › Posters &amp; Prints"/>
    <s v="B092BC6HJL"/>
    <s v="https://www.amazon.com/dp/B092BC6HJL"/>
    <n v="0"/>
    <s v="Home &amp; Kitchen "/>
    <s v=" Wall Art "/>
    <s v=" Posters &amp; Prints"/>
    <m/>
    <m/>
    <m/>
    <m/>
    <n v="3"/>
    <x v="1"/>
    <n v="0.04"/>
    <n v="0.3438429967359633"/>
    <n v="21.929135802469148"/>
    <n v="0.54676117235089428"/>
    <n v="0.188"/>
  </r>
  <r>
    <s v="PlayStation Launch Collection &quot;Crossbody&quot; Shoulder Bag - Authentic and Official PlayStation Merchandise - Not Machine Specific"/>
    <x v="30"/>
    <s v="This PlayStation launch collection “crossbody” shoulder bag is perfect for the gamer on the go! Perfect for work or just getting from point a to point B. Bag features include built in storage compartments for your all your personal items, tablets, and devices. Made with durable 300D fabric with nylon strap, printed lining, nautical cords, and Woven labels with merrowed edge this bag is sleek and functional"/>
    <n v="3.4"/>
    <x v="50"/>
    <s v="$"/>
    <n v="24.99"/>
    <m/>
    <s v="B08MB63BDZ"/>
    <s v="https://www.amazon.com/dp/B08MB63BDZ"/>
    <n v="409"/>
    <s v="Uncategorized"/>
    <m/>
    <m/>
    <m/>
    <m/>
    <m/>
    <m/>
    <n v="1"/>
    <x v="3"/>
    <n v="0.16"/>
    <n v="0.53429115646258507"/>
    <n v="24.543999999999997"/>
    <n v="1.018171447196871"/>
    <n v="0.54400000000000004"/>
  </r>
  <r>
    <s v="Limited Edition Gaming Mug - Personalized Gifts for Gamer - Customized Name Gamer Coffee Mug - Gaming Ceramic Mug - Custom Game Lover Gifts - Gamer Tea Cup - White Tea Cup 11Oz Or 15Oz"/>
    <x v="31"/>
    <s v="Limited Edition Gaming Mug - Personalized Gifts for Gamer - Customized Name Gamer Coffee Mug - Gaming Ceramic Mug - Custom Game Lover Gifts - Gamer Tea Cup - White Tea Cup 11Oz Or 15Oz HIGH QUALITY CERAMIC MUG: All of our coffee mugs are made of professional grade ceramic, ensuring they are tested for durability and sharpness on each product. Microwave and dishwasher safe for your convenience. Design is printed on both sides of the mug so that both lefties and righties can enjoy it. Employing the latest in print technology create the designs are high quality and will not peel off or fade away.EASY TO USE: C-shaped handle &amp; thick and clean cup wall, comfortable to hold. This perfect sized coffee mug is available in 11oz or 15oz sizes.  This novelty ceramic coffee mug is a useful gift to coffee lovers or tea drinkers. Perfect for daily home use, travel or more at the office.MAKE A BEST MUG GIFT: This novelty white gamer coffee mug is perfect mug gift for anyone on any occasion. This coffee mug make unique and novelty mug gift for Gamer, Gamer Lover, Boy Gamer, Game Controller, Gaming Player, Brother, Kid, Student, Dad, Husband, Boyfriend, Friends, Men or your loved ones. Perfectly suitable for many occasions including: Father's Day, Christmas, Birthday, Xmas, Appreciation, Thanksgiving, Thank You, New Year, Valentines Day or any occasion.☞ If you have any questions or concerns about the purchase, please do not hesitate to contact us."/>
    <n v="5"/>
    <x v="34"/>
    <s v="$"/>
    <n v="9.99"/>
    <s v="Home &amp; Kitchen › Kitchen &amp; Dining › Dining &amp; Entertaining › Novelty › Drinkware › Coffee Mugs"/>
    <s v="B0B9MY7MV3"/>
    <s v="https://www.amazon.com/dp/B0B9MY7MV3"/>
    <n v="1455"/>
    <s v="Home &amp; Kitchen "/>
    <s v=" Kitchen &amp; Dining "/>
    <s v=" Dining &amp; Entertaining "/>
    <s v=" Novelty "/>
    <s v=" Drinkware "/>
    <s v=" Coffee Mugs"/>
    <m/>
    <n v="6"/>
    <x v="1"/>
    <n v="0.01"/>
    <n v="0.10975543444679253"/>
    <n v="21.929135802469148"/>
    <n v="0.45555830790537399"/>
    <n v="0.05"/>
  </r>
  <r>
    <s v="Mega Man 1up Icon MegaMan NES CAPCOM Mug Classic Retro Vintage 80s Video Game Collection Gaming Gamer Merchandise Collectibles Merch Accessories Ceramic Coffee Mug Tea Cup Fun Novelty Gift 12 oz"/>
    <x v="23"/>
    <m/>
    <n v="5"/>
    <x v="48"/>
    <s v="$"/>
    <n v="15.98"/>
    <s v="Home &amp; Kitchen › Kitchen &amp; Dining › Dining &amp; Entertaining › Novelty › Drinkware › Coffee Mugs"/>
    <s v="B0971M9ZS3"/>
    <s v="https://www.amazon.com/dp/B0971M9ZS3"/>
    <n v="0"/>
    <s v="Home &amp; Kitchen "/>
    <s v=" Kitchen &amp; Dining "/>
    <s v=" Dining &amp; Entertaining "/>
    <s v=" Novelty "/>
    <s v=" Drinkware "/>
    <s v=" Coffee Mugs"/>
    <m/>
    <n v="6"/>
    <x v="3"/>
    <n v="0.02"/>
    <n v="0.13722863455863046"/>
    <n v="21.929135802469148"/>
    <n v="0.72871088691970731"/>
    <n v="0.1"/>
  </r>
  <r>
    <s v="Assassins Creed Valhalla Merchandise Eivor Varinsdottir Runes Female Video Game Video Gaming Gamer Collectibles Viking Cool Wall Decor Art Print Poster 24x36"/>
    <x v="23"/>
    <m/>
    <n v="4.8"/>
    <x v="51"/>
    <s v="$"/>
    <n v="14.98"/>
    <s v="Home &amp; Kitchen › Wall Art › Posters &amp; Prints"/>
    <s v="B0932HFBMH"/>
    <s v="https://www.amazon.com/dp/B0932HFBMH"/>
    <n v="0"/>
    <s v="Home &amp; Kitchen "/>
    <s v=" Wall Art "/>
    <s v=" Posters &amp; Prints"/>
    <m/>
    <m/>
    <m/>
    <m/>
    <n v="3"/>
    <x v="1"/>
    <n v="0.14000000000000001"/>
    <n v="0.98373693319487765"/>
    <n v="21.929135802469148"/>
    <n v="0.68310945469694717"/>
    <n v="0.67200000000000004"/>
  </r>
  <r>
    <s v="Rotating Headphone Display Stand for Desk with LED Lights - Spinning Gaming Headset Stand (Black)"/>
    <x v="32"/>
    <s v="A dynamic display stand, a statement piece, a revolution in desktop organization all at once—it's more than just a way to rest your headphones. Transform your atmosphere with 300+ LED color modes, the X-Float gaming headset stand doesn't just hold your headphones. Match the lights to your room decor, or simply pick the color mode you feel like with the convenient &quot;Mode +&quot; or &quot;Mode -&quot; buttons. The &quot;LED Speed&quot; button modulates the speed at which the lights flash. Speed it up for an energetic mood, or slow it down for a more relaxed setting. Plug it in, and bring life to your space, creating a visual spectacle that turns heads. The X-Float headphone stand is engineered from durable plastic, ensuring reliable sturdiness and longevity. Crafted with a matte black finish, its clean, minimalist body adds a modern edge to any desk setup. - 300+ adjustable LED color modes - Stylish matte black body - Durable yet lightweight construction - Easy and tool-free assembly - Powered by USB-C cable"/>
    <n v="4.3"/>
    <x v="18"/>
    <s v="$"/>
    <n v="19.989999999999998"/>
    <s v="Video Games › PC › Accessories › Headsets"/>
    <s v="B0C5SGR7NG"/>
    <s v="https://www.amazon.com/dp/B0C5SGR7NG"/>
    <n v="995"/>
    <s v="Video Games "/>
    <s v=" PC "/>
    <s v=" Accessories "/>
    <s v=" Headsets"/>
    <m/>
    <m/>
    <m/>
    <n v="4"/>
    <x v="3"/>
    <n v="0.28999999999999998"/>
    <n v="1.9629221896662621"/>
    <n v="31.466571428571434"/>
    <n v="0.6352773464810727"/>
    <n v="1.2469999999999999"/>
  </r>
  <r>
    <s v="Assassins Creed Collection Work In The Dark To Serve The Light Lineup Video Game Gaming Gamer Merchandise Cosplay Collectibles Merch Accessories Ceramic Coffee Mug Tea Cup Fun Novelty Gift 12 oz"/>
    <x v="23"/>
    <s v="Assassins Creed Collection Work In The Dark To Serve The Light Lineup Video Game Gaming Gamer Merchandise Cosplay Collectibles Merch Accessories Ceramic Coffee Mug Tea Cup Fun Novelty Gift 12 oz"/>
    <n v="4.8"/>
    <x v="52"/>
    <s v="$"/>
    <n v="15.98"/>
    <s v="Home &amp; Kitchen › Kitchen &amp; Dining › Dining &amp; Entertaining › Novelty › Drinkware › Coffee Mugs"/>
    <s v="B097GMF3FB"/>
    <s v="https://www.amazon.com/dp/B097GMF3FB"/>
    <n v="194"/>
    <s v="Home &amp; Kitchen "/>
    <s v=" Kitchen &amp; Dining "/>
    <s v=" Dining &amp; Entertaining "/>
    <s v=" Novelty "/>
    <s v=" Drinkware "/>
    <s v=" Coffee Mugs"/>
    <m/>
    <n v="6"/>
    <x v="3"/>
    <n v="7.0000000000000007E-2"/>
    <n v="0.46108821211699835"/>
    <n v="21.929135802469148"/>
    <n v="0.72871088691970731"/>
    <n v="0.33600000000000002"/>
  </r>
  <r>
    <s v="TANOOKI Gaming Headset Headphones with Cat Ears Detachable Cable and RGB LED Light for PS5, PS4, Xbox Series, X|S, Xbox One, Nintendo Switch, PC, Mac"/>
    <x v="33"/>
    <s v="Tanooki Gaming Headset with EAR Headband - Cheerful design. - Headband with Tanooki ears. - Tanooki LED light logo on the speakers. - LED light. - Flexible microphone. - Adjustable design, very comfortable to wear. - Speaker: 50 mm in diameter - The 3.5mm jack connector makes it compatible with all devices"/>
    <n v="4.0999999999999996"/>
    <x v="43"/>
    <s v="$"/>
    <n v="49.24"/>
    <s v="Video Games › PlayStation 5 › Accessories › Accessory Kits"/>
    <s v="B0BG7DFVTH"/>
    <s v="https://www.amazon.com/dp/B0BG7DFVTH"/>
    <n v="307"/>
    <s v="Video Games "/>
    <s v=" PlayStation 5 "/>
    <s v=" Accessories "/>
    <s v=" Accessory Kits"/>
    <m/>
    <m/>
    <m/>
    <n v="4"/>
    <x v="2"/>
    <n v="0.15"/>
    <n v="0.39301262040153184"/>
    <n v="31.466571428571434"/>
    <n v="1.5648352446587306"/>
    <n v="0.61499999999999988"/>
  </r>
  <r>
    <s v="Laminated Rainbow Six Siege Merchandise Smoke Character Video Game Video Gaming Gamer R6 Siege Tom Clancy Rainbow Six Seige Wall Art Poster Dry Erase Sign 12x18"/>
    <x v="23"/>
    <m/>
    <n v="5"/>
    <x v="29"/>
    <s v="$"/>
    <n v="14.98"/>
    <s v="Industrial &amp; Scientific › Science Education › Charts &amp; Posters"/>
    <s v="B09NCKQP91"/>
    <s v="https://www.amazon.com/dp/B09NCKQP91"/>
    <n v="0"/>
    <s v="Industrial &amp; Scientific "/>
    <s v=" Science Education "/>
    <s v=" Charts &amp; Posters"/>
    <m/>
    <m/>
    <m/>
    <m/>
    <n v="3"/>
    <x v="1"/>
    <n v="0.06"/>
    <n v="0.3"/>
    <n v="14.98"/>
    <n v="1"/>
    <n v="0.3"/>
  </r>
  <r>
    <s v="Numskull Dungeons &amp; Dragons Gaming Locker, Controller Holder, Headset Stand for PS5, Xbox Series X S, Nintendo Switch - Official Dungeons and Dragons Merchandise"/>
    <x v="18"/>
    <s v="This vertical gaming locker boasts the ability to hold up to 10 of your favourite Xbox, PS or Switch games, and Blu-ray films. Give your gaming headset the perfect home as this gaming locker includes a secure headphone holder on the top; Hang up to 4 gaming controllers on the side of the locker."/>
    <n v="4.7"/>
    <x v="30"/>
    <s v="$"/>
    <n v="59"/>
    <s v="Electronics › Computers &amp; Accessories › Laptop Accessories › Stands"/>
    <s v="B0BSV4NRM2"/>
    <s v="https://www.amazon.com/dp/B0BSV4NRM2"/>
    <n v="296"/>
    <s v="Electronics "/>
    <s v=" Computers &amp; Accessories "/>
    <s v=" Laptop Accessories "/>
    <s v=" Stands"/>
    <m/>
    <m/>
    <m/>
    <n v="4"/>
    <x v="0"/>
    <n v="0.04"/>
    <n v="0.21455579661016952"/>
    <n v="67.334000000000003"/>
    <n v="0.87622894822823527"/>
    <n v="0.188"/>
  </r>
  <r>
    <s v="Skinit Decal Gaming Skin Compatible with PS4 Controller - Officially Licensed NFL Cincinnati Bengals Tropical Print Design"/>
    <x v="27"/>
    <s v="The Cincinnati Bengals Skin compatible with PS4 Controller is made from a 3M durable auto-grade vinyl for an ultimate lightweight PS4 Controller decal protection without the bulk. Every Skinit Cincinnati Bengals skin is officially licensed by NFL for an authentic brand design. The Cincinnati Bengals Cincinnati Bengals Tropical Print PS4 Controller decal skin is engineered to feature vibrant photo quality designs and to perfectly fit your PS4 Controller The Cincinnati Bengals Cincinnati Bengals Tropical Print skin can be easily applied and removed from your PS4 Controller with no residue, no mess and no fuss due to 3M adhesive backing. This makes it even easier for you to mix up your PS4 Controller style as much as you want to keep your device feeling new. All Skinit made decal skins are cut and crafted with everyday PS4 Controller uses in mind so that each Cincinnati Bengals skin offers a premium feel with a thin functional protection. Shop all officially licensed Cincinnati Bengals PS4 Controller skins made by Skinit and make it yours today!"/>
    <n v="5"/>
    <x v="34"/>
    <s v="$"/>
    <n v="15.99"/>
    <s v="Sports &amp; Outdoors › Fan Shop › Video Games &amp; Accessories"/>
    <s v="B075FCYYF7"/>
    <s v="https://www.amazon.com/dp/B075FCYYF7"/>
    <n v="1058"/>
    <s v="Sports &amp; Outdoors "/>
    <s v=" Fan Shop "/>
    <s v=" Video Games &amp; Accessories"/>
    <m/>
    <m/>
    <m/>
    <m/>
    <n v="3"/>
    <x v="3"/>
    <n v="0.01"/>
    <n v="4.9382426516572854E-2"/>
    <n v="15.7925"/>
    <n v="1.0125059363621973"/>
    <n v="0.05"/>
  </r>
  <r>
    <s v="Far Cry 6 Fangs For Hire Chorizo Guapo Chicharron Video Game Gaming Gamer Far Cry Merchandise Collectibles Collectors Edition Far Cry Merch Far Cry 6 Poster Cool Wall Decor Art Print Poster 24x36"/>
    <x v="23"/>
    <m/>
    <n v="4.7"/>
    <x v="30"/>
    <s v="$"/>
    <n v="14.98"/>
    <s v="Home &amp; Kitchen › Wall Art › Posters &amp; Prints"/>
    <s v="B09D41NH7L"/>
    <s v="https://www.amazon.com/dp/B09D41NH7L"/>
    <n v="0"/>
    <s v="Home &amp; Kitchen "/>
    <s v=" Wall Art "/>
    <s v=" Posters &amp; Prints"/>
    <m/>
    <m/>
    <m/>
    <m/>
    <n v="3"/>
    <x v="1"/>
    <n v="0.04"/>
    <n v="0.27521211821523361"/>
    <n v="21.929135802469148"/>
    <n v="0.68310945469694717"/>
    <n v="0.188"/>
  </r>
  <r>
    <s v="Street Fighter Challengers Group CAPCOM Video Game Merchandise Gamer Classic Fighting Cool Wall Decor Art Print Poster 24x36"/>
    <x v="23"/>
    <m/>
    <n v="5"/>
    <x v="52"/>
    <s v="$"/>
    <n v="14.98"/>
    <s v="Home &amp; Kitchen › Wall Art › Posters &amp; Prints"/>
    <s v="B08W9YYNMV"/>
    <s v="https://www.amazon.com/dp/B08W9YYNMV"/>
    <n v="0"/>
    <s v="Home &amp; Kitchen "/>
    <s v=" Wall Art "/>
    <s v=" Posters &amp; Prints"/>
    <m/>
    <m/>
    <m/>
    <m/>
    <n v="3"/>
    <x v="1"/>
    <n v="7.0000000000000007E-2"/>
    <n v="0.51236298603899877"/>
    <n v="21.929135802469148"/>
    <n v="0.68310945469694717"/>
    <n v="0.35000000000000003"/>
  </r>
  <r>
    <s v="Valorant Custom Keycaps (Agent Breach) - Laser Engraved with Each Valorant Agent's Portrait, Skills, and Position. Fit with Any Mechanical Keyboard. Valorant Gift for Gamers, Adults, and Teens."/>
    <x v="34"/>
    <m/>
    <n v="4.5999999999999996"/>
    <x v="53"/>
    <s v="$"/>
    <n v="29.99"/>
    <s v="Video Games › PC › Accessories › Gaming Keyboards"/>
    <s v="B09R7GF5H7"/>
    <s v="https://www.amazon.com/dp/B09R7GF5H7"/>
    <n v="0"/>
    <s v="Video Games "/>
    <s v=" PC "/>
    <s v=" Accessories "/>
    <s v=" Gaming Keyboards"/>
    <m/>
    <m/>
    <m/>
    <n v="4"/>
    <x v="3"/>
    <n v="1"/>
    <n v="4.8264831134187594"/>
    <n v="31.466571428571434"/>
    <n v="0.95307491850762238"/>
    <n v="4.5999999999999996"/>
  </r>
  <r>
    <s v="SUPER MARIO Mug in Presentation Gift Box (Mario, Luigi, Peach &amp; Toad Design) 11oz Ceramic Coloured Inner Coffee Mug and Gaming Mugs - Official Nintendo Merchandise"/>
    <x v="35"/>
    <s v="Super Mario Mug in Presentation Gift Box (Mario, Luigi, Peach &amp; Toad Design) 11oz Ceramic Coloured Inner Coffee Mug and Gaming Mugs - Official Nintendo Merchandise"/>
    <n v="2.4"/>
    <x v="48"/>
    <s v="$"/>
    <n v="13.94"/>
    <s v="Home &amp; Kitchen › Kitchen &amp; Dining › Dining &amp; Entertaining › Novelty › Drinkware › Coffee Mugs"/>
    <s v="B0BTCNNQGM"/>
    <s v="https://www.amazon.com/dp/B0BTCNNQGM"/>
    <n v="163"/>
    <s v="Home &amp; Kitchen "/>
    <s v=" Kitchen &amp; Dining "/>
    <s v=" Dining &amp; Entertaining "/>
    <s v=" Novelty "/>
    <s v=" Drinkware "/>
    <s v=" Coffee Mugs"/>
    <m/>
    <n v="6"/>
    <x v="1"/>
    <n v="0.02"/>
    <n v="7.5509219405919592E-2"/>
    <n v="21.929135802469148"/>
    <n v="0.63568396518527659"/>
    <n v="4.8000000000000001E-2"/>
  </r>
  <r>
    <s v="Plants Against Zombies Soft Toy Pisto-Polka Dot 23 cm"/>
    <x v="36"/>
    <s v="Plants vs zombies plush Pisto-peas 23 cm"/>
    <n v="4.7"/>
    <x v="36"/>
    <s v="$"/>
    <n v="32.24"/>
    <s v="Video Games › PC › Accessories › Gaming Mice"/>
    <s v="B09CZB95T2"/>
    <s v="https://www.amazon.com/dp/B09CZB95T2"/>
    <n v="40"/>
    <s v="Video Games "/>
    <s v=" PC "/>
    <s v=" Accessories "/>
    <s v=" Gaming Mice"/>
    <m/>
    <m/>
    <m/>
    <n v="4"/>
    <x v="2"/>
    <n v="0.12"/>
    <n v="0.55046979794399153"/>
    <n v="31.466571428571434"/>
    <n v="1.0245793722135961"/>
    <n v="0.56399999999999995"/>
  </r>
  <r>
    <s v="Sega Mega Drive Console Logo Light. Retro Gaming Mood Light. Iconic Sega Console Logo Shaped Light. USB or Battery Powered. Officially Licensed Sega Merchandise."/>
    <x v="37"/>
    <s v="It’s time to win! This SEGA Mega Drive Logo Light creates the perfect vibe in your room as you get ready to compete. The iconic logo adds a warm glow allowing you to enter the zone, or relax after a long day. Powered by USB or batteries, this light is totally portable to take with you wherever you go or place anywhere around the house."/>
    <n v="4.5"/>
    <x v="54"/>
    <s v="$"/>
    <n v="32.15"/>
    <s v="Tools &amp; Home Improvement › Lighting &amp; Ceiling Fans"/>
    <s v="B0BJ5NMKJD"/>
    <s v="https://www.amazon.com/dp/B0BJ5NMKJD"/>
    <n v="337"/>
    <s v="Tools &amp; Home Improvement "/>
    <s v=" Lighting &amp; Ceiling Fans"/>
    <m/>
    <m/>
    <m/>
    <m/>
    <m/>
    <n v="2"/>
    <x v="2"/>
    <n v="0.18"/>
    <n v="0.8121555209953345"/>
    <n v="32.235555555555564"/>
    <n v="0.99734592582379678"/>
    <n v="0.80999999999999994"/>
  </r>
  <r>
    <s v="Exquisite Gaming: Borderlands 3: Psycho - Original Mobile Phone &amp; Gaming Controller Holder, Device Stand, Cable Guys, Licensed Figure"/>
    <x v="6"/>
    <s v="BORDERLANDS 3: PSYCHO - Cable Guys Phone Stand &amp; Controller Holder - Direct from Borderlands 3, it’s the insane masked bandit Psycho you can hear. Best known for causing severe damage to anything they are fighting against, this Psycho is nimble, quick, and freakishly dangerous. We’ve finally reasoned with Psycho to look after your most prized possessions; gaming controllers, mobile phone devices.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8"/>
    <x v="55"/>
    <s v="$"/>
    <n v="19.989999999999998"/>
    <s v="Video Games › PC › Accessories › Controllers › Gamepads &amp; Standard Controllers"/>
    <s v="B0B5M29H49"/>
    <s v="https://www.amazon.com/dp/B0B5M29H49"/>
    <n v="911"/>
    <s v="Video Games "/>
    <s v=" PC "/>
    <s v=" Accessories "/>
    <s v=" Controllers "/>
    <s v=" Gamepads &amp; Standard Controllers"/>
    <m/>
    <m/>
    <n v="5"/>
    <x v="3"/>
    <n v="0.61"/>
    <n v="4.6090105624240705"/>
    <n v="31.466571428571434"/>
    <n v="0.6352773464810727"/>
    <n v="2.9279999999999999"/>
  </r>
  <r>
    <s v="Xbox Logo Area Rug | 39 x 39 Inches"/>
    <x v="38"/>
    <s v="EPIC ROOM ESSENTIALS FOR GAMERS TO LEVEL UP Let your space rep your favorite console with this Xbox Logo Area Rug featuring the iconic green and black sphere. Whether it's going in your bedroom, on your porch, or under your gaming chair, this round rug that measures over 3 feet across declares your gamer cred loud and proud. WHERE FANDOM MEETS DECORATIVE HOME DECOR Why sport a boring old area rug when you could have this? A truly epic home decor option, this bold accent piece is a great (and useful) housewarming or birthday gift for the gamer in your life. You'll level up in no time when you add this officially licensed Xbox collectible to your inventory."/>
    <n v="4.9000000000000004"/>
    <x v="56"/>
    <s v="$"/>
    <n v="46.99"/>
    <s v="Home &amp; Kitchen › Home Décor Products › Rugs, Pads &amp; Protectors › Area Rugs"/>
    <s v="B0BHXNBZ59"/>
    <s v="https://www.amazon.com/dp/B0BHXNBZ59"/>
    <n v="663"/>
    <s v="Home &amp; Kitchen "/>
    <s v=" Home Décor Products "/>
    <s v=" Rugs, Pads &amp; Protectors "/>
    <s v=" Area Rugs"/>
    <m/>
    <m/>
    <m/>
    <n v="4"/>
    <x v="2"/>
    <n v="0.27"/>
    <n v="0.61741320848407499"/>
    <n v="21.929135802469148"/>
    <n v="2.1428113001474998"/>
    <n v="1.3230000000000002"/>
  </r>
  <r>
    <s v="Paladone Xbox Controller Digital Alarm Clock, Officially Licensed Xbox Merchandise Gift and Decor for Gamers - Black"/>
    <x v="3"/>
    <m/>
    <n v="4.3"/>
    <x v="57"/>
    <s v="$"/>
    <n v="27.99"/>
    <s v="Home &amp; Kitchen › Home Décor Products › Clocks › Alarm Clocks"/>
    <s v="B09RLS7J1B"/>
    <s v="https://www.amazon.com/dp/B09RLS7J1B"/>
    <n v="0"/>
    <s v="Home &amp; Kitchen "/>
    <s v=" Home Décor Products "/>
    <s v=" Clocks "/>
    <s v=" Alarm Clocks"/>
    <m/>
    <m/>
    <m/>
    <n v="4"/>
    <x v="3"/>
    <n v="1"/>
    <n v="3.3688918881964036"/>
    <n v="21.929135802469148"/>
    <n v="1.2763840879150568"/>
    <n v="4.3"/>
  </r>
  <r>
    <s v="Skinit Decal Gaming Skin for PS4 Controller - Officially Licensed Warner Bros Harley Quinn Mad Love Design"/>
    <x v="27"/>
    <s v="The Harley Quinn PS4 Controller Skin is made from a 3M durable auto-grade vinyl for an ultimate lightweight PS4 Controller decal protection without the bulk. Every Skinit Harley Quinn skin is officially licensed by Warner Bros for an authentic brand design. The Harley Quinn Harley Quinn Mad Love PS4 Controller decal skin is engineered to feature vibrant photo quality designs and to perfectly fit your PS4 Controller The Harley Quinn Harley Quinn Mad Love skin can be easily applied and removed from your PS4 Controller with no residue, no mess and no fuss due to 3M adhesive backing. This makes it even easier for you to mix up your PS4 Controller style as much as you want to keep your device feeling new. All Skinit made decal skins are cut and crafted with everyday PS4 Controller uses in mind so that each Harley Quinn skin offers a premium feel with a thin functional protection. Shop all officially licensed Harley Quinn PS4 Controller skins made by Skinit and make it yours today!"/>
    <n v="3.5"/>
    <x v="36"/>
    <s v="$"/>
    <n v="15.99"/>
    <s v="Video Games › PlayStation 4 › Accessories › Faceplates, Protectors &amp; Skins"/>
    <s v="B085Z57N8D"/>
    <s v="https://www.amazon.com/dp/B085Z57N8D"/>
    <n v="990"/>
    <s v="Video Games "/>
    <s v=" PlayStation 4 "/>
    <s v=" Accessories "/>
    <s v=" Faceplates, Protectors &amp; Skins"/>
    <m/>
    <m/>
    <m/>
    <n v="4"/>
    <x v="3"/>
    <n v="0.12"/>
    <n v="0.82651407129455912"/>
    <n v="31.466571428571434"/>
    <n v="0.50815831767045294"/>
    <n v="0.42"/>
  </r>
  <r>
    <s v="Assassins Creed Valhalla Wall Decor Art Work In The Dark Bedroom Poster Gaming Viking Decor Video Game Merchandise Collectors Gamer Art Assassins Creed Gift Cool Wall Decor Art Print Poster 18x12"/>
    <x v="23"/>
    <m/>
    <n v="4.7"/>
    <x v="28"/>
    <s v="$"/>
    <n v="11.99"/>
    <s v="Home &amp; Kitchen › Wall Art › Posters &amp; Prints"/>
    <s v="B097GD4YJX"/>
    <s v="https://www.amazon.com/dp/B097GD4YJX"/>
    <n v="0"/>
    <s v="Home &amp; Kitchen "/>
    <s v=" Wall Art "/>
    <s v=" Posters &amp; Prints"/>
    <m/>
    <m/>
    <m/>
    <m/>
    <n v="3"/>
    <x v="1"/>
    <n v="0.09"/>
    <n v="0.77364674265591737"/>
    <n v="21.929135802469148"/>
    <n v="0.54676117235089428"/>
    <n v="0.42299999999999999"/>
  </r>
  <r>
    <s v="Poster Foundry Street Fighter 2 Sagat Muay Thai Thailand Classic Retro 90s Arcade Video Game Gaming Gamer Merchandise Collectibles Merch Accessories Ceramic Coffee Mug Tea Cup Fun Novelty Gift 12 oz"/>
    <x v="23"/>
    <s v="Street Fighter 2 Sagat Muay Thai Thailand Classic Retro 90s Arcade Video Game Gaming Gamer Merchandise Collectibles Merch Accessories Ceramic Coffee Mug Tea Cup Fun Novelty Gift 12 oz"/>
    <n v="5"/>
    <x v="48"/>
    <s v="$"/>
    <n v="15.98"/>
    <s v="Home &amp; Kitchen › Kitchen &amp; Dining › Dining &amp; Entertaining › Novelty › Drinkware › Coffee Mugs"/>
    <s v="B092LL33DB"/>
    <s v="https://www.amazon.com/dp/B092LL33DB"/>
    <n v="183"/>
    <s v="Home &amp; Kitchen "/>
    <s v=" Kitchen &amp; Dining "/>
    <s v=" Dining &amp; Entertaining "/>
    <s v=" Novelty "/>
    <s v=" Drinkware "/>
    <s v=" Coffee Mugs"/>
    <m/>
    <n v="6"/>
    <x v="3"/>
    <n v="0.02"/>
    <n v="0.13722863455863046"/>
    <n v="21.929135802469148"/>
    <n v="0.72871088691970731"/>
    <n v="0.1"/>
  </r>
  <r>
    <s v="Assassins Creed Valhalla Merchandise Male Ultimate Edition Key Art Video Game Cover Video Gaming Gamer Collectibles Viking Eivor Varinsdottir Black Wood Framed Art Poster 14x20"/>
    <x v="23"/>
    <m/>
    <n v="5"/>
    <x v="31"/>
    <s v="$"/>
    <n v="39.979999999999997"/>
    <s v="Home &amp; Kitchen › Wall Art › Posters &amp; Prints"/>
    <s v="B092C7FBZZ"/>
    <s v="https://www.amazon.com/dp/B092C7FBZZ"/>
    <n v="0"/>
    <s v="Home &amp; Kitchen "/>
    <s v=" Wall Art "/>
    <s v=" Posters &amp; Prints"/>
    <m/>
    <m/>
    <m/>
    <m/>
    <n v="3"/>
    <x v="2"/>
    <n v="0.03"/>
    <n v="8.2275396957738167E-2"/>
    <n v="21.929135802469148"/>
    <n v="1.823145260265951"/>
    <n v="0.15"/>
  </r>
  <r>
    <s v="Street Fighter Ryu Art CAPCOM Video Game Merchandise Gamer Classic Fighting Cool Wall Decor Art Print Poster 24x36"/>
    <x v="23"/>
    <m/>
    <n v="5"/>
    <x v="48"/>
    <s v="$"/>
    <n v="14.98"/>
    <s v="Home &amp; Kitchen › Wall Art › Posters &amp; Prints"/>
    <s v="B08W8JP63Y"/>
    <s v="https://www.amazon.com/dp/B08W8JP63Y"/>
    <n v="0"/>
    <s v="Home &amp; Kitchen "/>
    <s v=" Wall Art "/>
    <s v=" Posters &amp; Prints"/>
    <m/>
    <m/>
    <m/>
    <m/>
    <n v="3"/>
    <x v="1"/>
    <n v="0.02"/>
    <n v="0.14638942458257109"/>
    <n v="21.929135802469148"/>
    <n v="0.68310945469694717"/>
    <n v="0.1"/>
  </r>
  <r>
    <s v="Assassins Creed Valhalla Merchandise Female Gold Edition Key Art Video Game Cover Video Gaming Gamer Collectibles Viking Eivor Varinsdottir Cool Wall Decor Art Print Poster 24x36"/>
    <x v="23"/>
    <m/>
    <n v="5"/>
    <x v="48"/>
    <s v="$"/>
    <n v="14.98"/>
    <s v="Home &amp; Kitchen › Wall Art › Posters &amp; Prints"/>
    <s v="B0932LC5M9"/>
    <s v="https://www.amazon.com/dp/B0932LC5M9"/>
    <n v="0"/>
    <s v="Home &amp; Kitchen "/>
    <s v=" Wall Art "/>
    <s v=" Posters &amp; Prints"/>
    <m/>
    <m/>
    <m/>
    <m/>
    <n v="3"/>
    <x v="1"/>
    <n v="0.02"/>
    <n v="0.14638942458257109"/>
    <n v="21.929135802469148"/>
    <n v="0.68310945469694717"/>
    <n v="0.1"/>
  </r>
  <r>
    <s v="Cable Guy Crash Bandicoot Controller Holder - 8 inch version"/>
    <x v="26"/>
    <s v="Collectable device holder for Smartphones and game controllers. Holds PlayStation and Xbox Controllers. Includes 2m USB cable with adapters. Figure is 8&quot; tall."/>
    <n v="4.5999999999999996"/>
    <x v="58"/>
    <s v="$"/>
    <n v="34.99"/>
    <s v="Video Games › Legacy Systems"/>
    <s v="B075QLBP97"/>
    <s v="https://www.amazon.com/dp/B075QLBP97"/>
    <n v="159"/>
    <s v="Video Games "/>
    <s v=" Legacy Systems"/>
    <m/>
    <m/>
    <m/>
    <m/>
    <m/>
    <n v="2"/>
    <x v="2"/>
    <n v="1"/>
    <n v="4.1367884701751523"/>
    <n v="31.466571428571434"/>
    <n v="1.1119737045208973"/>
    <n v="4.5999999999999996"/>
  </r>
  <r>
    <s v="Poster Foundry Street Fighter 2 Sagat vs M Bison Classic Retro 90s Arcade Video Game Gaming Gamer Merchandise Collectibles Merch Accessories Ceramic Coffee Mug Tea Cup Fun Novelty Gift 12 oz"/>
    <x v="23"/>
    <s v="Street Fighter 2 Sagat vs M Bison Classic Retro 90s Arcade Video Game Gaming Gamer Merchandise Collectibles Merch Accessories Ceramic Coffee Mug Tea Cup Fun Novelty Gift 12 oz"/>
    <n v="5"/>
    <x v="34"/>
    <s v="$"/>
    <n v="15.98"/>
    <s v="Home &amp; Kitchen › Kitchen &amp; Dining › Dining &amp; Entertaining › Novelty › Drinkware › Coffee Mugs"/>
    <s v="B092L168JZ"/>
    <s v="https://www.amazon.com/dp/B092L168JZ"/>
    <n v="175"/>
    <s v="Home &amp; Kitchen "/>
    <s v=" Kitchen &amp; Dining "/>
    <s v=" Dining &amp; Entertaining "/>
    <s v=" Novelty "/>
    <s v=" Drinkware "/>
    <s v=" Coffee Mugs"/>
    <m/>
    <n v="6"/>
    <x v="3"/>
    <n v="0.01"/>
    <n v="6.8614317279315232E-2"/>
    <n v="21.929135802469148"/>
    <n v="0.72871088691970731"/>
    <n v="0.05"/>
  </r>
  <r>
    <s v="Street Fighter 2 Ryu Hadoken Retro Vintage Art CAPCOM Video Game Merchandise Gamer Classic Fighting Cool Wall Decor Art Print Poster 24x36"/>
    <x v="23"/>
    <m/>
    <n v="5"/>
    <x v="34"/>
    <s v="$"/>
    <n v="14.98"/>
    <s v="Home &amp; Kitchen › Wall Art › Posters &amp; Prints"/>
    <s v="B09MR4J54T"/>
    <s v="https://www.amazon.com/dp/B09MR4J54T"/>
    <n v="0"/>
    <s v="Home &amp; Kitchen "/>
    <s v=" Wall Art "/>
    <s v=" Posters &amp; Prints"/>
    <m/>
    <m/>
    <m/>
    <m/>
    <n v="3"/>
    <x v="1"/>
    <n v="0.01"/>
    <n v="7.3194712291285546E-2"/>
    <n v="21.929135802469148"/>
    <n v="0.68310945469694717"/>
    <n v="0.05"/>
  </r>
  <r>
    <s v="Skinit Decal Gaming Skin for PS4 Controller - Officially Licensed College Alabama Crimson Roll Tide Design"/>
    <x v="27"/>
    <s v="The University of Alabama PS4 Controller Skin is made from a 3M durable auto-grade vinyl for an ultimate lightweight PS4 Controller decal protection without the bulk. Every Skinit University of Alabama skin is officially licensed by College for an authentic brand design. The University of Alabama Alabama Crimson Roll Tide PS4 Controller decal skin is engineered to feature vibrant photo quality designs and to perfectly fit your PS4 Controller The University of Alabama Alabama Crimson Roll Tide skin can be easily applied and removed from your PS4 Controller with no residue, no mess and no fuss due to 3M adhesive backing. This makes it even easier for you to mix up your PS4 Controller style as much as you want to keep your device feeling new. All Skinit made decal skins are cut and crafted with everyday PS4 Controller uses in mind so that each University of Alabama skin offers a premium feel with a thin functional protection. Shop all officially licensed University of Alabama PS4 Controller skins made by Skinit and make it yours today!"/>
    <n v="3.2"/>
    <x v="52"/>
    <s v="$"/>
    <n v="15.99"/>
    <m/>
    <s v="B075FDFHL7"/>
    <s v="https://www.amazon.com/dp/B075FDFHL7"/>
    <n v="1048"/>
    <s v="Uncategorized"/>
    <m/>
    <m/>
    <m/>
    <m/>
    <m/>
    <m/>
    <n v="1"/>
    <x v="3"/>
    <n v="7.0000000000000007E-2"/>
    <n v="0.34383089430894309"/>
    <n v="24.543999999999997"/>
    <n v="0.65148305084745772"/>
    <n v="0.22400000000000003"/>
  </r>
  <r>
    <s v="Assassins Creed Valhalla Merchandise Female Ultimate Edition Key Art Video Game Cover Video Gaming Gamer Collectibles Viking Eivor Varinsdottir Cool Wall Decor Art Print Poster 24x36"/>
    <x v="23"/>
    <m/>
    <n v="5"/>
    <x v="30"/>
    <s v="$"/>
    <n v="14.98"/>
    <s v="Home &amp; Kitchen › Wall Art › Posters &amp; Prints"/>
    <s v="B0931XGYY3"/>
    <s v="https://www.amazon.com/dp/B0931XGYY3"/>
    <n v="0"/>
    <s v="Home &amp; Kitchen "/>
    <s v=" Wall Art "/>
    <s v=" Posters &amp; Prints"/>
    <m/>
    <m/>
    <m/>
    <m/>
    <n v="3"/>
    <x v="1"/>
    <n v="0.04"/>
    <n v="0.29277884916514219"/>
    <n v="21.929135802469148"/>
    <n v="0.68310945469694717"/>
    <n v="0.2"/>
  </r>
  <r>
    <s v="Assassins Creed Valhalla Merchandise Viking Ship Green Background Video Game Video Gaming Gamer Collectibles Eivor Varinsdottir Cool Wall Decor Art Print Poster 24x36"/>
    <x v="23"/>
    <m/>
    <n v="5"/>
    <x v="48"/>
    <s v="$"/>
    <n v="14.98"/>
    <s v="Home &amp; Kitchen › Wall Art › Posters &amp; Prints"/>
    <s v="B0931X9M4W"/>
    <s v="https://www.amazon.com/dp/B0931X9M4W"/>
    <n v="0"/>
    <s v="Home &amp; Kitchen "/>
    <s v=" Wall Art "/>
    <s v=" Posters &amp; Prints"/>
    <m/>
    <m/>
    <m/>
    <m/>
    <n v="3"/>
    <x v="1"/>
    <n v="0.02"/>
    <n v="0.14638942458257109"/>
    <n v="21.929135802469148"/>
    <n v="0.68310945469694717"/>
    <n v="0.1"/>
  </r>
  <r>
    <s v="Assassins Creed Valhalla Merchandise Illustrated Art Video Game Video Gaming Gamer Collectibles Viking Eivor Varinsdottir Cool Wall Decor Art Print Poster 24x36"/>
    <x v="23"/>
    <m/>
    <n v="5"/>
    <x v="48"/>
    <s v="$"/>
    <n v="14.98"/>
    <s v="Home &amp; Kitchen › Wall Art › Posters &amp; Prints"/>
    <s v="B09KMJ78FJ"/>
    <s v="https://www.amazon.com/dp/B09KMJ78FJ"/>
    <n v="0"/>
    <s v="Home &amp; Kitchen "/>
    <s v=" Wall Art "/>
    <s v=" Posters &amp; Prints"/>
    <m/>
    <m/>
    <m/>
    <m/>
    <n v="3"/>
    <x v="1"/>
    <n v="0.02"/>
    <n v="0.14638942458257109"/>
    <n v="21.929135802469148"/>
    <n v="0.68310945469694717"/>
    <n v="0.1"/>
  </r>
  <r>
    <s v="Skinit Decal Gaming Skin Compatible with Xbox One X Controller - Officially Licensed Warner Bros The Classic Joker Design"/>
    <x v="27"/>
    <s v="The The Joker Skin compatible with Xbox One X Controller is made from a 3M durable auto-grade vinyl for an ultimate lightweight decal protection without the bulk. Every Skinit The Joker skin is officially licensed by Warner Bros for an authentic brand design. The The Joker The Classic Joker compatible with Xbox One X Controller decal skin is engineered to feature vibrant photo quality designs and to perfectly fit your device. The The Joker The Classic Joker skin can be easily applied and removed from your device with no residue, no mess and no fuss due to 3M adhesive backing. All Skinit made decal skins are cut and crafted with everyday uses in mind so that each The Joker skin offers a premium feel with a thin functional protection. Shop all officially licensed The Joker compatible with Xbox One X Controller skins made by Skinit and make it yours today!"/>
    <n v="5"/>
    <x v="30"/>
    <s v="$"/>
    <n v="15.99"/>
    <s v="Video Games › Xbox One › Accessories › Faceplates, Protectors &amp; Skins"/>
    <s v="B0788Y5SZH"/>
    <s v="https://www.amazon.com/dp/B0788Y5SZH"/>
    <n v="865"/>
    <s v="Video Games "/>
    <s v=" Xbox One "/>
    <s v=" Accessories "/>
    <s v=" Faceplates, Protectors &amp; Skins"/>
    <m/>
    <m/>
    <m/>
    <n v="4"/>
    <x v="3"/>
    <n v="0.04"/>
    <n v="0.39357812918788537"/>
    <n v="31.466571428571434"/>
    <n v="0.50815831767045294"/>
    <n v="0.2"/>
  </r>
  <r>
    <s v="Pac-Man Keyring Arcade Game - Classic Retro PAC-Man Gameplay. Includes Original Sounds &amp; Black &amp; White Screen. Officially Licensed PAC-Man Merchandise from Fizz Creations."/>
    <x v="37"/>
    <m/>
    <n v="3.8"/>
    <x v="59"/>
    <s v="$"/>
    <n v="19.989999999999998"/>
    <s v="Toys &amp; Games › Kids' Electronics › Plug &amp; Play Video Games"/>
    <s v="B0BT53M8CH"/>
    <s v="https://www.amazon.com/dp/B0BT53M8CH"/>
    <n v="0"/>
    <s v="Toys &amp; Games "/>
    <s v=" Kids' Electronics "/>
    <s v=" Plug &amp; Play Video Games"/>
    <m/>
    <m/>
    <m/>
    <m/>
    <n v="3"/>
    <x v="3"/>
    <n v="0.08"/>
    <n v="0.41969944972486239"/>
    <n v="27.597999999999995"/>
    <n v="0.72432784984419163"/>
    <n v="0.30399999999999999"/>
  </r>
  <r>
    <s v="Zelda Neon Sign Gamer Gift Iconic Neon Light for Gaming Zelda Gifts Sword Z LED Sign Master Sword Gaming Room Accessory for Teen Room Decor"/>
    <x v="2"/>
    <m/>
    <n v="4.8"/>
    <x v="60"/>
    <s v="$"/>
    <n v="32.69"/>
    <s v="Tools &amp; Home Improvement › Lighting &amp; Ceiling Fans › Novelty Lighting › Neon Signs"/>
    <s v="B09XMFH6MN"/>
    <s v="https://www.amazon.com/dp/B09XMFH6MN"/>
    <n v="0"/>
    <s v="Tools &amp; Home Improvement "/>
    <s v=" Lighting &amp; Ceiling Fans "/>
    <s v=" Novelty Lighting "/>
    <s v=" Neon Signs"/>
    <m/>
    <m/>
    <m/>
    <n v="4"/>
    <x v="2"/>
    <n v="1"/>
    <n v="4.7332721525441031"/>
    <n v="32.235555555555564"/>
    <n v="1.0140976147800906"/>
    <n v="4.8"/>
  </r>
  <r>
    <s v="Paladone Xbox Light Up Gaming Room Sign, Customizable with Stickers, LED Hanging Decor for Wall or Door, Licensed Gift for Xbox Gamers"/>
    <x v="3"/>
    <m/>
    <n v="4.0999999999999996"/>
    <x v="43"/>
    <s v="$"/>
    <n v="19.989999999999998"/>
    <s v="Home &amp; Kitchen › Home Décor Products › Kids' Room Décor › Lamps &amp; Lighting"/>
    <s v="B0BRYS9K8Z"/>
    <s v="https://www.amazon.com/dp/B0BRYS9K8Z"/>
    <n v="0"/>
    <s v="Home &amp; Kitchen "/>
    <s v=" Home Décor Products "/>
    <s v=" Kids' Room Décor "/>
    <s v=" Lamps &amp; Lighting"/>
    <m/>
    <m/>
    <m/>
    <n v="4"/>
    <x v="3"/>
    <n v="0.15"/>
    <n v="0.67465825505345289"/>
    <n v="21.929135802469148"/>
    <n v="0.91157263013297551"/>
    <n v="0.61499999999999988"/>
  </r>
  <r>
    <s v="Logitech G PRO Mechanical Gaming Keyboard - Ultra-Portable Tenkeyless Design, Detachable USB Cable, LIGHTSYNC RGB Backlit Keys, Official League of Legends Edition"/>
    <x v="39"/>
    <s v="Logitech G PRO Mechanical Gaming Keyboard League of Legends Edition This Logitech G PRO backlit keyboard is designed to inspire League of Legends players. Built for pro gamers from the bottom up. A compact tenkeyless design frees up desk space for low-sens mousing. Durable GX Brown Tactile Switches deliver discernable feedback without being too loud or distracting. Programmable LIGHTSYNC RGB and onboard memory lets you customize and store a lighting pattern for gaming tournaments. The computer keyboard comes with a detachable USB cable, making for easy transport. Part of a collection forged by magic, tempered by science and wielded by champions. Product details: Weight (w/out cable): 34.6 oz (980 g) Dimensions: 6 x 14.2 x 1.4 in (153 x 361 x 34 mm) Cable length: 6 ft System requirements: USB 2.0 port Platform compatibility: Windows 10, 8.1, 8 or 7."/>
    <n v="4.5999999999999996"/>
    <x v="61"/>
    <s v="$"/>
    <n v="96.17"/>
    <s v="Video Games › PC › Accessories › Gaming Keyboards"/>
    <s v="B098J8XTLG"/>
    <s v="https://www.amazon.com/dp/B098J8XTLG"/>
    <n v="860"/>
    <s v="Video Games "/>
    <s v=" PC "/>
    <s v=" Accessories "/>
    <s v=" Gaming Keyboards"/>
    <m/>
    <m/>
    <m/>
    <n v="4"/>
    <x v="0"/>
    <n v="1"/>
    <n v="1.5051079190124632"/>
    <n v="31.466571428571434"/>
    <n v="3.0562592501793282"/>
    <n v="4.5999999999999996"/>
  </r>
  <r>
    <s v="Exquisite Gaming: The Mandalorian: Boba Fett - Original Mobile Phone &amp; Gaming Controller Holder, Device Stand, Cable Guys, Licensed Figure"/>
    <x v="6"/>
    <s v="THE MANDALORIAN: BOBA FETT - Cable Guys Phone Stand &amp; Controller Holder - Stepping away from the action of The Mandalorian series on Disney +, The notorious bounty hunter Boba Fett joins our immensely popular and officially licensed range of Cable Guys. Silent, menacing, and ready for anything, Boba Fett can support most types of gaming controllers, smartphones or anything else you deem valuable enough to place upon the REST system shelf and within his protection.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3"/>
    <x v="62"/>
    <s v="$"/>
    <n v="24.99"/>
    <s v="Video Games › PlayStation 5 › Accessories › Accessory Kits"/>
    <s v="B09N568WBD"/>
    <s v="https://www.amazon.com/dp/B09N568WBD"/>
    <n v="980"/>
    <s v="Video Games "/>
    <s v=" PlayStation 5 "/>
    <s v=" Accessories "/>
    <s v=" Accessory Kits"/>
    <m/>
    <m/>
    <m/>
    <n v="4"/>
    <x v="3"/>
    <n v="1"/>
    <n v="5.4144160521351408"/>
    <n v="31.466571428571434"/>
    <n v="0.7941761324943476"/>
    <n v="4.3"/>
  </r>
  <r>
    <s v="Gamer Gifts for Men Gamer Room Game Cave Wall Decor Cool Stuff for Boys Gamers Gift for Kids Ideas Video Game Decor Metal Controller Gamepad Desk Clock Wall Clock"/>
    <x v="40"/>
    <m/>
    <n v="4.0999999999999996"/>
    <x v="51"/>
    <s v="$"/>
    <n v="23.99"/>
    <s v="Home &amp; Kitchen › Home Décor Products › Clocks › Wall Clocks"/>
    <s v="B0CGPLTVXR"/>
    <s v="https://www.amazon.com/dp/B0CGPLTVXR"/>
    <n v="0"/>
    <s v="Home &amp; Kitchen "/>
    <s v=" Home Décor Products "/>
    <s v=" Clocks "/>
    <s v=" Wall Clocks"/>
    <m/>
    <m/>
    <m/>
    <n v="4"/>
    <x v="3"/>
    <n v="0.14000000000000001"/>
    <n v="0.52469045229751099"/>
    <n v="21.929135802469148"/>
    <n v="1.0939783590240162"/>
    <n v="0.57399999999999995"/>
  </r>
  <r>
    <s v="Exquisite Gaming Call of Duty Ghost Cable Guy Ikons Light Up Gaming Controller and Mobile Phone Charger from"/>
    <x v="6"/>
    <s v="Take cover. Our Call of Duty: Ghost Ikon is inbound, and it’ll blow your mind. Armed and ready with our patented R.E.S.T. system, the Call of Duty: Ghost Ikon brings the tactical expertise of the field into your home, helping you keep your controllers, phones, and other devices charged and ready for action. With a fearsome design featuring Lieutenant “Ghost” Riley’s renowned skull mask sitting on a sleek, LED-lit column, it’s guaranteed to stop the other side in its tracks whilst also guiding you safely to your destination. What’s more, with its contemporary camo print decal on its front, it looks good doing it."/>
    <n v="4.8"/>
    <x v="63"/>
    <s v="$"/>
    <n v="33.99"/>
    <s v="Video Games › PC › Accessories › Controllers › Gamepads &amp; Standard Controllers"/>
    <s v="B0C1ZRQ671"/>
    <s v="https://www.amazon.com/dp/B0C1ZRQ671"/>
    <n v="619"/>
    <s v="Video Games "/>
    <s v=" PC "/>
    <s v=" Accessories "/>
    <s v=" Controllers "/>
    <s v=" Gamepads &amp; Standard Controllers"/>
    <m/>
    <m/>
    <n v="5"/>
    <x v="2"/>
    <n v="0.13"/>
    <n v="0.57767403858277655"/>
    <n v="31.466571428571434"/>
    <n v="1.0801939473182423"/>
    <n v="0.624"/>
  </r>
  <r>
    <s v="Minecraft Logo Light - Minecraft Lamp, Gaming Room Decor, and Bedroom Night Light - Minecraft Desk Accessories and Gifts for Fans - 2 Light Modes"/>
    <x v="3"/>
    <m/>
    <n v="4.5999999999999996"/>
    <x v="64"/>
    <s v="$"/>
    <n v="34.99"/>
    <s v="Tools &amp; Home Improvement › Lighting &amp; Ceiling Fans › Novelty Lighting › Neon Signs"/>
    <s v="B096HDGJRD"/>
    <s v="https://www.amazon.com/dp/B096HDGJRD"/>
    <n v="0"/>
    <s v="Tools &amp; Home Improvement "/>
    <s v=" Lighting &amp; Ceiling Fans "/>
    <s v=" Novelty Lighting "/>
    <s v=" Neon Signs"/>
    <m/>
    <m/>
    <m/>
    <n v="4"/>
    <x v="2"/>
    <n v="1"/>
    <n v="4.2378838398272523"/>
    <n v="32.235555555555564"/>
    <n v="1.0854474010754169"/>
    <n v="4.5999999999999996"/>
  </r>
  <r>
    <s v="Street Fighter You Lose Classic Arcade Video Game Gaming Gamer Merchandise Collectibles Merch Accessories Ceramic Coffee Mug Tea Cup Fun Novelty Gift 12 oz"/>
    <x v="23"/>
    <s v="Street Fighter You Lose Classic Arcade Video Game Gaming Gamer Merchandise Collectibles Merch Accessories Ceramic Coffee Mug Tea Cup Fun Novelty Gift 12 oz"/>
    <n v="5"/>
    <x v="48"/>
    <s v="$"/>
    <n v="15.98"/>
    <s v="Home &amp; Kitchen › Kitchen &amp; Dining › Dining &amp; Entertaining › Novelty › Drinkware › Coffee Mugs"/>
    <s v="B092L7KNR2"/>
    <s v="https://www.amazon.com/dp/B092L7KNR2"/>
    <n v="155"/>
    <s v="Home &amp; Kitchen "/>
    <s v=" Kitchen &amp; Dining "/>
    <s v=" Dining &amp; Entertaining "/>
    <s v=" Novelty "/>
    <s v=" Drinkware "/>
    <s v=" Coffee Mugs"/>
    <m/>
    <n v="6"/>
    <x v="3"/>
    <n v="0.02"/>
    <n v="0.13722863455863046"/>
    <n v="21.929135802469148"/>
    <n v="0.72871088691970731"/>
    <n v="0.1"/>
  </r>
  <r>
    <s v="Gaming Blanket for Kids and Teens - Soft Fleece Video Game Travel Blanket Gift for Gamers"/>
    <x v="41"/>
    <s v="This is a double-sided blanket, one side is made of super soft crystal velvet, the other side is made of super warm flannel"/>
    <n v="4.7"/>
    <x v="65"/>
    <s v="$"/>
    <n v="24.99"/>
    <s v="Home &amp; Kitchen › Bedding › Kids' Bedding › Blankets &amp; Throws"/>
    <s v="B0B8M8W4BL"/>
    <s v="https://www.amazon.com/dp/B0B8M8W4BL"/>
    <n v="123"/>
    <s v="Home &amp; Kitchen "/>
    <s v=" Bedding "/>
    <s v=" Kids' Bedding "/>
    <s v=" Blankets &amp; Throws"/>
    <m/>
    <m/>
    <m/>
    <n v="4"/>
    <x v="3"/>
    <n v="1"/>
    <n v="4.124327261768908"/>
    <n v="21.929135802469148"/>
    <n v="1.1395797912467762"/>
    <n v="4.7"/>
  </r>
  <r>
    <s v="Street Fighter 2 Ken Masters Great True Fighter USA Art Retro 90s Arcade Capcom Video Game Gaming Gamer Merchandise Collectibles Merch Accessories Ceramic Coffee Mug Tea Cup Fun Novelty Gift 12 oz"/>
    <x v="23"/>
    <s v="Street Fighter 2 Ken Masters Great True Fighter USA Art Retro 90s Arcade Capcom Video Game Gaming Gamer Merchandise Collectibles Merch Accessories Ceramic Coffee Mug Tea Cup Fun Novelty Gift 12 oz"/>
    <n v="4.5"/>
    <x v="48"/>
    <s v="$"/>
    <n v="15.98"/>
    <s v="Home &amp; Kitchen › Kitchen &amp; Dining › Dining &amp; Entertaining › Novelty › Drinkware › Coffee Mugs"/>
    <s v="B093RSDW5G"/>
    <s v="https://www.amazon.com/dp/B093RSDW5G"/>
    <n v="196"/>
    <s v="Home &amp; Kitchen "/>
    <s v=" Kitchen &amp; Dining "/>
    <s v=" Dining &amp; Entertaining "/>
    <s v=" Novelty "/>
    <s v=" Drinkware "/>
    <s v=" Coffee Mugs"/>
    <m/>
    <n v="6"/>
    <x v="3"/>
    <n v="0.02"/>
    <n v="0.12350577110276741"/>
    <n v="21.929135802469148"/>
    <n v="0.72871088691970731"/>
    <n v="0.09"/>
  </r>
  <r>
    <s v="Video Game Wall Decal Wall Sticker Poster Floss Dancing Decal Game Room Decor Peel &amp; Stick Game Decal Baby Bedroom Home Decor Gaming Stickers (34.6&quot; x 23.6&quot;) (Black)"/>
    <x v="42"/>
    <m/>
    <n v="4.5999999999999996"/>
    <x v="66"/>
    <s v="$"/>
    <n v="11.99"/>
    <s v="Baby Products › Nursery › Décor › Wall Décor › Stickers"/>
    <s v="B07V65V649"/>
    <s v="https://www.amazon.com/dp/B07V65V649"/>
    <n v="0"/>
    <s v="Baby Products "/>
    <s v=" Nursery "/>
    <s v=" Décor "/>
    <s v=" Wall Décor "/>
    <s v=" Stickers"/>
    <m/>
    <m/>
    <n v="5"/>
    <x v="1"/>
    <n v="1"/>
    <n v="4.2163469557964968"/>
    <n v="10.99"/>
    <n v="1.0909918107370338"/>
    <n v="4.5999999999999996"/>
  </r>
  <r>
    <s v="Danganronpa 3 Despair Video Game Gamer Gaming Danganronpa Manga Anime Posters Danganronpa Merch Dangan Ronpa Anime Room Decor Merchandise School Trilogy Black Wood Framed Art Poster 14x20"/>
    <x v="23"/>
    <m/>
    <n v="5"/>
    <x v="48"/>
    <s v="$"/>
    <n v="39.979999999999997"/>
    <s v="Home &amp; Kitchen › Wall Art › Posters &amp; Prints"/>
    <s v="B09H2NVHLS"/>
    <s v="https://www.amazon.com/dp/B09H2NVHLS"/>
    <n v="0"/>
    <s v="Home &amp; Kitchen "/>
    <s v=" Wall Art "/>
    <s v=" Posters &amp; Prints"/>
    <m/>
    <m/>
    <m/>
    <m/>
    <n v="3"/>
    <x v="2"/>
    <n v="0.02"/>
    <n v="5.4850264638492116E-2"/>
    <n v="21.929135802469148"/>
    <n v="1.823145260265951"/>
    <n v="0.1"/>
  </r>
  <r>
    <s v="Car Window Sign | Gamer On Board Car Wind Sign | Xbox Gamers"/>
    <x v="43"/>
    <s v="The car window sign is a great gift for gamers for birthdays, celebrations or any events. It is also a stylish piece of gamer merchandise to add to your car window or any window. This exclusive sign reads “gamer on board” and is designed with retro gaming graphics. This gift for gamers includes a convenient suction cup which attaches to walls and windows easily. The gamers collectible has an attractive combination of colors including blue-black and yellow. This awesome sign is the best gift for any gamer who loves retro graphics and is a fan of gaming merchandise."/>
    <n v="5"/>
    <x v="34"/>
    <s v="$"/>
    <n v="6.99"/>
    <s v="Home &amp; Kitchen › Home Décor Products › Home Décor Accents"/>
    <s v="B07HQYQDYY"/>
    <s v="https://www.amazon.com/dp/B07HQYQDYY"/>
    <n v="570"/>
    <s v="Home &amp; Kitchen "/>
    <s v=" Home Décor Products "/>
    <s v=" Home Décor Accents"/>
    <m/>
    <m/>
    <m/>
    <m/>
    <n v="3"/>
    <x v="1"/>
    <n v="0.01"/>
    <n v="0.15686077111923569"/>
    <n v="21.929135802469148"/>
    <n v="0.31875401123709352"/>
    <n v="0.05"/>
  </r>
  <r>
    <s v="Assassins Creed Valhalla Wall Decor Cool Wall Art Bedroom Poster Hidden Blade Gaming Inkblot Print Video Game Merchandise Collectors Assassins Creed Gamer Gift Cool Wall Decor Art Print Poster 12x18"/>
    <x v="23"/>
    <m/>
    <n v="3.5"/>
    <x v="67"/>
    <s v="$"/>
    <n v="11.99"/>
    <s v="Home &amp; Kitchen › Wall Art › Posters &amp; Prints"/>
    <s v="B09MR7HXW3"/>
    <s v="https://www.amazon.com/dp/B09MR7HXW3"/>
    <n v="0"/>
    <s v="Home &amp; Kitchen "/>
    <s v=" Wall Art "/>
    <s v=" Posters &amp; Prints"/>
    <m/>
    <m/>
    <m/>
    <m/>
    <n v="3"/>
    <x v="1"/>
    <n v="0.05"/>
    <n v="0.32006661930209351"/>
    <n v="21.929135802469148"/>
    <n v="0.54676117235089428"/>
    <n v="0.17500000000000002"/>
  </r>
  <r>
    <s v="Assassins Creed Valhalla Merchandise Wolf Companion Female Video Game Cover Video Gaming Gamer Collectibles Viking Eivor Varinsdottir Cool Wall Decor Art Print Poster 24x36"/>
    <x v="23"/>
    <m/>
    <n v="5"/>
    <x v="34"/>
    <s v="$"/>
    <n v="14.98"/>
    <s v="Home &amp; Kitchen › Wall Art › Posters &amp; Prints"/>
    <s v="B0932D2R92"/>
    <s v="https://www.amazon.com/dp/B0932D2R92"/>
    <n v="0"/>
    <s v="Home &amp; Kitchen "/>
    <s v=" Wall Art "/>
    <s v=" Posters &amp; Prints"/>
    <m/>
    <m/>
    <m/>
    <m/>
    <n v="3"/>
    <x v="1"/>
    <n v="0.01"/>
    <n v="7.3194712291285546E-2"/>
    <n v="21.929135802469148"/>
    <n v="0.68310945469694717"/>
    <n v="0.05"/>
  </r>
  <r>
    <s v="Rainbow Six Siege Merchandise Ash Jager Duo Character Video Game Video Gaming Gamer R6 Siege Tom Clancy Rainbow Six Seige Wall Art White Wood Framed Art Poster 14x20"/>
    <x v="23"/>
    <m/>
    <n v="5"/>
    <x v="34"/>
    <s v="$"/>
    <n v="39.979999999999997"/>
    <s v="Home &amp; Kitchen › Wall Art › Posters &amp; Prints"/>
    <s v="B09965248P"/>
    <s v="https://www.amazon.com/dp/B09965248P"/>
    <n v="0"/>
    <s v="Home &amp; Kitchen "/>
    <s v=" Wall Art "/>
    <s v=" Posters &amp; Prints"/>
    <m/>
    <m/>
    <m/>
    <m/>
    <n v="3"/>
    <x v="2"/>
    <n v="0.01"/>
    <n v="2.7425132319246058E-2"/>
    <n v="21.929135802469148"/>
    <n v="1.823145260265951"/>
    <n v="0.05"/>
  </r>
  <r>
    <s v="Laminated Street Fighter 2 No Parking Bonus Level Ryu E Honda Funny Retro Vintage Art CAPCOM Video Game Merchandise Gamer Classic Fighting Poster Dry Erase Sign 24x36"/>
    <x v="23"/>
    <s v="Laminated Street Fighter 2 No Parking Bonus Level Ryu E Honda Funny Retro Vintage Art CAPCOM Video Game Merchandise Gamer Classic Fighting Poster Dry Erase Sign 24x36"/>
    <n v="5"/>
    <x v="34"/>
    <s v="$"/>
    <n v="18.98"/>
    <s v="Home &amp; Kitchen › Wall Art › Posters &amp; Prints"/>
    <s v="B09SRF6R39"/>
    <s v="https://www.amazon.com/dp/B09SRF6R39"/>
    <n v="166"/>
    <s v="Home &amp; Kitchen "/>
    <s v=" Wall Art "/>
    <s v=" Posters &amp; Prints"/>
    <m/>
    <m/>
    <m/>
    <m/>
    <n v="3"/>
    <x v="3"/>
    <n v="0.01"/>
    <n v="5.7769061650340216E-2"/>
    <n v="21.929135802469148"/>
    <n v="0.86551518358798785"/>
    <n v="0.05"/>
  </r>
  <r>
    <s v="Far Cry 6 Fangs for Hire Chorizo Guapo Chicharron Video Game Gaming Gamer Far Cry Merchandise Collectibles Collectors Edition Far Cry Merch Far Cry 6 Poster Stand or Hang Wood Frame Display 9x13"/>
    <x v="23"/>
    <m/>
    <n v="5"/>
    <x v="31"/>
    <s v="$"/>
    <n v="29.98"/>
    <s v="Video Games › Legacy Systems › Xbox Systems › Xbox 360 › Games"/>
    <s v="B09J99377Q"/>
    <s v="https://www.amazon.com/dp/B09J99377Q"/>
    <n v="0"/>
    <s v="Video Games "/>
    <s v=" Legacy Systems "/>
    <s v=" Xbox Systems "/>
    <s v=" Xbox 360 "/>
    <s v=" Games"/>
    <m/>
    <m/>
    <n v="5"/>
    <x v="3"/>
    <n v="0.03"/>
    <n v="0.15743781568664827"/>
    <n v="31.466571428571434"/>
    <n v="0.95275712093559584"/>
    <n v="0.15"/>
  </r>
  <r>
    <s v="Assassins Creed Wall Art Posters Video Games Decor Series All Assassins Character Valhalla Gaming Room Decor Movie Poster Gamer Viking Assassin's Merchandise Cool Wall Decor Art Print Poster 18x12"/>
    <x v="23"/>
    <m/>
    <n v="5"/>
    <x v="34"/>
    <s v="$"/>
    <n v="11.99"/>
    <s v="Home &amp; Kitchen › Wall Art › Posters &amp; Prints"/>
    <s v="B09LRHRY9J"/>
    <s v="https://www.amazon.com/dp/B09LRHRY9J"/>
    <n v="0"/>
    <s v="Home &amp; Kitchen "/>
    <s v=" Wall Art "/>
    <s v=" Posters &amp; Prints"/>
    <m/>
    <m/>
    <m/>
    <m/>
    <n v="3"/>
    <x v="1"/>
    <n v="0.01"/>
    <n v="9.1447605514883859E-2"/>
    <n v="21.929135802469148"/>
    <n v="0.54676117235089428"/>
    <n v="0.05"/>
  </r>
  <r>
    <s v="Assassins Creed Valhalla Sunset Wall Decor Cool Wall Art Bedroom Poster Gaming Viking Decor Modern Video Game Merchandise Collectors Gamer Art Assassin's Creed Cool Wall Decor Art Print Poster 12x18"/>
    <x v="23"/>
    <m/>
    <n v="4.4000000000000004"/>
    <x v="52"/>
    <s v="$"/>
    <n v="11.99"/>
    <s v="Home &amp; Kitchen › Wall Art › Posters &amp; Prints"/>
    <s v="B09MR6V2P9"/>
    <s v="https://www.amazon.com/dp/B09MR6V2P9"/>
    <n v="0"/>
    <s v="Home &amp; Kitchen "/>
    <s v=" Wall Art "/>
    <s v=" Posters &amp; Prints"/>
    <m/>
    <m/>
    <m/>
    <m/>
    <n v="3"/>
    <x v="1"/>
    <n v="7.0000000000000007E-2"/>
    <n v="0.56331724997168464"/>
    <n v="21.929135802469148"/>
    <n v="0.54676117235089428"/>
    <n v="0.30800000000000005"/>
  </r>
  <r>
    <s v="Poster Foundry Street Fighter 2 Ryu Hadouken Classic Retro 90s Arcade Video Game Gaming Gamer Merchandise Collectibles Merch Accessories Ceramic Coffee Mug Tea Cup Fun Novelty Gift 12 oz"/>
    <x v="23"/>
    <m/>
    <n v="5"/>
    <x v="34"/>
    <s v="$"/>
    <n v="15.98"/>
    <s v="Home &amp; Kitchen › Kitchen &amp; Dining › Dining &amp; Entertaining › Novelty › Drinkware › Coffee Mugs"/>
    <s v="B092L3YXNW"/>
    <s v="https://www.amazon.com/dp/B092L3YXNW"/>
    <n v="0"/>
    <s v="Home &amp; Kitchen "/>
    <s v=" Kitchen &amp; Dining "/>
    <s v=" Dining &amp; Entertaining "/>
    <s v=" Novelty "/>
    <s v=" Drinkware "/>
    <s v=" Coffee Mugs"/>
    <m/>
    <n v="6"/>
    <x v="3"/>
    <n v="0.01"/>
    <n v="6.8614317279315232E-2"/>
    <n v="21.929135802469148"/>
    <n v="0.72871088691970731"/>
    <n v="0.05"/>
  </r>
  <r>
    <s v="Skinit Decal Gaming Skin for PS4 Controller - Officially Licensed NBA Phoenix Suns Digi Camo Design"/>
    <x v="27"/>
    <s v="The Phoenix Suns PS4 Controller Skin is made from a 3M durable auto-grade vinyl for an ultimate lightweight PS4 Controller decal protection without the bulk. Every Skinit Phoenix Suns skin is officially licensed by NBA for an authentic brand design. The Phoenix Suns Phoenix Suns Digi Camo PS4 Controller decal skin is engineered to feature vibrant photo quality designs and to perfectly fit your PS4 Controller The Phoenix Suns Phoenix Suns Digi Camo skin can be easily applied and removed from your PS4 Controller with no residue, no mess and no fuss due to 3M adhesive backing. This makes it even easier for you to mix up your PS4 Controller style as much as you want to keep your device feeling new. All Skinit made decal skins are cut and crafted with everyday PS4 Controller uses in mind so that each Phoenix Suns skin offers a premium feel with a thin functional protection. Shop all officially licensed Phoenix Suns PS4 Controller skins made by Skinit and make it yours today!"/>
    <n v="4.2"/>
    <x v="29"/>
    <s v="$"/>
    <n v="15.99"/>
    <m/>
    <s v="B075F8X8N9"/>
    <s v="https://www.amazon.com/dp/B075F8X8N9"/>
    <n v="984"/>
    <s v="Uncategorized"/>
    <m/>
    <m/>
    <m/>
    <m/>
    <m/>
    <m/>
    <n v="1"/>
    <x v="3"/>
    <n v="0.06"/>
    <n v="0.38680975609756091"/>
    <n v="24.543999999999997"/>
    <n v="0.65148305084745772"/>
    <n v="0.252"/>
  </r>
  <r>
    <s v="Rainbow Six Siege Merchandise Valkyrie Character Video Game Video Gaming Gamer R6 Siege Tom Clancy Rainbow Six Seige Wall Art Cool Wall Decor Art Print Poster 12x18"/>
    <x v="23"/>
    <m/>
    <n v="5"/>
    <x v="34"/>
    <s v="$"/>
    <n v="11.99"/>
    <s v="Home &amp; Kitchen › Wall Art › Posters &amp; Prints"/>
    <s v="B092BW7TVZ"/>
    <s v="https://www.amazon.com/dp/B092BW7TVZ"/>
    <n v="0"/>
    <s v="Home &amp; Kitchen "/>
    <s v=" Wall Art "/>
    <s v=" Posters &amp; Prints"/>
    <m/>
    <m/>
    <m/>
    <m/>
    <n v="3"/>
    <x v="1"/>
    <n v="0.01"/>
    <n v="9.1447605514883859E-2"/>
    <n v="21.929135802469148"/>
    <n v="0.54676117235089428"/>
    <n v="0.05"/>
  </r>
  <r>
    <s v="Kappa Space - Decal Style Skin fits original PS4 Gaming Console"/>
    <x v="44"/>
    <s v="uSkinsTM are self adhering vinyl skins that help prevent scratches and look great doing it. Unlike bulky silicon and plastic covers, uSkins are designed to be thin and very tough. uSkins are a composite of two layers of commercial grade materials. The bottom layer is a soft, flexible vinyl with a special removable adhesive that is easily positioned and applied without air bubbles. The bottom layer print with special UV protected, fade resistant inks that deliver superb photo quality designs in vibrant colors. Finally we bond a professional grade laminate over the entire skin adding a glossy protective finish."/>
    <n v="4.5"/>
    <x v="51"/>
    <s v="$"/>
    <n v="14.94"/>
    <s v="Video Games › PlayStation 4 › Accessories › Faceplates, Protectors &amp; Skins"/>
    <s v="B00GZD84EA"/>
    <s v="https://www.amazon.com/dp/B00GZD84EA"/>
    <n v="616"/>
    <s v="Video Games "/>
    <s v=" PlayStation 4 "/>
    <s v=" Accessories "/>
    <s v=" Faceplates, Protectors &amp; Skins"/>
    <m/>
    <m/>
    <m/>
    <n v="4"/>
    <x v="1"/>
    <n v="0.14000000000000001"/>
    <n v="1.3269036144578319"/>
    <n v="31.466571428571434"/>
    <n v="0.47478957260766519"/>
    <n v="0.63000000000000012"/>
  </r>
  <r>
    <s v="Assassins Creed Valhalla Merchandise Eivor Varinsdottir Runes Male Video Game Video Gaming Gamer Collectibles Viking White Wood Framed Poster 14x20"/>
    <x v="23"/>
    <m/>
    <n v="5"/>
    <x v="34"/>
    <s v="$"/>
    <n v="39.979999999999997"/>
    <s v="Home &amp; Kitchen › Wall Art › Posters &amp; Prints"/>
    <s v="B09DD4RX9D"/>
    <s v="https://www.amazon.com/dp/B09DD4RX9D"/>
    <n v="0"/>
    <s v="Home &amp; Kitchen "/>
    <s v=" Wall Art "/>
    <s v=" Posters &amp; Prints"/>
    <m/>
    <m/>
    <m/>
    <m/>
    <n v="3"/>
    <x v="2"/>
    <n v="0.01"/>
    <n v="2.7425132319246058E-2"/>
    <n v="21.929135802469148"/>
    <n v="1.823145260265951"/>
    <n v="0.05"/>
  </r>
  <r>
    <s v="Lumoonosity Alien Neon Sign, Pink and Blue Alien Decorations Neon Lights with On/Off Switch, Cool Alien Light Neon Signs for Bedroom, Gaming Room, Aesthetic Hanging Alien Led Signs for Wall Decor"/>
    <x v="45"/>
    <m/>
    <n v="4.5999999999999996"/>
    <x v="68"/>
    <s v="$"/>
    <n v="9.99"/>
    <s v="Tools &amp; Home Improvement › Lighting &amp; Ceiling Fans › Novelty Lighting › Neon Signs"/>
    <s v="B08T6QNZN4"/>
    <s v="https://www.amazon.com/dp/B08T6QNZN4"/>
    <n v="0"/>
    <s v="Tools &amp; Home Improvement "/>
    <s v=" Lighting &amp; Ceiling Fans "/>
    <s v=" Novelty Lighting "/>
    <s v=" Neon Signs"/>
    <m/>
    <m/>
    <m/>
    <n v="4"/>
    <x v="1"/>
    <n v="1"/>
    <n v="14.843198754309869"/>
    <n v="32.235555555555564"/>
    <n v="0.30990624569143793"/>
    <n v="4.5999999999999996"/>
  </r>
  <r>
    <s v="Paladone Xbox Color Change Plastic Water Bottle with Straw, 650 ml, Officially Licensed Merchandise"/>
    <x v="3"/>
    <s v="Xbox is a world-famous video game brand owned by Microsoft that has released some incredibly successful games consoles. The Xbox consoles have played host to some of the most popular video games of all time including some Xbox exclusives such as the Halo series. The Xbox products are some of the most loved video game consoles."/>
    <n v="4"/>
    <x v="69"/>
    <s v="$"/>
    <n v="11.99"/>
    <s v="Home &amp; Kitchen › Kitchen &amp; Dining › Storage &amp; Organization › Thermoses › Insulated Beverage Containers › Thermoses"/>
    <s v="B09RLZGL43"/>
    <s v="https://www.amazon.com/dp/B09RLZGL43"/>
    <n v="328"/>
    <s v="Home &amp; Kitchen "/>
    <s v=" Kitchen &amp; Dining "/>
    <s v=" Storage &amp; Organization "/>
    <s v=" Thermoses "/>
    <s v=" Insulated Beverage Containers "/>
    <s v=" Thermoses"/>
    <m/>
    <n v="6"/>
    <x v="1"/>
    <n v="1"/>
    <n v="7.3158084411907085"/>
    <n v="21.929135802469148"/>
    <n v="0.54676117235089428"/>
    <n v="4"/>
  </r>
  <r>
    <s v="Gamer Gifts - Best Gaming Gifts for Men - Game Room Decor Gift for Boys/Men - Gifts for Gamers - Video Game Lover Gifts - Gifts for Gaming Blanket 50&quot; x 60&quot;"/>
    <x v="46"/>
    <s v="🧬Material: High-quality polyester.📏Size: 60x50in, that is 152x122cm.🔍Details: Peripheral stitches are staggered and fixed, which can ensure that the stitching in each place is more complete, neat, and tight.📸Occasions: Birthdays, weddings, valentine's day, Christmas, thanksgiving, new year.🥁Uses: Comfortable taking a nap in the office, lying on the sofa with a warm blanket and watching TV. It is also a good choice to be a summer air conditioning blanket and a children's crawling blanket."/>
    <n v="4.7"/>
    <x v="70"/>
    <s v="$"/>
    <n v="24.99"/>
    <s v="Home &amp; Kitchen › Bedding › Blankets &amp; Throws › Throws"/>
    <s v="B0B9B54617"/>
    <s v="https://www.amazon.com/dp/B0B9B54617"/>
    <n v="492"/>
    <s v="Home &amp; Kitchen "/>
    <s v=" Bedding "/>
    <s v=" Blankets &amp; Throws "/>
    <s v=" Throws"/>
    <m/>
    <m/>
    <m/>
    <n v="4"/>
    <x v="3"/>
    <n v="1"/>
    <n v="4.124327261768908"/>
    <n v="21.929135802469148"/>
    <n v="1.1395797912467762"/>
    <n v="4.7"/>
  </r>
  <r>
    <s v="JUMANT Mario Movie Poster - 8x10 - Gamer Room Decor - Gaming Posters for Boys Room Decor - Gaming Room Decor for Boys - Mario Poster Set - Game Room Decor - Mario Room Decor"/>
    <x v="47"/>
    <m/>
    <n v="4.7"/>
    <x v="71"/>
    <s v="$"/>
    <n v="17.95"/>
    <s v="Home &amp; Kitchen › Wall Art › Posters &amp; Prints"/>
    <s v="B0C17KTYSD"/>
    <s v="https://www.amazon.com/dp/B0C17KTYSD"/>
    <n v="0"/>
    <s v="Home &amp; Kitchen "/>
    <s v=" Wall Art "/>
    <s v=" Posters &amp; Prints"/>
    <m/>
    <m/>
    <m/>
    <m/>
    <n v="3"/>
    <x v="3"/>
    <n v="1"/>
    <n v="5.7418907115100275"/>
    <n v="21.929135802469148"/>
    <n v="0.81854570839854479"/>
    <n v="4.7"/>
  </r>
  <r>
    <s v="Super Mario Warp Pipe Mug Ceramic Coffee Mug Gift for Gamers, Fathers, Coffee Enthusiasts, for Cappuccino, Latte or Hot Tea, 15 Oz, Green"/>
    <x v="48"/>
    <s v="Recommended as the idea for Christmas gift, Mothers day, Fathers day, Valentine’s day, mugs for coworkers, kids mug, funny mug, unique coffee mugs, novelty coffee mugs. PRINTED ON BOTH SIDES. It doesn’t matter how you hold the mug, this awesome design will always be seen. Satisfaction Guaranteed. Your Satisfaction is our first priority. If you like, you can dress the mug up even more for gifting by placing additional gifts inside, such as stickers, magnets, candies, and chocolates, or coffee grounds and tea bags. Why not give the best? The best gifts are both personal and functional, and that’s why this awesome, Super Mario Mug is a fantastic choice for nearly any occasion. Whether you are treating yourself or giving as a gift to your mom, dad, girlfriend, boyfriend, friend, or work colleague, know that few things can make people happier than holding a cup of hot coffee or tea. They will remember you each time they take a sip from their favorite mug! If you are a fan of the Super Mario anime and gaming series, you will enjoy your morning coffee with this exclusive Super Mario Pipe Mug ceramic coffee mug and profess your love of the Super Mario Bros video game. Specifications: - Material: Ceramics. - Size &amp; weight: - 4.7 x 3.42 x 4.7 inches，15 oz（About 450ml） Package Content: Super Mario Pipe mug x 1. Packing box x 1. Pay attention : Due to manual measurement, please allow 0.5-1cm error. Make sure you don't mind bidding. Since filming techniques / ambient light / display color and other reasons may cause the pictures to be slightly off color, please make the final color prevail in kind. Thank you!"/>
    <n v="4.7"/>
    <x v="72"/>
    <s v="$"/>
    <n v="23.99"/>
    <s v="Home &amp; Kitchen › Kitchen &amp; Dining › Dining &amp; Entertaining › Novelty › Drinkware › Coffee Mugs"/>
    <s v="B096F3VYPQ"/>
    <s v="https://www.amazon.com/dp/B096F3VYPQ"/>
    <n v="1623"/>
    <s v="Home &amp; Kitchen "/>
    <s v=" Kitchen &amp; Dining "/>
    <s v=" Dining &amp; Entertaining "/>
    <s v=" Novelty "/>
    <s v=" Drinkware "/>
    <s v=" Coffee Mugs"/>
    <m/>
    <n v="6"/>
    <x v="3"/>
    <n v="1"/>
    <n v="4.2962458637601078"/>
    <n v="21.929135802469148"/>
    <n v="1.0939783590240162"/>
    <n v="4.7"/>
  </r>
  <r>
    <s v="Exquisite Gaming: Spyro The Dragon - Original Mobile Phone &amp; Gaming Controller Holder, Device Stand, Cable Guys, Licensed Figure"/>
    <x v="6"/>
    <s v="SPRYO THE DRAGON - Cable Guys Phone Stand &amp; Controller Holder - Fresh from charging fire at his enemies, it's the hugely popular purple dragon from the 90's. Spyro joins our immensely popular Cable Guys range from the world of video gaming classics. Standing fierce, what better way to charge your phone or controller than with the help of this guy? A Nintendo favorite, Spyro will protect most types of gaming controller, smart phone device or anything else you can fit into his hands. Approx 8&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7"/>
    <x v="73"/>
    <s v="$"/>
    <n v="19.989999999999998"/>
    <s v="Video Games › Legacy Systems › Nintendo Systems › Wii U › Accessories › Controllers › Gamepads &amp; Standard Controllers"/>
    <s v="B07KF2BTV8"/>
    <s v="https://www.amazon.com/dp/B07KF2BTV8"/>
    <n v="996"/>
    <s v="Video Games "/>
    <s v=" Legacy Systems "/>
    <s v=" Nintendo Systems "/>
    <s v=" Wii U "/>
    <s v=" Accessories "/>
    <s v=" Controllers "/>
    <s v=" Gamepads &amp; Standard Controllers"/>
    <n v="7"/>
    <x v="3"/>
    <n v="1"/>
    <n v="7.3983434574430094"/>
    <n v="31.466571428571434"/>
    <n v="0.6352773464810727"/>
    <n v="4.7"/>
  </r>
  <r>
    <s v="Paladone Xbox Icons Light, Dynamic and Standard Lighting Modes, Licensed Xbox Gaming Desk Accessory &amp; Game Room Decor, Xbox Gift for Men"/>
    <x v="3"/>
    <m/>
    <n v="4.7"/>
    <x v="74"/>
    <s v="$"/>
    <n v="29.99"/>
    <s v="Home &amp; Kitchen › Home Décor Products › Kids' Room Décor › Lamps &amp; Lighting"/>
    <s v="B08FHXNT8X"/>
    <s v="https://www.amazon.com/dp/B08FHXNT8X"/>
    <n v="0"/>
    <s v="Home &amp; Kitchen "/>
    <s v=" Home Décor Products "/>
    <s v=" Kids' Room Décor "/>
    <s v=" Lamps &amp; Lighting"/>
    <m/>
    <m/>
    <m/>
    <n v="4"/>
    <x v="3"/>
    <n v="1"/>
    <n v="3.4367101791132044"/>
    <n v="21.929135802469148"/>
    <n v="1.367586952360577"/>
    <n v="4.7"/>
  </r>
  <r>
    <s v="Halo Light-Up Energy Sword Collectible LED Desktop Lamp | 14 Inches Tall"/>
    <x v="38"/>
    <m/>
    <n v="4.4000000000000004"/>
    <x v="75"/>
    <s v="$"/>
    <n v="49.99"/>
    <s v="Tools &amp; Home Improvement › Lighting &amp; Ceiling Fans › Lamps &amp; Shades › Table Lamps"/>
    <s v="B0921YW7MM"/>
    <s v="https://www.amazon.com/dp/B0921YW7MM"/>
    <n v="0"/>
    <s v="Tools &amp; Home Improvement "/>
    <s v=" Lighting &amp; Ceiling Fans "/>
    <s v=" Lamps &amp; Shades "/>
    <s v=" Table Lamps"/>
    <m/>
    <m/>
    <m/>
    <n v="4"/>
    <x v="2"/>
    <n v="1"/>
    <n v="2.8372963481585214"/>
    <n v="32.235555555555564"/>
    <n v="1.5507720943058041"/>
    <n v="4.4000000000000004"/>
  </r>
  <r>
    <s v="Paladone, 500ml, Minecraft Metal Water Bottle | Officially Licensed Gaming Merchandise"/>
    <x v="3"/>
    <m/>
    <n v="4.7"/>
    <x v="76"/>
    <s v="$"/>
    <n v="16.2"/>
    <s v="Sports &amp; Outdoors › Outdoor Recreation › Camping &amp; Hiking › Hydration &amp; Filtration › Canteens"/>
    <s v="B09448B8CW"/>
    <s v="https://www.amazon.com/dp/B09448B8CW"/>
    <n v="0"/>
    <s v="Sports &amp; Outdoors "/>
    <s v=" Outdoor Recreation "/>
    <s v=" Camping &amp; Hiking "/>
    <s v=" Hydration &amp; Filtration "/>
    <s v=" Canteens"/>
    <m/>
    <m/>
    <n v="5"/>
    <x v="3"/>
    <n v="1"/>
    <n v="4.5817746913580253"/>
    <n v="15.7925"/>
    <n v="1.0258033876840271"/>
    <n v="4.7"/>
  </r>
  <r>
    <s v="Keep Out Gamer at Work - Bestylez Funny Gamer Sign For Gaming Room Wall Door Decor - Gift For Teen Boy, Boyfriend 12&quot; * 8&quot; (159)"/>
    <x v="49"/>
    <m/>
    <n v="4.7"/>
    <x v="77"/>
    <s v="$"/>
    <n v="9.99"/>
    <s v="Home &amp; Kitchen › Home Décor Products › Home Décor Accents › Decorative Accessories › Decorative Signs &amp; Plaques"/>
    <s v="B09MT2HFMS"/>
    <s v="https://www.amazon.com/dp/B09MT2HFMS"/>
    <n v="0"/>
    <s v="Home &amp; Kitchen "/>
    <s v=" Home Décor Products "/>
    <s v=" Home Décor Accents "/>
    <s v=" Decorative Accessories "/>
    <s v=" Decorative Signs &amp; Plaques"/>
    <m/>
    <m/>
    <n v="5"/>
    <x v="1"/>
    <n v="1"/>
    <n v="10.317010837998497"/>
    <n v="21.929135802469148"/>
    <n v="0.45555830790537399"/>
    <n v="4.7"/>
  </r>
  <r>
    <s v="Fallout Neon Signs for Wall Decor, Fallout Merchandise, LED Sign Gaming Neon Sign Fallout Decor, Fallout Merch Neon Light for Man Cave Bedroom Living Room Game Room, Gift for Boys Girls Christmas"/>
    <x v="50"/>
    <m/>
    <n v="4.8"/>
    <x v="78"/>
    <s v="$"/>
    <n v="35.99"/>
    <s v="Tools &amp; Home Improvement › Lighting &amp; Ceiling Fans › Novelty Lighting › Neon Signs"/>
    <s v="B0BKP8JG1Y"/>
    <s v="https://www.amazon.com/dp/B0BKP8JG1Y"/>
    <n v="0"/>
    <s v="Tools &amp; Home Improvement "/>
    <s v=" Lighting &amp; Ceiling Fans "/>
    <s v=" Novelty Lighting "/>
    <s v=" Neon Signs"/>
    <m/>
    <m/>
    <m/>
    <n v="4"/>
    <x v="2"/>
    <n v="1"/>
    <n v="4.2992683152727622"/>
    <n v="32.235555555555564"/>
    <n v="1.1164690472907759"/>
    <n v="4.8"/>
  </r>
  <r>
    <s v="Game Neon Sign Gamepad Shape LED Neon Signs for Gamer Room Wall Bedroom Decor, Gamer Gifts Neon Lights for Boys Teen Gaming Zone Party Decoration"/>
    <x v="51"/>
    <m/>
    <n v="4.5999999999999996"/>
    <x v="79"/>
    <s v="$"/>
    <n v="15.98"/>
    <s v="Tools &amp; Home Improvement › Lighting &amp; Ceiling Fans › Novelty Lighting › Neon Signs"/>
    <s v="B09MVQ3YBL"/>
    <s v="https://www.amazon.com/dp/B09MVQ3YBL"/>
    <n v="0"/>
    <s v="Tools &amp; Home Improvement "/>
    <s v=" Lighting &amp; Ceiling Fans "/>
    <s v=" Novelty Lighting "/>
    <s v=" Neon Signs"/>
    <m/>
    <m/>
    <m/>
    <n v="4"/>
    <x v="3"/>
    <n v="1"/>
    <n v="9.2793213739396485"/>
    <n v="32.235555555555564"/>
    <n v="0.49572590652143927"/>
    <n v="4.5999999999999996"/>
  </r>
  <r>
    <s v="Exquisite Gaming: Call of Duty: Lt. Simon &quot;Ghost&quot; Riley - Original Mobile Phone &amp; Gaming Controller Holder, Device Stand, Cable Guys, Licensed Figure"/>
    <x v="52"/>
    <s v="CALL OF DUTY: LT. SIMON &quot;GHOST&quot; RILEY - Cable Guys Phone Stand &amp; Controller Holder - From the world of Call of Duty, it’s member of Task Force 141 Lieutenant Simon “Ghost” Riley having just rescued John Price from The Gulag. Sporting the hauntingly iconic skull balaclava and trusty headset, Ghost is part of our immensely popular Cable Guys range and will hold most types of gaming controller, mobile phone device, or anything else you can fit into his hands. Let's do this.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8"/>
    <x v="80"/>
    <s v="$"/>
    <n v="22.99"/>
    <s v="Toys &amp; Games › Toy Figures &amp; Playsets › Action Figures"/>
    <s v="B075RN69DS"/>
    <s v="https://www.amazon.com/dp/B075RN69DS"/>
    <n v="987"/>
    <s v="Toys &amp; Games "/>
    <s v=" Toy Figures &amp; Playsets "/>
    <s v=" Action Figures"/>
    <m/>
    <m/>
    <m/>
    <m/>
    <n v="3"/>
    <x v="3"/>
    <n v="1"/>
    <n v="5.7620878642888211"/>
    <n v="27.597999999999995"/>
    <n v="0.833031379085441"/>
    <n v="4.8"/>
  </r>
  <r>
    <s v="Sodilly I'm Gaming Do Not Disturb Insulated Stainless Steel Tumbler - Laser Engraved Superior Technology - Great For Hot &amp; Cold Beverages - Double Wall Vacuum - No Risk Purchase - Gifts For Gamers"/>
    <x v="53"/>
    <m/>
    <n v="4.7"/>
    <x v="81"/>
    <s v="$"/>
    <n v="16.989999999999998"/>
    <s v="Home &amp; Kitchen › Kitchen &amp; Dining › Dining &amp; Entertaining › Glassware &amp; Drinkware › Tumblers &amp; Water Glasses"/>
    <s v="B08XSQZ559"/>
    <s v="https://www.amazon.com/dp/B08XSQZ559"/>
    <n v="0"/>
    <s v="Home &amp; Kitchen "/>
    <s v=" Kitchen &amp; Dining "/>
    <s v=" Dining &amp; Entertaining "/>
    <s v=" Glassware &amp; Drinkware "/>
    <s v=" Tumblers &amp; Water Glasses"/>
    <m/>
    <m/>
    <n v="5"/>
    <x v="3"/>
    <n v="1"/>
    <n v="6.0663295039202474"/>
    <n v="21.929135802469148"/>
    <n v="0.77476833346469498"/>
    <n v="4.7"/>
  </r>
  <r>
    <s v="Gamer Gifts for Teenage Boys, Gaming Room Decoration, Gamer Pillow Cover and Game Socks Gifts Set, 18&quot; x 18&quot;"/>
    <x v="54"/>
    <m/>
    <n v="4.5999999999999996"/>
    <x v="82"/>
    <s v="$"/>
    <n v="12.99"/>
    <s v="Home &amp; Kitchen › Bedding › Decorative Pillows, Inserts &amp; Covers › Throw Pillow Covers"/>
    <s v="B09NVTHWXR"/>
    <s v="https://www.amazon.com/dp/B09NVTHWXR"/>
    <n v="0"/>
    <s v="Home &amp; Kitchen "/>
    <s v=" Bedding "/>
    <s v=" Decorative Pillows, Inserts &amp; Covers "/>
    <s v=" Throw Pillow Covers"/>
    <m/>
    <m/>
    <m/>
    <n v="4"/>
    <x v="1"/>
    <n v="1"/>
    <n v="7.7655138330529692"/>
    <n v="21.929135802469148"/>
    <n v="0.59236260457365442"/>
    <n v="4.5999999999999996"/>
  </r>
  <r>
    <s v="Cute Kirby Stickers, Kawaii Cartoon Gaming Stickers Gift for Kids Teens Adults, 50Pcs Dovipta Vinyl Waterproof Stickers for Laptop Water Bottles Skateboard Guitar Phone Skateboard Scrapbook Snowboard"/>
    <x v="55"/>
    <s v="Dovipta - A Professional Stickers Store, Providing Cute Stickers and More Surprises Product Features:- Theme: Cute Kirby Stickers- Quantity: 50 pieces no-duplicate stickers- Size: 2-3.5 inches- Material: high-quality vinyl PVC- Our Advantages: Safe and non-toxic, waterproof and sun protection, high-definition printing and clear, removable and leave no residue, stylish design and durable, sufficient quantity for decoration.Q&amp;A:Q1: What kind of stickers will I receive?A1: You will receive all the stickers in the pictures. 50pcs Cute Kirby stickers. No random delivery and no repetition.Q2: How to use the stickers?A2: Uncover adhesive on the back and use directly. These vinyl stickers are easy to stick repeatedly or peel off. More importantly, no residue is left.Satisfactory Service: We believe these wonderful stickers will satisfied you, but if any problem happens or you need any help, kindly contact with us, we will try our best to solve it. So feel free to order this pack of stickers."/>
    <n v="4.7"/>
    <x v="83"/>
    <s v="$"/>
    <n v="4.99"/>
    <s v="Electronics › Computers &amp; Accessories › Laptop Accessories › Skins &amp; Decals › Decals"/>
    <s v="B0BPD86213"/>
    <s v="https://www.amazon.com/dp/B0BPD86213"/>
    <n v="998"/>
    <s v="Electronics "/>
    <s v=" Computers &amp; Accessories "/>
    <s v=" Laptop Accessories "/>
    <s v=" Skins &amp; Decals "/>
    <s v=" Decals"/>
    <m/>
    <m/>
    <n v="5"/>
    <x v="1"/>
    <n v="1"/>
    <n v="63.420801603206421"/>
    <n v="67.334000000000003"/>
    <n v="7.410817714676092E-2"/>
    <n v="4.7"/>
  </r>
  <r>
    <s v="Numskull Back to The Future 3D Lamp Wall Light - Ambient Lighting Gaming Accessory for Bedroom, Home, Study, Office, Work - Official Back to The Future Merchandise"/>
    <x v="18"/>
    <s v="Great Scott! We’ve found a totally futuristic lamp that’ll create the perfect ambience for any living space. Transform your living space and give it a totally futuristic ambience with this exclusive lamp!"/>
    <n v="4.2"/>
    <x v="84"/>
    <s v="$"/>
    <n v="25.56"/>
    <s v="Tools &amp; Home Improvement › Lighting &amp; Ceiling Fans › Lamps &amp; Shades › Desk Lamps"/>
    <s v="B0961RKHFL"/>
    <s v="https://www.amazon.com/dp/B0961RKHFL"/>
    <n v="204"/>
    <s v="Tools &amp; Home Improvement "/>
    <s v=" Lighting &amp; Ceiling Fans "/>
    <s v=" Lamps &amp; Shades "/>
    <s v=" Desk Lamps"/>
    <m/>
    <m/>
    <m/>
    <n v="4"/>
    <x v="3"/>
    <n v="1"/>
    <n v="5.2969222743870645"/>
    <n v="32.235555555555564"/>
    <n v="0.79291327726457994"/>
    <n v="4.2"/>
  </r>
  <r>
    <s v="Star Neon Sign, Gaming Neon Sign for Mario Game Room Decor, Man Cave, Kids Room,Super Star Gaming Wall Decor Gamer Gifts for Boys, Kids"/>
    <x v="56"/>
    <m/>
    <n v="4.5999999999999996"/>
    <x v="85"/>
    <s v="$"/>
    <n v="29.99"/>
    <s v="Tools &amp; Home Improvement › Lighting &amp; Ceiling Fans › Novelty Lighting › Neon Signs"/>
    <s v="B0BFLD1CT6"/>
    <s v="https://www.amazon.com/dp/B0BFLD1CT6"/>
    <n v="0"/>
    <s v="Tools &amp; Home Improvement "/>
    <s v=" Lighting &amp; Ceiling Fans "/>
    <s v=" Novelty Lighting "/>
    <s v=" Neon Signs"/>
    <m/>
    <m/>
    <m/>
    <n v="4"/>
    <x v="3"/>
    <n v="1"/>
    <n v="4.9444333296283958"/>
    <n v="32.235555555555564"/>
    <n v="0.93033916999862099"/>
    <n v="4.5999999999999996"/>
  </r>
  <r>
    <s v="Exquisite Gaming: Guardians of The Galaxy: Toddler Groot - Original Mobile Phone &amp; Gaming Controller Holder, Device Stand, Cable Guys, Marvel Licensed Figure"/>
    <x v="6"/>
    <s v="GUARDIANS OF THE GALAXY: TODDLER GROOT - Cable Guys Phone Stand &amp; Controller Holder - Direct from the Marvel Universe, the charming Toddler Groot joins our hugely popular Cable Guy Range of collectable characters, breaking hearts with his those little marble tear-jerking eyes. As one of our most adorable characters yet, the pint-sized tree Cable Guy is compatible with most types of gaming controller, mobile phone, or anything else you can fit into his little hands. Please be gentle. We are Groot.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n v="4.8"/>
    <x v="86"/>
    <s v="$"/>
    <n v="24.99"/>
    <s v="Video Games › Legacy Systems › Nintendo Systems › Nintendo 64 › Accessories"/>
    <s v="B08KJGJ3S4"/>
    <s v="https://www.amazon.com/dp/B08KJGJ3S4"/>
    <n v="851"/>
    <s v="Video Games "/>
    <s v=" Legacy Systems "/>
    <s v=" Nintendo Systems "/>
    <s v=" Nintendo 64 "/>
    <s v=" Accessories"/>
    <m/>
    <m/>
    <n v="5"/>
    <x v="3"/>
    <n v="1"/>
    <n v="6.0439993140113195"/>
    <n v="31.466571428571434"/>
    <n v="0.7941761324943476"/>
    <n v="4.8"/>
  </r>
  <r>
    <s v="Led Dimmable Neon Signs Wall Decorations For Living Room|Bedroom Gamepad Controller Shape Lights Game Room Decor Accessories Cool Teen Boys|Girls|Kids Gamer Gifts"/>
    <x v="57"/>
    <m/>
    <n v="4.8"/>
    <x v="87"/>
    <s v="$"/>
    <n v="26.99"/>
    <s v="Tools &amp; Home Improvement › Lighting &amp; Ceiling Fans › Novelty Lighting › Neon Signs"/>
    <s v="B096PC9SY2"/>
    <s v="https://www.amazon.com/dp/B096PC9SY2"/>
    <n v="0"/>
    <s v="Tools &amp; Home Improvement "/>
    <s v=" Lighting &amp; Ceiling Fans "/>
    <s v=" Novelty Lighting "/>
    <s v=" Neon Signs"/>
    <m/>
    <m/>
    <m/>
    <n v="4"/>
    <x v="3"/>
    <n v="1"/>
    <n v="5.7328887242188475"/>
    <n v="32.235555555555564"/>
    <n v="0.83727423135254353"/>
    <n v="4.8"/>
  </r>
  <r>
    <s v="Hasbro Gaming Monopoly: The Lord of The Rings Edition Board Game Inspired by The Movie Trilogy, Play as a Member of The Fellowship, for Kids Ages 8 and Up (Amazon Exclusive)"/>
    <x v="7"/>
    <s v="In the Monopoly Board Game: The Lord of the Rings Edition players imagine being in Middle-earth as one of the Fellowship. Buy properties to protect the lands from the evil armies of Mordor, and earn money by charging rent and by controlling the Ring of Power. This strategy board game is one of the funnest toys for 8 year old boys and girls and up to do for family game night. Makes one greatesr family gifts for 8 year old boys and girls and up. The Lord of the Rings: The Fellowship of the Ring, The Lord of the Rings: The Two Towers, The Lord of the Rings: The Return of the King and the names of the characters, items, events and places therein are trademarks of The Saul Zaentz Company d/b/a Middle-earth Enterprises under license to New Line Productions, Inc. The Hasbro, Hasbro Gaming, Parker Brothers, and Monopoly names and logos, the distinctive design of the gameboard, the four corner squares, the Mr. Monopoly name and character, as well as each of the distinctive elements of the board and playing pieces are trademarks of Hasbro for its property trading game and game equipment."/>
    <n v="4.7"/>
    <x v="88"/>
    <s v="$"/>
    <n v="44.99"/>
    <s v="Toys &amp; Games › Games &amp; Accessories › Board Games"/>
    <s v="B08K1BRGHC"/>
    <s v="https://www.amazon.com/dp/B08K1BRGHC"/>
    <n v="1094"/>
    <s v="Toys &amp; Games "/>
    <s v=" Games &amp; Accessories "/>
    <s v=" Board Games"/>
    <m/>
    <m/>
    <m/>
    <m/>
    <n v="3"/>
    <x v="2"/>
    <n v="1"/>
    <n v="2.8830984663258499"/>
    <n v="27.597999999999995"/>
    <n v="1.6301905935212699"/>
    <n v="4.7"/>
  </r>
  <r>
    <s v="Exquisite Gaming: Star Wars: Darth Vader - Original Mobile Phone &amp; Gaming Controller Holder, Device Stand, Cable Guys, Licensed Figure (Multi-colored)"/>
    <x v="6"/>
    <s v="STAR WARS: DARTH VADER - Cable Guys Phone Stand &amp; Controller Holder - Direct from serving the Galactic Empire, it is the iconic Star Wars villain, the master Darth Vader. As part of the immensely popular Cable Guys range, Darth is stood in his strikingly iconic black armor, helmet and mask and will protect or anything you can fit into his hands. Be careful, do not fail him. You and Darth will rule the galaxy together.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5999999999999996"/>
    <x v="89"/>
    <s v="$"/>
    <n v="22.99"/>
    <s v="Video Games › Legacy Systems › Xbox Systems › Xbox 360 › Accessories › Controllers › Gamepads &amp; Standard Controllers"/>
    <s v="B07CHWB1JP"/>
    <s v="https://www.amazon.com/dp/B07CHWB1JP"/>
    <n v="933"/>
    <s v="Video Games "/>
    <s v=" Legacy Systems "/>
    <s v=" Xbox Systems "/>
    <s v=" Xbox 360 "/>
    <s v=" Accessories "/>
    <s v=" Controllers "/>
    <s v=" Gamepads &amp; Standard Controllers"/>
    <n v="7"/>
    <x v="3"/>
    <n v="1"/>
    <n v="6.296051699496676"/>
    <n v="31.466571428571434"/>
    <n v="0.73061661808903766"/>
    <n v="4.5999999999999996"/>
  </r>
  <r>
    <s v="Gaming Controller Holder One More Life | Controller Holder Figure | Headphone Stand &amp; Controller | Gaming Accessories For Desk | Gamer Gifts"/>
    <x v="58"/>
    <s v="🎮🎧 CONTROLLER AND HEADSET HOLDER ONE MORE LIFE 🎧🎮  Gameration One More Life gaming controller and headset stand is a remarkable accessory that combines functionality and aesthetics. Designed with the dimensions of 170x270x185 mm, it provides ample space to hold your gaming essentials securely. Crafted from 100% resin, this stand offers durability and a sleek appearance that complements any gaming setup.  Inspired by the captivating world of zombies, it showcases intricate hand-painted motifs that bring an eerie and thrilling ambiance to your gaming environment. The attention to detail in the artwork is evident, with meticulous brush strokes capturing the essence of the zombie theme.  Not only does this stand serve as a visually striking display piece, but it also serves a practical purpose. With designated slots for your gaming controller and headphones, it keeps your valuable accessories organized and easily accessible. The controller slot ensures that your controller is securely held in place, preventing any accidental falls or damage. Meanwhile, the headphone hook provides a convenient storage solution, keeping your headset safe and within reach whenever you need it.  Whether you are an avid gamer or simply appreciate the artistry of gaming accessories, Gameration gaming controller and headset stand is a perfect addition to your gaming setup. Its combination of functional design, durable construction, and captivating zombie-themed artwork sets it apart from traditional stands. Elevate your gaming experience with this exceptional accessory that adds both style and organization to your gaming space."/>
    <n v="4.8"/>
    <x v="90"/>
    <s v="$"/>
    <n v="39.9"/>
    <s v="Video Games › PlayStation 4 › Accessories › Controllers › Gamepads &amp; Standard Controllers"/>
    <s v="B0C813CQ2Y"/>
    <s v="https://www.amazon.com/dp/B0C813CQ2Y"/>
    <n v="1627"/>
    <s v="Video Games "/>
    <s v=" PlayStation 4 "/>
    <s v=" Accessories "/>
    <s v=" Controllers "/>
    <s v=" Gamepads &amp; Standard Controllers"/>
    <m/>
    <m/>
    <n v="5"/>
    <x v="2"/>
    <n v="1"/>
    <n v="3.7854522019334058"/>
    <n v="31.466571428571434"/>
    <n v="1.268012312385933"/>
    <n v="4.8"/>
  </r>
  <r>
    <s v="ASUS WiFi 6 Router (RT-AX57) - Dual Band AX3000 WiFi Router, Gaming &amp; Streaming, AiMesh Compatible, Included Lifetime Internet Security, Parental Control, MU-MIMO, OFDMA"/>
    <x v="59"/>
    <s v="The ASUS RT-AX57 is a dual-band Wi-Fi router that provides 160MHz bandwidth. With up to 4X higher network capacity, it can handle more streaming, gaming, and smart home devices simultaneously. The more efficient transmission scheduling can also greatly extend the battery life of your IoT gadgets and reduce network congestion."/>
    <n v="4.4000000000000004"/>
    <x v="91"/>
    <s v="$"/>
    <n v="95.7"/>
    <s v="Electronics › Computers &amp; Accessories › Networking Products › Routers"/>
    <s v="B0BTTZVVNC"/>
    <s v="https://www.amazon.com/dp/B0BTTZVVNC"/>
    <n v="327"/>
    <s v="Electronics "/>
    <s v=" Computers &amp; Accessories "/>
    <s v=" Networking Products "/>
    <s v=" Routers"/>
    <m/>
    <m/>
    <m/>
    <n v="4"/>
    <x v="0"/>
    <n v="1"/>
    <n v="3.0958160919540236"/>
    <n v="67.334000000000003"/>
    <n v="1.4212730567024088"/>
    <n v="4.4000000000000004"/>
  </r>
  <r>
    <s v="Exquisite Gaming: Halo: Master Chief - Mobile Phone &amp; Gaming Controller Holder, Device Stand, Cable Guys, Xbox Licensed Figure, Green"/>
    <x v="6"/>
    <s v="HALO MASTER CHIEF - Cable Guys Phone Stand &amp; Controller Holder - Master Chief is here! Poised in his up to date, green armor and helmet, complete with his post-battle scorch marks, despite a near-miss from a nuclear explosion, this supersoldier Cable Guy will protect and hold anything which you can fit onto his hands. As the salvation of the human race, you must protect him. This Spartan II Marine is standing 8&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8"/>
    <x v="92"/>
    <s v="$"/>
    <n v="24.99"/>
    <s v="Cell Phones &amp; Accessories › Accessories › Stands"/>
    <s v="B08KJHDDRK"/>
    <s v="https://www.amazon.com/dp/B08KJHDDRK"/>
    <n v="916"/>
    <s v="Cell Phones &amp; Accessories "/>
    <s v=" Accessories "/>
    <s v=" Stands"/>
    <m/>
    <m/>
    <m/>
    <m/>
    <n v="3"/>
    <x v="3"/>
    <n v="1"/>
    <n v="4.8"/>
    <n v="24.99"/>
    <n v="1"/>
    <n v="4.8"/>
  </r>
  <r>
    <s v="Paladone Gameboy Heat Changing Coffee Mug - Gift for Gamers, Nerds, Nintendo Mario Fans, Men, and Retro 90s Game Enthusiasts - 10 Ounces"/>
    <x v="3"/>
    <m/>
    <n v="4.5999999999999996"/>
    <x v="93"/>
    <s v="$"/>
    <n v="17.989999999999998"/>
    <s v="Home &amp; Kitchen › Kitchen &amp; Dining › Dining &amp; Entertaining › Glassware &amp; Drinkware › Cups, Mugs, &amp; Saucers › Coffee Cups &amp; Mugs"/>
    <s v="B06WRVFRJV"/>
    <s v="https://www.amazon.com/dp/B06WRVFRJV"/>
    <n v="0"/>
    <s v="Home &amp; Kitchen "/>
    <s v=" Kitchen &amp; Dining "/>
    <s v=" Dining &amp; Entertaining "/>
    <s v=" Glassware &amp; Drinkware "/>
    <s v=" Cups, Mugs, &amp; Saucers "/>
    <s v=" Coffee Cups &amp; Mugs"/>
    <m/>
    <n v="6"/>
    <x v="3"/>
    <n v="1"/>
    <n v="5.6072276093028393"/>
    <n v="21.929135802469148"/>
    <n v="0.82036976568745512"/>
    <n v="4.5999999999999996"/>
  </r>
  <r>
    <s v="Gamer Gifts, Gifts for Gamers, Cool Gamer Gifts for Men Teen Boys Boyfriend, Gaming Gifts, Gamer Gift Ideas, Video Game Gifts, Gamer Girl Gifts, Gifts for Game Lovers Stainless Steel Tumbler 20oz 1Pc"/>
    <x v="60"/>
    <m/>
    <n v="4.7"/>
    <x v="94"/>
    <s v="$"/>
    <n v="21.99"/>
    <s v="Home &amp; Kitchen › Kitchen &amp; Dining › Dining &amp; Entertaining › Glassware &amp; Drinkware › Tumblers &amp; Water Glasses"/>
    <s v="B0BQVYGPZH"/>
    <s v="https://www.amazon.com/dp/B0BQVYGPZH"/>
    <n v="0"/>
    <s v="Home &amp; Kitchen "/>
    <s v=" Kitchen &amp; Dining "/>
    <s v=" Dining &amp; Entertaining "/>
    <s v=" Glassware &amp; Drinkware "/>
    <s v=" Tumblers &amp; Water Glasses"/>
    <m/>
    <m/>
    <n v="5"/>
    <x v="3"/>
    <n v="1"/>
    <n v="4.6869912811098233"/>
    <n v="21.929135802469148"/>
    <n v="1.0027754945784957"/>
    <n v="4.7"/>
  </r>
  <r>
    <s v="Exquisite Gaming: Call of Duty: Monkeybomb - Original Mobile Phone &amp; Gaming Controller Holder, Device Stand, Cable Guys, Licensed Figure"/>
    <x v="6"/>
    <s v="CALL OF DUTY: MONKEYBOMB Cable Guy phone and controller holder will blow you away! Definitely a Fan Favorite, Monkeybomb Cable Guy phone and controller holder stands (sits actually) 8.5&quot; tall. Replenished after a Max Ammo power-up in Call of Duty, the explosive Monkey Bomb grenade is ready and waiting. Free from smashing his symbols and hordes of zombies, the destructive Monkey Bomb Cable Guy will hold your gaming controller, smart phone, or anything else you can fit onto his hands.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8"/>
    <x v="95"/>
    <s v="$"/>
    <n v="24.99"/>
    <s v="Video Games › Legacy Systems › PlayStation Systems › PlayStation 2 › Accessories"/>
    <s v="B08KJJFFY8"/>
    <s v="https://www.amazon.com/dp/B08KJJFFY8"/>
    <n v="999"/>
    <s v="Video Games "/>
    <s v=" Legacy Systems "/>
    <s v=" PlayStation Systems "/>
    <s v=" PlayStation 2 "/>
    <s v=" Accessories"/>
    <m/>
    <m/>
    <n v="5"/>
    <x v="3"/>
    <n v="1"/>
    <n v="6.0439993140113195"/>
    <n v="31.466571428571434"/>
    <n v="0.7941761324943476"/>
    <n v="4.8"/>
  </r>
  <r>
    <s v="Paladone Playstation Controller Icons Light with 3 Light Modes - Sound Reactive, Dynamic Phasing, and Standard Mode - Gaming Desk Accessories and Game Room Decor"/>
    <x v="3"/>
    <m/>
    <n v="4.7"/>
    <x v="96"/>
    <s v="$"/>
    <n v="26.99"/>
    <s v="Tools &amp; Home Improvement › Lighting &amp; Ceiling Fans › Novelty Lighting › Neon Signs"/>
    <s v="B079CBP6P9"/>
    <s v="https://www.amazon.com/dp/B079CBP6P9"/>
    <n v="0"/>
    <s v="Tools &amp; Home Improvement "/>
    <s v=" Lighting &amp; Ceiling Fans "/>
    <s v=" Novelty Lighting "/>
    <s v=" Neon Signs"/>
    <m/>
    <m/>
    <m/>
    <n v="4"/>
    <x v="3"/>
    <n v="1"/>
    <n v="5.6134535424642893"/>
    <n v="32.235555555555564"/>
    <n v="0.83727423135254353"/>
    <n v="4.7"/>
  </r>
  <r>
    <s v="Printed Neon Gaming Posters Set of 4 (8”X 10”), Boys Room Decorations for Bedroom,Video Game Wall Art,Gamer, Teen boy bedroom, game room, No Frames"/>
    <x v="1"/>
    <m/>
    <n v="4.3"/>
    <x v="97"/>
    <s v="$"/>
    <n v="4.2699999999999996"/>
    <s v="Home &amp; Kitchen › Wall Art › Posters &amp; Prints"/>
    <s v="B09MQ49C5B"/>
    <s v="https://www.amazon.com/dp/B09MQ49C5B"/>
    <n v="0"/>
    <s v="Home &amp; Kitchen "/>
    <s v=" Wall Art "/>
    <s v=" Posters &amp; Prints"/>
    <m/>
    <m/>
    <m/>
    <m/>
    <n v="3"/>
    <x v="1"/>
    <n v="1"/>
    <n v="22.083204672275723"/>
    <n v="21.929135802469148"/>
    <n v="0.19471811559118585"/>
    <n v="4.3"/>
  </r>
  <r>
    <s v="Gamer Neon Sign, Gamepad Shaped LED Neon Sign for Gamer Room Decor, Gaming Neon Sign for Boys Room Decor, Neon Gaming Sign for Gaming Wall Decor, USB Powered Gamer Gifts for Teens, Boys, Kids"/>
    <x v="61"/>
    <m/>
    <n v="4.8"/>
    <x v="98"/>
    <s v="$"/>
    <n v="32.99"/>
    <s v="Tools &amp; Home Improvement › Lighting &amp; Ceiling Fans › Novelty Lighting › Neon Signs"/>
    <s v="B0BLVC4MXK"/>
    <s v="https://www.amazon.com/dp/B0BLVC4MXK"/>
    <n v="0"/>
    <s v="Tools &amp; Home Improvement "/>
    <s v=" Lighting &amp; Ceiling Fans "/>
    <s v=" Novelty Lighting "/>
    <s v=" Neon Signs"/>
    <m/>
    <m/>
    <m/>
    <n v="4"/>
    <x v="2"/>
    <n v="1"/>
    <n v="4.6902293624330609"/>
    <n v="32.235555555555564"/>
    <n v="1.0234041086446986"/>
    <n v="4.8"/>
  </r>
  <r>
    <s v="Super Bros Toys Illusion Night Light for Kids with Game Sound Effects NightLight Decor Merchandise As Gifts for Kids and Fans (03-MLA)"/>
    <x v="62"/>
    <s v="Press one time, it down for the light to come on it makes a coin ching noise just like in game.  Press it again, It turns off the lights with the game over sound. Press it again, It turns off the lights with the game over sound. As Decorative Light –It can be used as a decorative light in bedroom, child room, living room, bars, shop, cafe shop, hotels, university etc. As Decorative Light –It can be used as a decorative light in bedroom, child room, living room, bars, shop, cafe shop, hotels, university etc. Widely used–Widely used in various environment decorations, improve environmental artistic taste, showing a warm. Widely used–Widely used in various environment decorations, improve environmental artistic taste, showing a warm."/>
    <n v="4.4000000000000004"/>
    <x v="99"/>
    <s v="$"/>
    <n v="20.98"/>
    <s v="Tools &amp; Home Improvement › Lighting &amp; Ceiling Fans › Wall Lights › Night Lights"/>
    <s v="B0BYYP8ZPM"/>
    <s v="https://www.amazon.com/dp/B0BYYP8ZPM"/>
    <n v="740"/>
    <s v="Tools &amp; Home Improvement "/>
    <s v=" Lighting &amp; Ceiling Fans "/>
    <s v=" Wall Lights "/>
    <s v=" Night Lights"/>
    <m/>
    <m/>
    <m/>
    <n v="4"/>
    <x v="3"/>
    <n v="1"/>
    <n v="6.7605550259506426"/>
    <n v="32.235555555555564"/>
    <n v="0.65083413759823505"/>
    <n v="4.4000000000000004"/>
  </r>
  <r>
    <s v="Rainbow Six Siege Merchandise Battle Pass Main Key Art Video Game Cover Video Gaming Gamer R6 Siege Tom Clancy Rainbow Six Seige Wall Art Cool Wall Decor Art Print Poster 24x36"/>
    <x v="23"/>
    <m/>
    <n v="4.8"/>
    <x v="67"/>
    <s v="$"/>
    <n v="14.98"/>
    <s v="Home &amp; Kitchen › Wall Art › Posters &amp; Prints"/>
    <s v="B09NCK9JD6"/>
    <s v="https://www.amazon.com/dp/B09NCK9JD6"/>
    <n v="0"/>
    <s v="Home &amp; Kitchen "/>
    <s v=" Wall Art "/>
    <s v=" Posters &amp; Prints"/>
    <m/>
    <m/>
    <m/>
    <m/>
    <n v="3"/>
    <x v="1"/>
    <n v="0.05"/>
    <n v="0.35133461899817059"/>
    <n v="21.929135802469148"/>
    <n v="0.68310945469694717"/>
    <n v="0.24"/>
  </r>
  <r>
    <s v="Xbox Throw Blanket with Game Controller Gift Box - Plush Throw Measures 46 x 60 Inches - Kids Super Soft Special Edition Fleece Gamer Bedding"/>
    <x v="63"/>
    <s v="Enjoy the comfort, warmth, and coziness of this Xbox throw blanket all year round! This blanket is ideal for a bedroom, living room, to take in the car for road trips, or to drape over your bedding for a playful sense of décor. Make holiday gift giving simple with the special edition packaging! Its the perfect collector’s item for the gamer in your life! Throw measures 46 x 60 inches. To clean, machine wash cold, and tumble dry on low."/>
    <n v="4.8"/>
    <x v="100"/>
    <s v="$"/>
    <n v="27.99"/>
    <s v="Home &amp; Kitchen › Bedding › Kids' Bedding › Blankets &amp; Throws › Throws"/>
    <s v="B0CMFVN8D3"/>
    <s v="https://www.amazon.com/dp/B0CMFVN8D3"/>
    <n v="439"/>
    <s v="Home &amp; Kitchen "/>
    <s v=" Bedding "/>
    <s v=" Kids' Bedding "/>
    <s v=" Blankets &amp; Throws "/>
    <s v=" Throws"/>
    <m/>
    <m/>
    <n v="5"/>
    <x v="3"/>
    <n v="0.43"/>
    <n v="1.6170681063342738"/>
    <n v="21.929135802469148"/>
    <n v="1.2763840879150568"/>
    <n v="2.0640000000000001"/>
  </r>
  <r>
    <s v="YuanDian Can't Hear You I'm Gaming Night Light, Headset Graphic Video Games Gamer Gift Funny 3D Illusion Lamp 16 Colors Changing Touch &amp; Remote Control for Men Gamers Teenagers and Kids"/>
    <x v="64"/>
    <m/>
    <n v="4.7"/>
    <x v="101"/>
    <s v="$"/>
    <n v="19.98"/>
    <s v="Home &amp; Kitchen › Home Décor Products › Kids' Room Décor › Lamps &amp; Lighting"/>
    <s v="B08X6DVF2V"/>
    <s v="https://www.amazon.com/dp/B08X6DVF2V"/>
    <n v="0"/>
    <s v="Home &amp; Kitchen "/>
    <s v=" Home Décor Products "/>
    <s v=" Kids' Room Décor "/>
    <s v=" Lamps &amp; Lighting"/>
    <m/>
    <m/>
    <m/>
    <n v="4"/>
    <x v="3"/>
    <n v="1"/>
    <n v="5.1585054189992485"/>
    <n v="21.929135802469148"/>
    <n v="0.91111661581074799"/>
    <n v="4.7"/>
  </r>
  <r>
    <s v="X Rocker XL Floor Gaming Chair, Use with All Major Gaming Consoles, Mobile, TV, PC, Smart Devices, with Subwoofer, Headrest Mounted Speakers, Foldable"/>
    <x v="65"/>
    <m/>
    <n v="4.4000000000000004"/>
    <x v="102"/>
    <s v="$"/>
    <n v="239.99"/>
    <s v="Home &amp; Kitchen › Furniture › Game &amp; Recreation Room Furniture › Gaming Chairs › Video Game Chairs"/>
    <s v="B002S7H920"/>
    <s v="https://www.amazon.com/dp/B002S7H920"/>
    <n v="0"/>
    <s v="Home &amp; Kitchen "/>
    <s v=" Furniture "/>
    <s v=" Game &amp; Recreation Room Furniture "/>
    <s v=" Gaming Chairs "/>
    <s v=" Video Game Chairs"/>
    <m/>
    <m/>
    <n v="5"/>
    <x v="0"/>
    <n v="1"/>
    <n v="0.40205090849978853"/>
    <n v="21.929135802469148"/>
    <n v="10.943887719140211"/>
    <n v="4.4000000000000004"/>
  </r>
  <r>
    <s v="Gamer Gifts for Teenage Boy, Gamer Room Decor for Man, Best Gifts for Son, Boyfriend, Husband, Gaming Accessories, Wooden Gaming Headset Stand for Gaming Desktop- Can't Hear You I'm Gaming"/>
    <x v="66"/>
    <m/>
    <n v="4.5999999999999996"/>
    <x v="103"/>
    <s v="$"/>
    <n v="19.75"/>
    <s v="Home &amp; Kitchen › Home Décor Products › Home Décor Accents › Decorative Accessories › Decorative Signs &amp; Plaques"/>
    <s v="B09QCGPJD2"/>
    <s v="https://www.amazon.com/dp/B09QCGPJD2"/>
    <n v="0"/>
    <s v="Home &amp; Kitchen "/>
    <s v=" Home Décor Products "/>
    <s v=" Home Décor Accents "/>
    <s v=" Decorative Accessories "/>
    <s v=" Decorative Signs &amp; Plaques"/>
    <m/>
    <m/>
    <n v="5"/>
    <x v="3"/>
    <n v="1"/>
    <n v="5.1075455539928134"/>
    <n v="21.929135802469148"/>
    <n v="0.90062828639951309"/>
    <n v="4.5999999999999996"/>
  </r>
  <r>
    <s v="Gamer Tumbler Gifts,Gamer Gifts For Men Teen Boys,Gaming Gifts,Gamer Gift Ideas,Video Game Gifts,Gifts For Game Lovers Stainless Steel Tumbler 17oz"/>
    <x v="67"/>
    <m/>
    <n v="4.5"/>
    <x v="56"/>
    <s v="$"/>
    <n v="23.99"/>
    <s v="Home &amp; Kitchen › Kitchen &amp; Dining › Dining &amp; Entertaining › Glassware &amp; Drinkware › Tumblers &amp; Water Glasses"/>
    <s v="B0CHBHSZ71"/>
    <s v="https://www.amazon.com/dp/B0CHBHSZ71"/>
    <n v="0"/>
    <s v="Home &amp; Kitchen "/>
    <s v=" Kitchen &amp; Dining "/>
    <s v=" Dining &amp; Entertaining "/>
    <s v=" Glassware &amp; Drinkware "/>
    <s v=" Tumblers &amp; Water Glasses"/>
    <m/>
    <m/>
    <n v="5"/>
    <x v="3"/>
    <n v="0.27"/>
    <n v="1.1106252605252196"/>
    <n v="21.929135802469148"/>
    <n v="1.0939783590240162"/>
    <n v="1.2150000000000001"/>
  </r>
  <r>
    <s v="Divoom Pixoo-64 - WiFi Pixel Cloud Digital Frame with APP Control,64 X 64 LED Panel Display Frame for Gaming Room Decoration/Social Media Fans Counter"/>
    <x v="68"/>
    <m/>
    <n v="4"/>
    <x v="104"/>
    <s v="$"/>
    <n v="154.99"/>
    <s v="Electronics › Camera &amp; Photo › Lighting &amp; Studio › Photo Studio › Storage &amp; Presentation Materials › Digital Picture Frames"/>
    <s v="B09H3YWPCH"/>
    <s v="https://www.amazon.com/dp/B09H3YWPCH"/>
    <n v="0"/>
    <s v="Electronics "/>
    <s v=" Camera &amp; Photo "/>
    <s v=" Lighting &amp; Studio "/>
    <s v=" Photo Studio "/>
    <s v=" Storage &amp; Presentation Materials "/>
    <s v=" Digital Picture Frames"/>
    <m/>
    <n v="6"/>
    <x v="0"/>
    <n v="1"/>
    <n v="1.7377637266920445"/>
    <n v="67.334000000000003"/>
    <n v="2.3018088929812577"/>
    <n v="4"/>
  </r>
  <r>
    <s v="Gaming Blanket Game Flannel Throw Blanket 60&quot;x50&quot; for Adult and Kids Decorative Blankets Funny Super Soft Cozy Blanket"/>
    <x v="69"/>
    <m/>
    <n v="4.3"/>
    <x v="54"/>
    <s v="$"/>
    <n v="19.989999999999998"/>
    <s v="Home &amp; Kitchen › Bedding › Kids' Bedding › Blankets &amp; Throws › Bed Blankets"/>
    <s v="B0CLTMCXWR"/>
    <s v="https://www.amazon.com/dp/B0CLTMCXWR"/>
    <n v="0"/>
    <s v="Home &amp; Kitchen "/>
    <s v=" Bedding "/>
    <s v=" Kids' Bedding "/>
    <s v=" Blankets &amp; Throws "/>
    <s v=" Bed Blankets"/>
    <m/>
    <m/>
    <n v="5"/>
    <x v="3"/>
    <n v="0.18"/>
    <n v="0.84908209660385792"/>
    <n v="21.929135802469148"/>
    <n v="0.91157263013297551"/>
    <n v="0.7739999999999999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9">
  <r>
    <x v="0"/>
    <s v="Razer"/>
    <s v="The Razer Tartarus V2 provides endless commands at your fingertips with 32 fully programmable Mecha-Membrane keys, including an 8-way directional d-pad and 3-way scroll wheel. The keypad also features individually programmable backlit keys with 16.8 million color options, all easily set through Razer Synapse. And with its improved ergonomic form factor and adjustable palm rest with two positions, you get the exact angle of comfort you need. Razer Synapse 3 (PC)/ Razer Synapse 2 (Mac) enabled."/>
    <n v="4.4000000000000004"/>
    <n v="15386"/>
    <s v="$"/>
    <n v="77"/>
    <s v="Video Games › PC › Accessories › Controllers › Gamepads &amp; Standard Controllers"/>
    <s v="B07754PYFK"/>
    <s v="https://www.amazon.com/dp/B07754PYFK"/>
    <n v="497"/>
    <x v="0"/>
    <s v=" PC "/>
    <s v=" Accessories "/>
    <s v=" Controllers "/>
    <s v=" Gamepads &amp; Standard Controllers"/>
    <m/>
    <m/>
    <n v="5"/>
    <x v="0"/>
  </r>
  <r>
    <x v="1"/>
    <s v="Simimi art"/>
    <m/>
    <n v="4.4000000000000004"/>
    <n v="25"/>
    <s v="$"/>
    <n v="9.99"/>
    <s v="Baby Products › Nursery › Décor › Wall Décor › Wall Plaques"/>
    <s v="B0CBCBQG4V"/>
    <s v="https://www.amazon.com/dp/B0CBCBQG4V"/>
    <n v="0"/>
    <x v="1"/>
    <s v=" Nursery "/>
    <s v=" Décor "/>
    <s v=" Wall Décor "/>
    <s v=" Wall Plaques"/>
    <m/>
    <m/>
    <n v="5"/>
    <x v="1"/>
  </r>
  <r>
    <x v="2"/>
    <s v="JOSEBRU"/>
    <m/>
    <n v="4.7"/>
    <n v="536"/>
    <s v="$"/>
    <n v="39.99"/>
    <s v="Tools &amp; Home Improvement › Lighting &amp; Ceiling Fans › Novelty Lighting › Neon Signs"/>
    <s v="B09Q89FL7G"/>
    <s v="https://www.amazon.com/dp/B09Q89FL7G"/>
    <n v="0"/>
    <x v="2"/>
    <s v=" Lighting &amp; Ceiling Fans "/>
    <s v=" Novelty Lighting "/>
    <s v=" Neon Signs"/>
    <m/>
    <m/>
    <m/>
    <n v="4"/>
    <x v="2"/>
  </r>
  <r>
    <x v="3"/>
    <s v="Paladone"/>
    <s v="Gamers and Xbox devotees will love this 23.5cm (9.3&quot;) tall Xbox Head Light. The all-in-one light up headphone stand will make a great addition to any gaming setup plus it's a cool way to store and display your headset in your home. When you're ready for your next gaming session, simply grab your headset off this stand. The centre piece is also a light featuring the recognizable green Xbox logo. The Xbox Head Light will make the perfect present, and collectors of official Xbox merchandise will welcome this headset stand to their collection of gaming accessories. The light is powered by USB (cable included)"/>
    <n v="4.5"/>
    <n v="379"/>
    <s v="$"/>
    <n v="20.99"/>
    <s v="Video Games › Xbox One › Accessories › Headsets"/>
    <s v="B096YL5X8C"/>
    <s v="https://www.amazon.com/dp/B096YL5X8C"/>
    <n v="612"/>
    <x v="0"/>
    <s v=" Xbox One "/>
    <s v=" Accessories "/>
    <s v=" Headsets"/>
    <m/>
    <m/>
    <m/>
    <n v="4"/>
    <x v="3"/>
  </r>
  <r>
    <x v="4"/>
    <s v="Paladone"/>
    <m/>
    <n v="4.3"/>
    <n v="565"/>
    <s v="$"/>
    <n v="29.99"/>
    <s v="Home &amp; Kitchen › Home Décor Products › Kids' Room Décor › Lamps &amp; Lighting"/>
    <s v="B07MQBZYZQ"/>
    <s v="https://www.amazon.com/dp/B07MQBZYZQ"/>
    <n v="0"/>
    <x v="3"/>
    <s v=" Home Décor Products "/>
    <s v=" Kids' Room Décor "/>
    <s v=" Lamps &amp; Lighting"/>
    <m/>
    <m/>
    <m/>
    <n v="4"/>
    <x v="3"/>
  </r>
  <r>
    <x v="5"/>
    <s v="Paladone"/>
    <s v="The perfect mug for any Super Mario fans on the go, this Super Mario Travel Mug is ideal for your commute to work, busy bus rides, or short walks into town. This stainless steel travel mug features a fun Super Mario design that pays homage to the earlier games in this hugely popular franchise. A travel mug with a retro gaming twist, this mug makes a great gift for lovers of the Super Mario series as well as lovers of old school gaming. The Super Mario Travel Mug can hold 450ml (16oz) and has a plastic lid. One of the most popular and instantly recognizable video game characters of all time, Mario first appeared in the iconic 1981 arcade game Donkey Kong under the name 'Jumpman'. Since then, Mario has become a legend within popular culture and has been a defining figure not just for Nintendo, but for the whole gaming industry. Since hitting the big time with Super Mario Bros. Mario has had huge success with other installments such as Super Mario Galaxy, Super Mario 3D World, and the hugely popular racing spin-off Super Mario Kart. The Super Mario Travel Mug is an officially licensed Super Mario product."/>
    <n v="4.2"/>
    <n v="335"/>
    <s v="$"/>
    <n v="23.64"/>
    <s v="Home &amp; Kitchen › Kitchen &amp; Dining › Storage &amp; Organization › Thermoses › Insulated Beverage Containers › Cups &amp; Mugs"/>
    <s v="B082Q1N7QQ"/>
    <s v="https://www.amazon.com/dp/B082Q1N7QQ"/>
    <n v="1119"/>
    <x v="3"/>
    <s v=" Kitchen &amp; Dining "/>
    <s v=" Storage &amp; Organization "/>
    <s v=" Thermoses "/>
    <s v=" Insulated Beverage Containers "/>
    <s v=" Cups &amp; Mugs"/>
    <m/>
    <n v="6"/>
    <x v="3"/>
  </r>
  <r>
    <x v="6"/>
    <s v="Vutieso"/>
    <m/>
    <n v="4.7"/>
    <n v="45"/>
    <s v="$"/>
    <n v="21.99"/>
    <s v="Home &amp; Kitchen › Kitchen &amp; Dining › Dining &amp; Entertaining › Glassware &amp; Drinkware › Tumblers &amp; Water Glasses"/>
    <s v="B0BNQ17V38"/>
    <s v="https://www.amazon.com/dp/B0BNQ17V38"/>
    <n v="0"/>
    <x v="3"/>
    <s v=" Kitchen &amp; Dining "/>
    <s v=" Dining &amp; Entertaining "/>
    <s v=" Glassware &amp; Drinkware "/>
    <s v=" Tumblers &amp; Water Glasses"/>
    <m/>
    <m/>
    <n v="5"/>
    <x v="3"/>
  </r>
  <r>
    <x v="7"/>
    <s v="JENVIO"/>
    <m/>
    <n v="4.8"/>
    <n v="789"/>
    <s v="$"/>
    <n v="24.8"/>
    <s v="Home &amp; Kitchen › Kitchen &amp; Dining › Dining &amp; Entertaining › Glassware &amp; Drinkware › Tumblers &amp; Water Glasses"/>
    <s v="B082FNT9B4"/>
    <s v="https://www.amazon.com/dp/B082FNT9B4"/>
    <n v="0"/>
    <x v="3"/>
    <s v=" Kitchen &amp; Dining "/>
    <s v=" Dining &amp; Entertaining "/>
    <s v=" Glassware &amp; Drinkware "/>
    <s v=" Tumblers &amp; Water Glasses"/>
    <m/>
    <m/>
    <n v="5"/>
    <x v="3"/>
  </r>
  <r>
    <x v="8"/>
    <s v="Paladone"/>
    <m/>
    <n v="4.5999999999999996"/>
    <n v="3854"/>
    <s v="$"/>
    <n v="29.99"/>
    <s v="Home &amp; Kitchen › Home Décor Products › Kids' Room Décor"/>
    <s v="B0793M7HRK"/>
    <s v="https://www.amazon.com/dp/B0793M7HRK"/>
    <n v="0"/>
    <x v="3"/>
    <s v=" Home Décor Products "/>
    <s v=" Kids' Room Décor"/>
    <m/>
    <m/>
    <m/>
    <m/>
    <n v="3"/>
    <x v="3"/>
  </r>
  <r>
    <x v="9"/>
    <s v="Exquisite Gaming"/>
    <s v="FALLOUT 76 VARIANT VAULT BOY - Cable Guys Phone Stand &amp; Controller Holder - Cable Guy 100% official licensed Collectable Classic Fallout 76 Variant functional figure standing 8 inches tall and coming with a 2m cable for charging your device. Approx 8&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8"/>
    <n v="1062"/>
    <s v="$"/>
    <n v="24.99"/>
    <s v="Video Games › Legacy Systems › PlayStation Systems › PlayStation 3 › Accessories › Controllers › Gamepads &amp; Standard Controllers"/>
    <s v="B07H19C13B"/>
    <s v="https://www.amazon.com/dp/B07H19C13B"/>
    <n v="751"/>
    <x v="0"/>
    <s v=" Legacy Systems "/>
    <s v=" PlayStation Systems "/>
    <s v=" PlayStation 3 "/>
    <s v=" Accessories "/>
    <s v=" Controllers "/>
    <s v=" Gamepads &amp; Standard Controllers"/>
    <n v="7"/>
    <x v="3"/>
  </r>
  <r>
    <x v="10"/>
    <s v="Paladone"/>
    <s v="The first gaming console to ever ship 100 million units, the original PlayStation was launched by Japan-based electronics company Sony in 1994, rapidly becoming one of the best-known gaming brands in the world. With successive consoles building on that original unprecedented success (including the best-selling console of all time, the PlayStation 2), the iconic image, name, and logos of the Sony brand are instantly recognizable with gamers of all ages. The PlayStation controller, with its distinctive shape and iconic button symbols of a green triangle, blue x, red circle, and pink square, are now virtually synonymous with console gaming in general."/>
    <n v="4.5"/>
    <n v="4157"/>
    <s v="$"/>
    <n v="30.99"/>
    <s v="Home &amp; Kitchen › Home Décor Products › Clocks › Alarm Clocks"/>
    <s v="B07MJHVZDQ"/>
    <s v="https://www.amazon.com/dp/B07MJHVZDQ"/>
    <n v="656"/>
    <x v="3"/>
    <s v=" Home Décor Products "/>
    <s v=" Clocks "/>
    <s v=" Alarm Clocks"/>
    <m/>
    <m/>
    <m/>
    <n v="4"/>
    <x v="2"/>
  </r>
  <r>
    <x v="11"/>
    <s v="Hasbro Gaming"/>
    <s v="Classic Monopoly gameplay gets a Star Wars twist inspired by the power of the dark side across Star Wars films. In this Monopoly: Disney Star Wars Edition board game for families and kids, players recruit as many infamous villains as they can. The more contracts they have, the more Imperial Credits they can collect. Activate a character's special ability by acquiring the Force Lightning ring, plot against opponents with Dark Side cards, and jump to hyperspace on the board by landing on a Ship space. The last player with Imperial Credits when all other players are bankrupt wins. The game includes 6 zinc Monopoly tokens depicting infamous Star Wars characters: Darth Vader, Kylo Ren, Asaj Ventress, The Emperor, Darth Maul, or the Grand Inquisitor. Looking for board games for kids and families? This Star Wars edition of the Monopoly game is a great choice for family game night. Looking for Star Wars gifts? It's a great kids gift for ages 8 and up. Star Wars products are produced by Hasbro under license from Lucasfilm Ltd. The Hasbro, Hasbro Gaming, Parker Brothers, and Monopoly names and logos, the distinctive design of the gameboard, the four corner squares, the Mr. Monopoly name and character, as well as each of the distinctive elements of the board and playing pieces are trademarks of Hasbro for its property trading game and game equipment."/>
    <n v="4.7"/>
    <n v="374"/>
    <s v="$"/>
    <n v="21.04"/>
    <s v="Toys &amp; Games › Games &amp; Accessories › Board Games"/>
    <s v="B09RSC1CVZ"/>
    <s v="https://www.amazon.com/dp/B09RSC1CVZ"/>
    <n v="1361"/>
    <x v="4"/>
    <s v=" Games &amp; Accessories "/>
    <s v=" Board Games"/>
    <m/>
    <m/>
    <m/>
    <m/>
    <n v="3"/>
    <x v="3"/>
  </r>
  <r>
    <x v="12"/>
    <s v="GGK"/>
    <s v="GGK Majora's Mask LED Sign LoZ Neon Sign for Room Wall Decor Gamer Gifts Zelda Mask Game Room Decor LED Neon Light for Zelda Fans Zelda Lamps Neon LightsSize of this zelda neon sign: 14.1*12.2 inchesColor: colorfulMaterial: acrylic, silicone"/>
    <n v="4.7"/>
    <n v="178"/>
    <s v="$"/>
    <n v="39.99"/>
    <s v="Tools &amp; Home Improvement › Lighting &amp; Ceiling Fans › Novelty Lighting › Neon Signs"/>
    <s v="B0BF9FLCX7"/>
    <s v="https://www.amazon.com/dp/B0BF9FLCX7"/>
    <n v="241"/>
    <x v="2"/>
    <s v=" Lighting &amp; Ceiling Fans "/>
    <s v=" Novelty Lighting "/>
    <s v=" Neon Signs"/>
    <m/>
    <m/>
    <m/>
    <n v="4"/>
    <x v="2"/>
  </r>
  <r>
    <x v="13"/>
    <s v="Outerprint"/>
    <s v="Give that Kerby fan in your life the perfect gift.This colorful pink Kirby wall art poster print features a 11x14 art photo print that any Kirby fan will enjoy - making a fantastic addition as Kirby wall decor for bedroom, Kirby wall decor, &amp;game room decor. It's modern and one-of-a-kind pink art look is printed on premium lustre matte photo paper only used by professional printers, plus the colorful paper background creates a clean modern look to match any gamer girls bedroom decor or game room decor. These fade-resistant inks will stay vivid and look new forever, even in that sunny corner of a boys bedroom or kids room.This one-of-a-kind kirby poster print is sure to turn heads and inspire compliments no matter where it hangs. Perfect for gamers, boys, girls, smash bros decor or as kirby gifts.Make it yours: Balance out this print's look with a nice modern frame, or hang it up with some picture clips for a fresh take. Creating stunning kirby merch wall art for boy room decor, posters for boys room, or kids room decor for boys.FeaturesReady to frame right out of the package. Use any 11 x 14 frame of your choice to create a stunning kirby decor wall art display or nintendo poster.Ready to frame right out of the package. Use any 11 x 14 frame of your choice to create a stunning kirby decor wall art display or nintendo poster.Specialized lustre photo print: Digital fine art printing is produced using anti-fade inks on professional-grade art printersSpecialized lustre photo print: Digital fine art printing is produced using anti-fade inks on professional-grade art printers100% handcrafted and inspected with best-in-class professional printing that guarantees these will look great forever.100% handcrafted and inspected with best-in-class professional printing that guarantees these will look great forever.Specifications● Includes a professionally printed art photo with high-end premium matte lustre finish● Size: 11' x 14&quot; each● Clear print details and vivid colors that will wow your guest● Packaged in a strong protected sleeve● Easy to frame - Frames not included"/>
    <n v="4.7"/>
    <n v="45"/>
    <s v="$"/>
    <n v="14.99"/>
    <s v="Home &amp; Kitchen › Wall Art › Posters &amp; Prints"/>
    <s v="B09YZ1PB2B"/>
    <s v="https://www.amazon.com/dp/B09YZ1PB2B"/>
    <n v="2094"/>
    <x v="3"/>
    <s v=" Wall Art "/>
    <s v=" Posters &amp; Prints"/>
    <m/>
    <m/>
    <m/>
    <m/>
    <n v="3"/>
    <x v="1"/>
  </r>
  <r>
    <x v="14"/>
    <s v="CryCarrot"/>
    <m/>
    <n v="4.3"/>
    <n v="59"/>
    <s v="$"/>
    <n v="21.99"/>
    <s v="Electronics › Headphones, Earbuds &amp; Accessories"/>
    <s v="B0B1DR1GM7"/>
    <s v="https://www.amazon.com/dp/B0B1DR1GM7"/>
    <n v="0"/>
    <x v="5"/>
    <s v=" Headphones, Earbuds &amp; Accessories"/>
    <m/>
    <m/>
    <m/>
    <m/>
    <m/>
    <n v="2"/>
    <x v="3"/>
  </r>
  <r>
    <x v="15"/>
    <s v="TOPYUN"/>
    <m/>
    <n v="4.8"/>
    <n v="94"/>
    <s v="$"/>
    <n v="11.99"/>
    <s v="Home &amp; Kitchen › Home Décor Products › Home Décor Accents › Decorative Accessories › Decorative Signs &amp; Plaques"/>
    <s v="B0998J9CB2"/>
    <s v="https://www.amazon.com/dp/B0998J9CB2"/>
    <n v="0"/>
    <x v="3"/>
    <s v=" Home Décor Products "/>
    <s v=" Home Décor Accents "/>
    <s v=" Decorative Accessories "/>
    <s v=" Decorative Signs &amp; Plaques"/>
    <m/>
    <m/>
    <n v="5"/>
    <x v="1"/>
  </r>
  <r>
    <x v="16"/>
    <s v="ASOHEK"/>
    <m/>
    <n v="4.7"/>
    <n v="19"/>
    <s v="$"/>
    <n v="7.99"/>
    <s v="Home &amp; Kitchen › Kitchen &amp; Dining › Dining &amp; Entertaining › Bar Tools &amp; Drinkware › Bar Tools › Coasters"/>
    <s v="B0C8RNKK6S"/>
    <s v="https://www.amazon.com/dp/B0C8RNKK6S"/>
    <n v="0"/>
    <x v="3"/>
    <s v=" Kitchen &amp; Dining "/>
    <s v=" Dining &amp; Entertaining "/>
    <s v=" Bar Tools &amp; Drinkware "/>
    <s v=" Bar Tools "/>
    <s v=" Coasters"/>
    <m/>
    <n v="6"/>
    <x v="1"/>
  </r>
  <r>
    <x v="17"/>
    <s v="Exquisite Gaming"/>
    <s v="BORDERLANDS 3: CLAPTRAP - Cable Guys Phone Stand &amp; Controller Holder - Get outta the way, your general-purpose robot and mascot from 2864 AD is here joining our ever-popular Cable Guys range, as seen in the action-packed Borderlands. Filled with emotion and exuberance, your little buddy’s arms are splayed and stationed by his tire to hold most types of gaming controller and smart phone device. There is no stopping you together now, minion!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5"/>
    <n v="637"/>
    <s v="$"/>
    <n v="24.99"/>
    <s v="Video Games › Legacy Systems › Nintendo Systems › Wii › Accessories › Controllers › Gamepads &amp; Standard Controllers"/>
    <s v="B07WZTJGCR"/>
    <s v="https://www.amazon.com/dp/B07WZTJGCR"/>
    <n v="955"/>
    <x v="0"/>
    <s v=" Legacy Systems "/>
    <s v=" Nintendo Systems "/>
    <s v=" Wii "/>
    <s v=" Accessories "/>
    <s v=" Controllers "/>
    <s v=" Gamepads &amp; Standard Controllers"/>
    <n v="7"/>
    <x v="3"/>
  </r>
  <r>
    <x v="18"/>
    <s v="Exquisite Gaming"/>
    <s v="SONIC - Cable Guys Phone Stand &amp; Controller Holder - From the world of gaming and entertainment as one of the world’s favorite video game characters, it’s the supersonic hedgehog Sonic, running in at super speed. Sonic is part of our hugely popular Cable Guys range. Practicing his lightening-fast reflexes, the Sonic Cable Guy will hold most types of gaming controller, mobile phone device, or anything else you can fit onto his hands. Be sure to keep this little guy far away from Dr Eggman. Approx 8&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8"/>
    <n v="2349"/>
    <s v="$"/>
    <n v="22.99"/>
    <s v="Video Games › Legacy Systems › Xbox Systems › Xbox › Accessories"/>
    <s v="B075RN1Y66"/>
    <s v="https://www.amazon.com/dp/B075RN1Y66"/>
    <n v="1003"/>
    <x v="0"/>
    <s v=" Legacy Systems "/>
    <s v=" Xbox Systems "/>
    <s v=" Xbox "/>
    <s v=" Accessories"/>
    <m/>
    <m/>
    <n v="5"/>
    <x v="3"/>
  </r>
  <r>
    <x v="19"/>
    <s v="NAKIMO"/>
    <s v="Friends Merchandise Mouse Pad for Desk, Computer or Gaming Mousepad, Friends Merch Mouse Mat, Funny Friends Gifts for Coworkers, Friends, Families or Friends TV Show Fans"/>
    <n v="4.9000000000000004"/>
    <n v="29"/>
    <s v="$"/>
    <n v="8.9499999999999993"/>
    <s v="Office Products › Office &amp; School Supplies › Desk Accessories &amp; Workspace Organizers › Mouse Pads &amp; Wrist Rests › Mouse Pads"/>
    <s v="B0CKTD7Z3D"/>
    <s v="https://www.amazon.com/dp/B0CKTD7Z3D"/>
    <n v="170"/>
    <x v="6"/>
    <s v=" Office &amp; School Supplies "/>
    <s v=" Desk Accessories &amp; Workspace Organizers "/>
    <s v=" Mouse Pads &amp; Wrist Rests "/>
    <s v=" Mouse Pads"/>
    <m/>
    <m/>
    <n v="5"/>
    <x v="1"/>
  </r>
  <r>
    <x v="20"/>
    <s v="HAUS AND HUES"/>
    <m/>
    <n v="4.5999999999999996"/>
    <n v="2474"/>
    <s v="$"/>
    <n v="13.99"/>
    <s v="Home &amp; Kitchen › Wall Art › Posters &amp; Prints"/>
    <s v="B08DYF83PW"/>
    <s v="https://www.amazon.com/dp/B08DYF83PW"/>
    <n v="0"/>
    <x v="3"/>
    <s v=" Wall Art "/>
    <s v=" Posters &amp; Prints"/>
    <m/>
    <m/>
    <m/>
    <m/>
    <n v="3"/>
    <x v="1"/>
  </r>
  <r>
    <x v="21"/>
    <s v="LitLife"/>
    <s v="★ An ideal gift set:One handmade dragon mug + One key-shaped bottle opener★ This medieval-inspired key-shaped bottle opener with a paper card that a name can be signed.★ This handmade dragon mug will exceed your expectations! It's truly an awesome and well-detailed mug that you can give as a gift. It's hand painted which gives it a unique look that doesn't look cheap like a lot of factory made items. ★ Great gift for all dragon lovers including Goths, Warlocks and Witches, Vikings, Pagans, Cosplay, Sci-fantasy lovers, D&amp;D members, GOT fans, etc. ★ Add this gorgeous mug to your dragon collection! Beautiful craftsmanship! So, you can do this, at least once!NOTES: This Item Provided by Litlife, Lifetime Warranty. If Any Problems Once Reach You, Feel Free to Contact Us or Return The Item In Original Packaging for A Full Refund."/>
    <n v="4.5"/>
    <n v="729"/>
    <s v="$"/>
    <n v="20.88"/>
    <s v="Home &amp; Kitchen › Kitchen &amp; Dining › Dining &amp; Entertaining › Glassware &amp; Drinkware › Beer Mugs &amp; Steins"/>
    <s v="B07RR2KBQJ"/>
    <s v="https://www.amazon.com/dp/B07RR2KBQJ"/>
    <n v="835"/>
    <x v="3"/>
    <s v=" Kitchen &amp; Dining "/>
    <s v=" Dining &amp; Entertaining "/>
    <s v=" Glassware &amp; Drinkware "/>
    <s v=" Beer Mugs &amp; Steins"/>
    <m/>
    <m/>
    <n v="5"/>
    <x v="3"/>
  </r>
  <r>
    <x v="22"/>
    <s v="Paladone"/>
    <m/>
    <n v="4.4000000000000004"/>
    <n v="440"/>
    <s v="$"/>
    <n v="14.99"/>
    <s v="Sports &amp; Outdoors › Sports &amp; Outdoor Recreation Accessories › Sports Water Bottles"/>
    <s v="B09447CJRY"/>
    <s v="https://www.amazon.com/dp/B09447CJRY"/>
    <n v="0"/>
    <x v="7"/>
    <s v=" Sports &amp; Outdoor Recreation Accessories "/>
    <s v=" Sports Water Bottles"/>
    <m/>
    <m/>
    <m/>
    <m/>
    <n v="3"/>
    <x v="1"/>
  </r>
  <r>
    <x v="23"/>
    <s v="Paladone"/>
    <m/>
    <n v="4.5999999999999996"/>
    <n v="741"/>
    <s v="$"/>
    <n v="39.99"/>
    <s v="Home &amp; Kitchen › Home Décor Products › Kids' Room Décor › Lamps &amp; Lighting"/>
    <s v="B09XN77DVV"/>
    <s v="https://www.amazon.com/dp/B09XN77DVV"/>
    <n v="0"/>
    <x v="3"/>
    <s v=" Home Décor Products "/>
    <s v=" Kids' Room Décor "/>
    <s v=" Lamps &amp; Lighting"/>
    <m/>
    <m/>
    <m/>
    <n v="4"/>
    <x v="2"/>
  </r>
  <r>
    <x v="24"/>
    <s v="Crash Bandicoot"/>
    <s v="The Crash Bandicoot games are all about the titular bandicoot who was used as an experimental subject by the evil Dr. Neo Cortex, before escaping and coming back to foil his schemes. Crash goes on many adventures throughout the games with the help of Aku Aku and his sister Coco, to protect his friends, family, and the other denizens of the Wumpa Islands. This Deluxe Edition Crash Bandicoot toy is a high quality depiction of the titular hero and an excellent Crash Bandicoot gift for collectors and fans. Each of these Crash Bandicoot figures are 16.5cm tall and have 16 points of articulation allowing you to fully pose Crash to relive your favourite adventures from the games. Along with the action figure, each box contains two accessories to personalise your Crash Bandicoot model, an additional mouth with a different expression and an alternate pair of hands. Like all the best collectable toys, this figurine comes in themed Crash Bandicoot packaging with a clear front window for easy display. The Deluxe Edition Crash Bandicoot model figures make excellent girls and boys action figures and Bandai also sells 11cm figures and adorable plush toys to fill out your Crash Bandicoot collection."/>
    <n v="4.5999999999999996"/>
    <n v="21"/>
    <s v="$"/>
    <n v="34.85"/>
    <s v="Video Games › Legacy Systems › Nintendo Systems"/>
    <s v="B0BNW5F9LQ"/>
    <s v="https://www.amazon.com/dp/B0BNW5F9LQ"/>
    <n v="1202"/>
    <x v="0"/>
    <s v=" Legacy Systems "/>
    <s v=" Nintendo Systems"/>
    <m/>
    <m/>
    <m/>
    <m/>
    <n v="3"/>
    <x v="2"/>
  </r>
  <r>
    <x v="25"/>
    <s v="Heliwey"/>
    <m/>
    <n v="4.7"/>
    <n v="200"/>
    <s v="$"/>
    <n v="59.99"/>
    <s v="Tools &amp; Home Improvement › Lighting &amp; Ceiling Fans › Novelty Lighting › Neon Signs"/>
    <s v="B09FPQY28M"/>
    <s v="https://www.amazon.com/dp/B09FPQY28M"/>
    <n v="0"/>
    <x v="2"/>
    <s v=" Lighting &amp; Ceiling Fans "/>
    <s v=" Novelty Lighting "/>
    <s v=" Neon Signs"/>
    <m/>
    <m/>
    <m/>
    <n v="4"/>
    <x v="0"/>
  </r>
  <r>
    <x v="26"/>
    <s v="Paladone"/>
    <s v="The first gaming console to ever ship 100 million units, the original PlayStation was launched by Japan-based electronics company Sony in 1994, rapidly becoming one of the best-known gaming brands in the world. With successive consoles building on that original unprecedented success, the iconic image, name, and logos of the Sony brand are instantly recognizable with gamers of all ages. The PlayStation controller, with its distinctive shape and iconic button symbols of a green triangle, blue x, red circle, and pink square, are now virtually synonymous with console gaming in general."/>
    <n v="4.7"/>
    <n v="2068"/>
    <s v="$"/>
    <n v="29.99"/>
    <s v="Tools &amp; Home Improvement › Lighting &amp; Ceiling Fans › Novelty Lighting › Neon Signs"/>
    <s v="B09RKTSG7Y"/>
    <s v="https://www.amazon.com/dp/B09RKTSG7Y"/>
    <n v="588"/>
    <x v="2"/>
    <s v=" Lighting &amp; Ceiling Fans "/>
    <s v=" Novelty Lighting "/>
    <s v=" Neon Signs"/>
    <m/>
    <m/>
    <m/>
    <n v="4"/>
    <x v="3"/>
  </r>
  <r>
    <x v="27"/>
    <s v="Numskull"/>
    <m/>
    <n v="4.4000000000000004"/>
    <n v="45"/>
    <s v="$"/>
    <n v="44.99"/>
    <s v="Video Games › PlayStation 5 › Accessories › Accessory Kits"/>
    <s v="B0BSV67WVF"/>
    <s v="https://www.amazon.com/dp/B0BSV67WVF"/>
    <n v="0"/>
    <x v="0"/>
    <s v=" PlayStation 5 "/>
    <s v=" Accessories "/>
    <s v=" Accessory Kits"/>
    <m/>
    <m/>
    <m/>
    <n v="4"/>
    <x v="2"/>
  </r>
  <r>
    <x v="28"/>
    <s v="Paladone"/>
    <m/>
    <n v="4.4000000000000004"/>
    <n v="2325"/>
    <s v="$"/>
    <n v="19.98"/>
    <s v="Home &amp; Kitchen › Kitchen &amp; Dining › Dining &amp; Entertaining › Novelty › Drinkware › Coffee Mugs"/>
    <s v="B07BBYTPJC"/>
    <s v="https://www.amazon.com/dp/B07BBYTPJC"/>
    <n v="0"/>
    <x v="3"/>
    <s v=" Kitchen &amp; Dining "/>
    <s v=" Dining &amp; Entertaining "/>
    <s v=" Novelty "/>
    <s v=" Drinkware "/>
    <s v=" Coffee Mugs"/>
    <m/>
    <n v="6"/>
    <x v="3"/>
  </r>
  <r>
    <x v="29"/>
    <s v="Paladone"/>
    <s v="Love to play PAC-MAN? Well the PAC-MAN game remains one of the highest-grossing video games of all time and our range continues to be one of our most popular. The PAC-MAN man has iconic status and retro appeal with an instantly recognizable shape that lends itself to a whole host of fun and unusual gifts. And what about those ghosts…"/>
    <n v="4.5999999999999996"/>
    <n v="2239"/>
    <s v="$"/>
    <n v="35"/>
    <s v="Tools &amp; Home Improvement › Lighting &amp; Ceiling Fans › Wall Lights › Night Lights"/>
    <s v="B0851Y4314"/>
    <s v="https://www.amazon.com/dp/B0851Y4314"/>
    <n v="335"/>
    <x v="2"/>
    <s v=" Lighting &amp; Ceiling Fans "/>
    <s v=" Wall Lights "/>
    <s v=" Night Lights"/>
    <m/>
    <m/>
    <m/>
    <n v="4"/>
    <x v="2"/>
  </r>
  <r>
    <x v="30"/>
    <s v="Pyramid International"/>
    <s v="Nintendo Metroid Notebook in Presentation Gift Box, A5 240 Lined Pages - Official Merchandise"/>
    <n v="4.8"/>
    <n v="9"/>
    <s v="$"/>
    <n v="21.6"/>
    <s v="Video Games › Legacy Systems › Nintendo Systems › Nintendo NES › Games"/>
    <s v="B09NDN2VZ6"/>
    <s v="https://www.amazon.com/dp/B09NDN2VZ6"/>
    <n v="93"/>
    <x v="0"/>
    <s v=" Legacy Systems "/>
    <s v=" Nintendo Systems "/>
    <s v=" Nintendo NES "/>
    <s v=" Games"/>
    <m/>
    <m/>
    <n v="5"/>
    <x v="3"/>
  </r>
  <r>
    <x v="31"/>
    <s v="Generic"/>
    <s v="3D Printed Prop Beer Mug HolderThe mug sitting on the bar in Deep Rock Galactic!Beer mug from the game Deep Rock Galactic.Sized to hold a standard 12 oz. can. For 330ml cola can or beer can.Note: We use high quality eco-friendly PLA material in our products.That's why our products are extremely smooth and robust."/>
    <n v="5"/>
    <n v="6"/>
    <s v="$"/>
    <n v="45.99"/>
    <s v="Home &amp; Kitchen › Kitchen &amp; Dining › Dining &amp; Entertaining › Glassware &amp; Drinkware › Beer Mugs &amp; Steins"/>
    <s v="B0B57PRH86"/>
    <s v="https://www.amazon.com/dp/B0B57PRH86"/>
    <n v="314"/>
    <x v="3"/>
    <s v=" Kitchen &amp; Dining "/>
    <s v=" Dining &amp; Entertaining "/>
    <s v=" Glassware &amp; Drinkware "/>
    <s v=" Beer Mugs &amp; Steins"/>
    <m/>
    <m/>
    <n v="5"/>
    <x v="2"/>
  </r>
  <r>
    <x v="32"/>
    <s v="Numskull"/>
    <s v="Official Hogwarts Legacy merchandise, designed and engineered by Numskull Designs"/>
    <n v="4.7"/>
    <n v="4"/>
    <s v="$"/>
    <n v="50"/>
    <m/>
    <s v="B0CKBZ32DJ"/>
    <s v="https://www.amazon.com/dp/B0CKBZ32DJ"/>
    <n v="81"/>
    <x v="8"/>
    <m/>
    <m/>
    <m/>
    <m/>
    <m/>
    <m/>
    <n v="1"/>
    <x v="2"/>
  </r>
  <r>
    <x v="33"/>
    <s v="Numskull"/>
    <m/>
    <n v="4"/>
    <n v="3"/>
    <s v="$"/>
    <n v="39.950000000000003"/>
    <s v="Video Games › PlayStation 5 › Accessories"/>
    <s v="B0BSV6NJV7"/>
    <s v="https://www.amazon.com/dp/B0BSV6NJV7"/>
    <n v="0"/>
    <x v="0"/>
    <s v=" PlayStation 5 "/>
    <s v=" Accessories"/>
    <m/>
    <m/>
    <m/>
    <m/>
    <n v="3"/>
    <x v="2"/>
  </r>
  <r>
    <x v="34"/>
    <s v="SteelSeries"/>
    <s v="Product DescriptionMade of a high-quality cloth material with an optimized textured surface, the SteelSeries QcK Diablo III Monk Edition,provides players with both a smooth and consistent gliding surface. Its specially designed non-slip rubber base prevents the pads from sliding no matter what surface the mousepad is placed on.From the Manufacturer    Complete your Diablo III experience with the family of SteelSeries Diablo gaming products:    Diablo IIIGaming Headset   Diablo IIIGaming Mouse   The SteelSeries QcK mousepad provides users with a precise and consistent glide through the combination of this high quality cloth material and an optimized textured surface. The specially designed non-slip rubber base prevents the pads from sliding, no matter what the mousepad is placed on.The SteelSeries QcK has been used by professional gamers from around the world and had won more tournaments and competitions than any other mousepad on the planet. It is a great choice not only for the hardcore gamers, but also for graphic designers and other users requiring precision and accuracy. The mousepad is optimized for optical and laser technology.  Customize your game with SteelSeries mouspads featuring exclusive Diablo II game art. View larger  Exclusive Game ArtCustomize your game with multiple SteelSeries mousepads featuring exclusive Diablo III game art. These officially licensed QcK mousepads depict exclusive art of the Diablo III logo, or one of four new playable classes in the game: the Monk, the Witch Doctor, the Demon Hunter, or the Barbarian.Guaranteed Glide for All Mouse TypesThe QcK's high quality cloth with optimized surface ensures smoothness and precision for reliable responsiveness during intense gaming sessions. The specially designed non-slip rubber base prevents the pad from sliding, for flawless, steady performance when using both optical and laser mice.Engineered for True GamersAll mousepads from SteelSeries are thoroughly researched, tested and optimized for gaming. Gamers constantly make split-second decisions and razor-sharp movements, and use their equipment much more extensively than practically any other consumer group in the world. That's why so much time is spent testing materials, durability, glide, precision and compatibility. And why there are no compromises. In short: SteelSeries surfaces provide unparalleled performance and precision."/>
    <n v="4.7"/>
    <n v="265"/>
    <s v="$"/>
    <n v="13.89"/>
    <s v="Video Games › PC › Accessories › Controllers › Gamepads &amp; Standard Controllers"/>
    <s v="B005L38SFA"/>
    <s v="https://www.amazon.com/dp/B005L38SFA"/>
    <n v="2396"/>
    <x v="0"/>
    <s v=" PC "/>
    <s v=" Accessories "/>
    <s v=" Controllers "/>
    <s v=" Gamepads &amp; Standard Controllers"/>
    <m/>
    <m/>
    <n v="5"/>
    <x v="1"/>
  </r>
  <r>
    <x v="35"/>
    <s v="Xbox"/>
    <m/>
    <n v="4.4000000000000004"/>
    <n v="49"/>
    <s v="$"/>
    <n v="25"/>
    <s v="Video Games › Xbox One › Accessories › Controllers › Gamepads &amp; Standard Controllers"/>
    <s v="B09HCFG492"/>
    <s v="https://www.amazon.com/dp/B09HCFG492"/>
    <n v="0"/>
    <x v="0"/>
    <s v=" Xbox One "/>
    <s v=" Accessories "/>
    <s v=" Controllers "/>
    <s v=" Gamepads &amp; Standard Controllers"/>
    <m/>
    <m/>
    <n v="5"/>
    <x v="3"/>
  </r>
  <r>
    <x v="36"/>
    <s v="Poster Foundry"/>
    <s v="Far Cry 6 Chorizo Dog Amigos Video Game Gaming Gamer Far Cry Merchandise Collectibles Collectors Edition Far Cry Merch Accessories Ceramic Coffee Mug Tea Cup Fun Novelty Gift 12 oz"/>
    <n v="5"/>
    <n v="1"/>
    <s v="$"/>
    <n v="15.98"/>
    <s v="Home &amp; Kitchen › Kitchen &amp; Dining › Dining &amp; Entertaining › Novelty › Drinkware › Coffee Mugs"/>
    <s v="B09RQBJGRL"/>
    <s v="https://www.amazon.com/dp/B09RQBJGRL"/>
    <n v="180"/>
    <x v="3"/>
    <s v=" Kitchen &amp; Dining "/>
    <s v=" Dining &amp; Entertaining "/>
    <s v=" Novelty "/>
    <s v=" Drinkware "/>
    <s v=" Coffee Mugs"/>
    <m/>
    <n v="6"/>
    <x v="3"/>
  </r>
  <r>
    <x v="37"/>
    <s v="Poster Foundry"/>
    <m/>
    <n v="4.7"/>
    <n v="57"/>
    <s v="$"/>
    <n v="11.99"/>
    <s v="Home &amp; Kitchen › Wall Art › Posters &amp; Prints"/>
    <s v="B09GV92B6K"/>
    <s v="https://www.amazon.com/dp/B09GV92B6K"/>
    <n v="0"/>
    <x v="3"/>
    <s v=" Wall Art "/>
    <s v=" Posters &amp; Prints"/>
    <m/>
    <m/>
    <m/>
    <m/>
    <n v="3"/>
    <x v="1"/>
  </r>
  <r>
    <x v="38"/>
    <s v="Poster Foundry"/>
    <s v="Super Street Fighter 2 Player Select Character Collage Retro 90s Aesthetic Arcade Capcom Video Game Gaming Gamer Merchandise Collectible Merch Ceramic Coffee Mug Tea Cup Fun Novelty Gift 12 oz"/>
    <n v="4.5"/>
    <n v="12"/>
    <s v="$"/>
    <n v="15.98"/>
    <s v="Home &amp; Kitchen › Kitchen &amp; Dining › Dining &amp; Entertaining › Novelty › Drinkware › Coffee Mugs"/>
    <s v="B093RDNQB6"/>
    <s v="https://www.amazon.com/dp/B093RDNQB6"/>
    <n v="192"/>
    <x v="3"/>
    <s v=" Kitchen &amp; Dining "/>
    <s v=" Dining &amp; Entertaining "/>
    <s v=" Novelty "/>
    <s v=" Drinkware "/>
    <s v=" Coffee Mugs"/>
    <m/>
    <n v="6"/>
    <x v="3"/>
  </r>
  <r>
    <x v="39"/>
    <s v="Poster Foundry"/>
    <m/>
    <n v="5"/>
    <n v="1"/>
    <s v="$"/>
    <n v="12.98"/>
    <s v="Home &amp; Kitchen › Wall Art › Posters &amp; Prints"/>
    <s v="B09M1PHQT2"/>
    <s v="https://www.amazon.com/dp/B09M1PHQT2"/>
    <n v="0"/>
    <x v="3"/>
    <s v=" Wall Art "/>
    <s v=" Posters &amp; Prints"/>
    <m/>
    <m/>
    <m/>
    <m/>
    <n v="3"/>
    <x v="1"/>
  </r>
  <r>
    <x v="40"/>
    <s v="Loot Crate"/>
    <m/>
    <n v="4.3"/>
    <n v="37"/>
    <s v="$"/>
    <n v="15.75"/>
    <m/>
    <s v="B01JBBMYFM"/>
    <s v="https://www.amazon.com/dp/B01JBBMYFM"/>
    <n v="0"/>
    <x v="8"/>
    <m/>
    <m/>
    <m/>
    <m/>
    <m/>
    <m/>
    <n v="1"/>
    <x v="3"/>
  </r>
  <r>
    <x v="41"/>
    <s v="TUBBZ"/>
    <s v="Arriving from the land of the rising sun, E. Honda makes his debut onto the pond, and he’s ready to dish out the wrath of a hundred hand slaps!"/>
    <n v="4.8"/>
    <n v="10"/>
    <s v="$"/>
    <n v="28.98"/>
    <s v="Toys &amp; Games › Toy Figures &amp; Playsets › Action Figures"/>
    <s v="B09X1ZJ2L4"/>
    <s v="https://www.amazon.com/dp/B09X1ZJ2L4"/>
    <n v="143"/>
    <x v="4"/>
    <s v=" Toy Figures &amp; Playsets "/>
    <s v=" Action Figures"/>
    <m/>
    <m/>
    <m/>
    <m/>
    <n v="3"/>
    <x v="3"/>
  </r>
  <r>
    <x v="42"/>
    <s v="Cableguys"/>
    <s v="Product DescriptionHere at Exquisting Gaming, we've merged collectable figures and charging stands to create Cable Guys. The perfect accessory to hold your gaming controllers, phones and so much more! We're fully licensed and have ranges including Marvel Avengers, Disney, Spyro, Crash Bandicoot, Sonic the Hedgehog and many more.Set Contains:x1 Cable Guy Styled on &quot;Claptrap&quot; from Borderlands 3 franchise. X1 6ft (2m) Micro USB charging Cable"/>
    <n v="4.5"/>
    <n v="1255"/>
    <s v="$"/>
    <n v="29.75"/>
    <s v="Video Games › Legacy Systems › PlayStation Systems › PlayStation 3 › Accessories"/>
    <s v="B07TTT1M3B"/>
    <s v="https://www.amazon.com/dp/B07TTT1M3B"/>
    <n v="443"/>
    <x v="0"/>
    <s v=" Legacy Systems "/>
    <s v=" PlayStation Systems "/>
    <s v=" PlayStation 3 "/>
    <s v=" Accessories"/>
    <m/>
    <m/>
    <n v="5"/>
    <x v="3"/>
  </r>
  <r>
    <x v="43"/>
    <s v="Skinit"/>
    <m/>
    <n v="4.5999999999999996"/>
    <n v="17"/>
    <s v="$"/>
    <n v="15.99"/>
    <s v="Sports &amp; Outdoors › Fan Shop › Video Games &amp; Accessories"/>
    <s v="B00HQNMBHY"/>
    <s v="https://www.amazon.com/dp/B00HQNMBHY"/>
    <n v="0"/>
    <x v="7"/>
    <s v=" Fan Shop "/>
    <s v=" Video Games &amp; Accessories"/>
    <m/>
    <m/>
    <m/>
    <m/>
    <n v="3"/>
    <x v="3"/>
  </r>
  <r>
    <x v="44"/>
    <s v="Numskull"/>
    <s v="Lilith is a badass siren, and now you have the chance to own the official Borderlands figure! Lilith is one of the most influential characters from the Borderlands franchise and is definitely top of the list of superfans to have. Grab your 22cm PVC figure and spice up your shelf, closet or bag! - Material: ABS &amp; PVC - Officially licensed &quot;Borderlands 3&quot; product"/>
    <n v="4.4000000000000004"/>
    <n v="74"/>
    <s v="$"/>
    <n v="68.11"/>
    <s v="Video Games › Legacy Systems › PlayStation Systems › PlayStation 3 › Interactive Gaming Figures"/>
    <s v="B07TLPB85R"/>
    <s v="https://www.amazon.com/dp/B07TLPB85R"/>
    <n v="363"/>
    <x v="0"/>
    <s v=" Legacy Systems "/>
    <s v=" PlayStation Systems "/>
    <s v=" PlayStation 3 "/>
    <s v=" Interactive Gaming Figures"/>
    <m/>
    <m/>
    <n v="5"/>
    <x v="0"/>
  </r>
  <r>
    <x v="45"/>
    <s v="Poster Foundry"/>
    <m/>
    <n v="4.8"/>
    <n v="9"/>
    <s v="$"/>
    <n v="11.99"/>
    <s v="Home &amp; Kitchen › Wall Art › Posters &amp; Prints"/>
    <s v="B09MR72NL8"/>
    <s v="https://www.amazon.com/dp/B09MR72NL8"/>
    <n v="0"/>
    <x v="3"/>
    <s v=" Wall Art "/>
    <s v=" Posters &amp; Prints"/>
    <m/>
    <m/>
    <m/>
    <m/>
    <n v="3"/>
    <x v="1"/>
  </r>
  <r>
    <x v="46"/>
    <s v="Poster Foundry"/>
    <m/>
    <n v="5"/>
    <n v="3"/>
    <s v="$"/>
    <n v="15.98"/>
    <s v="Home &amp; Kitchen › Kitchen &amp; Dining › Dining &amp; Entertaining › Novelty › Drinkware › Coffee Mugs"/>
    <s v="B092BWRHS2"/>
    <s v="https://www.amazon.com/dp/B092BWRHS2"/>
    <n v="0"/>
    <x v="3"/>
    <s v=" Kitchen &amp; Dining "/>
    <s v=" Dining &amp; Entertaining "/>
    <s v=" Novelty "/>
    <s v=" Drinkware "/>
    <s v=" Coffee Mugs"/>
    <m/>
    <n v="6"/>
    <x v="3"/>
  </r>
  <r>
    <x v="47"/>
    <s v="Poster Foundry"/>
    <s v="Street Fighter 2 Chun Li Strongest Woman In the World Classic Retro 90s Arcade Video Game Gaming Gamer Merchandise Collectibles Merch Accessories Ceramic Coffee Mug Tea Cup Fun Novelty Gift 12 oz"/>
    <n v="5"/>
    <n v="1"/>
    <s v="$"/>
    <n v="15.98"/>
    <s v="Home &amp; Kitchen › Kitchen &amp; Dining › Dining &amp; Entertaining › Novelty › Drinkware › Coffee Mugs"/>
    <s v="B092LLVZQG"/>
    <s v="https://www.amazon.com/dp/B092LLVZQG"/>
    <n v="195"/>
    <x v="3"/>
    <s v=" Kitchen &amp; Dining "/>
    <s v=" Dining &amp; Entertaining "/>
    <s v=" Novelty "/>
    <s v=" Drinkware "/>
    <s v=" Coffee Mugs"/>
    <m/>
    <n v="6"/>
    <x v="3"/>
  </r>
  <r>
    <x v="48"/>
    <s v="Cableguys"/>
    <s v="Product DescriptionWe are Exquisite Gaming limited and we believe in creating Collectable Products with a Purpose. Based in London UK, we are passionate Gaming and Entertainment Specialists, enthusiastically committed to delivering Unique, Authentic and Collectable Products, intended to surprise and delight fans all over the world. Founded in 2017, we set out to create new consumer product solutions and open up new incremental retail categories. We develop our own trademarked IP Brand platforms and then work with the leading global Entertainment and Gaming brands to secure licenses that fit our product platformsSet Contains:1 x Master Chief cableguys, 1 x 2m(6FT) Micro USB cable"/>
    <n v="4.5999999999999996"/>
    <n v="3594"/>
    <s v="$"/>
    <n v="27.9"/>
    <s v="Video Games › Xbox Series X &amp; S › Accessories › Cases &amp; Storage › Storage"/>
    <s v="B0875424W9"/>
    <s v="https://www.amazon.com/dp/B0875424W9"/>
    <n v="687"/>
    <x v="0"/>
    <s v=" Xbox Series X &amp; S "/>
    <s v=" Accessories "/>
    <s v=" Cases &amp; Storage "/>
    <s v=" Storage"/>
    <m/>
    <m/>
    <n v="5"/>
    <x v="3"/>
  </r>
  <r>
    <x v="49"/>
    <s v="PlayStation"/>
    <m/>
    <n v="4.5999999999999996"/>
    <n v="15"/>
    <s v="$"/>
    <n v="16.04"/>
    <s v="Home &amp; Kitchen › Kitchen &amp; Dining › Dining &amp; Entertaining › Glassware &amp; Drinkware › Cups, Mugs, &amp; Saucers › Coffee Cups &amp; Mugs"/>
    <s v="B09JGG7Z9B"/>
    <s v="https://www.amazon.com/dp/B09JGG7Z9B"/>
    <n v="0"/>
    <x v="3"/>
    <s v=" Kitchen &amp; Dining "/>
    <s v=" Dining &amp; Entertaining "/>
    <s v=" Glassware &amp; Drinkware "/>
    <s v=" Cups, Mugs, &amp; Saucers "/>
    <s v=" Coffee Cups &amp; Mugs"/>
    <m/>
    <n v="6"/>
    <x v="3"/>
  </r>
  <r>
    <x v="50"/>
    <s v="Poster Foundry"/>
    <m/>
    <n v="5"/>
    <n v="3"/>
    <s v="$"/>
    <n v="14.98"/>
    <s v="Home &amp; Kitchen › Wall Art › Posters &amp; Prints"/>
    <s v="B09NCK63NZ"/>
    <s v="https://www.amazon.com/dp/B09NCK63NZ"/>
    <n v="0"/>
    <x v="3"/>
    <s v=" Wall Art "/>
    <s v=" Posters &amp; Prints"/>
    <m/>
    <m/>
    <m/>
    <m/>
    <n v="3"/>
    <x v="1"/>
  </r>
  <r>
    <x v="51"/>
    <s v="Minecraft"/>
    <m/>
    <n v="4.8"/>
    <n v="9"/>
    <s v="$"/>
    <n v="16.04"/>
    <s v="Home &amp; Kitchen › Kitchen &amp; Dining › Dining &amp; Entertaining › Glassware &amp; Drinkware › Cups, Mugs, &amp; Saucers › Coffee Cups &amp; Mugs"/>
    <s v="B09KRY9938"/>
    <s v="https://www.amazon.com/dp/B09KRY9938"/>
    <n v="0"/>
    <x v="3"/>
    <s v=" Kitchen &amp; Dining "/>
    <s v=" Dining &amp; Entertaining "/>
    <s v=" Glassware &amp; Drinkware "/>
    <s v=" Cups, Mugs, &amp; Saucers "/>
    <s v=" Coffee Cups &amp; Mugs"/>
    <m/>
    <n v="6"/>
    <x v="3"/>
  </r>
  <r>
    <x v="52"/>
    <s v="Xbox"/>
    <m/>
    <n v="4.5"/>
    <n v="39"/>
    <s v="$"/>
    <n v="16.04"/>
    <s v="Video Games › Legacy Systems › Xbox Systems › Xbox › Accessories"/>
    <s v="B09M6XL76H"/>
    <s v="https://www.amazon.com/dp/B09M6XL76H"/>
    <n v="0"/>
    <x v="0"/>
    <s v=" Legacy Systems "/>
    <s v=" Xbox Systems "/>
    <s v=" Xbox "/>
    <s v=" Accessories"/>
    <m/>
    <m/>
    <n v="5"/>
    <x v="3"/>
  </r>
  <r>
    <x v="53"/>
    <s v="PlayStation"/>
    <s v="Sony Playstation Classic Logo 0.6 Litre Grey Ceramic Tankard in Attractive Gift Box"/>
    <n v="4.8"/>
    <n v="30"/>
    <s v="$"/>
    <n v="16.95"/>
    <s v="Video Games › Legacy Systems › PlayStation Systems"/>
    <s v="B07NKJSKZM"/>
    <s v="https://www.amazon.com/dp/B07NKJSKZM"/>
    <n v="83"/>
    <x v="0"/>
    <s v=" Legacy Systems "/>
    <s v=" PlayStation Systems"/>
    <m/>
    <m/>
    <m/>
    <m/>
    <n v="3"/>
    <x v="3"/>
  </r>
  <r>
    <x v="54"/>
    <s v="Poster Foundry"/>
    <m/>
    <n v="5"/>
    <n v="11"/>
    <s v="$"/>
    <n v="15.98"/>
    <s v="Home &amp; Kitchen › Kitchen &amp; Dining › Dining &amp; Entertaining › Novelty › Drinkware › Coffee Mugs"/>
    <s v="B0971L7M31"/>
    <s v="https://www.amazon.com/dp/B0971L7M31"/>
    <n v="0"/>
    <x v="3"/>
    <s v=" Kitchen &amp; Dining "/>
    <s v=" Dining &amp; Entertaining "/>
    <s v=" Novelty "/>
    <s v=" Drinkware "/>
    <s v=" Coffee Mugs"/>
    <m/>
    <n v="6"/>
    <x v="3"/>
  </r>
  <r>
    <x v="55"/>
    <s v="Numskull"/>
    <m/>
    <n v="4.5999999999999996"/>
    <n v="240"/>
    <s v="$"/>
    <n v="39.99"/>
    <s v="Video Games › Xbox Series X &amp; S › Accessories"/>
    <s v="B098F46ZVV"/>
    <s v="https://www.amazon.com/dp/B098F46ZVV"/>
    <n v="0"/>
    <x v="0"/>
    <s v=" Xbox Series X &amp; S "/>
    <s v=" Accessories"/>
    <m/>
    <m/>
    <m/>
    <m/>
    <n v="3"/>
    <x v="2"/>
  </r>
  <r>
    <x v="56"/>
    <s v="Poster Foundry"/>
    <s v="Street Fighter 2 Guile Great Hair Is Patriotic Classic Retro 90s Arcade Video Game Gaming Gamer Merchandise Collectibles Merch Accessories Ceramic Coffee Mug Tea Cup Fun Novelty Gift 12 oz"/>
    <n v="5"/>
    <n v="2"/>
    <s v="$"/>
    <n v="15.98"/>
    <s v="Home &amp; Kitchen › Kitchen &amp; Dining › Dining &amp; Entertaining › Novelty › Drinkware › Coffee Mugs"/>
    <s v="B092LF4468"/>
    <s v="https://www.amazon.com/dp/B092LF4468"/>
    <n v="188"/>
    <x v="3"/>
    <s v=" Kitchen &amp; Dining "/>
    <s v=" Dining &amp; Entertaining "/>
    <s v=" Novelty "/>
    <s v=" Drinkware "/>
    <s v=" Coffee Mugs"/>
    <m/>
    <n v="6"/>
    <x v="3"/>
  </r>
  <r>
    <x v="57"/>
    <s v="Poster Foundry"/>
    <m/>
    <n v="5"/>
    <n v="1"/>
    <s v="$"/>
    <n v="11.99"/>
    <s v="Home &amp; Kitchen › Wall Art › Posters &amp; Prints"/>
    <s v="B092BCW3PY"/>
    <s v="https://www.amazon.com/dp/B092BCW3PY"/>
    <n v="0"/>
    <x v="3"/>
    <s v=" Wall Art "/>
    <s v=" Posters &amp; Prints"/>
    <m/>
    <m/>
    <m/>
    <m/>
    <n v="3"/>
    <x v="1"/>
  </r>
  <r>
    <x v="58"/>
    <s v="Paladone"/>
    <m/>
    <n v="4.5"/>
    <n v="24"/>
    <s v="$"/>
    <n v="14.95"/>
    <s v="Arts, Crafts &amp; Sewing › Scrapbooking &amp; Stamping › Stickers &amp; Sticker Machines"/>
    <s v="B07R5YPQ9B"/>
    <s v="https://www.amazon.com/dp/B07R5YPQ9B"/>
    <n v="0"/>
    <x v="9"/>
    <s v=" Scrapbooking &amp; Stamping "/>
    <s v=" Stickers &amp; Sticker Machines"/>
    <m/>
    <m/>
    <m/>
    <m/>
    <n v="3"/>
    <x v="1"/>
  </r>
  <r>
    <x v="59"/>
    <s v="Poster Foundry"/>
    <m/>
    <n v="4.7"/>
    <n v="4"/>
    <s v="$"/>
    <n v="11.99"/>
    <s v="Home &amp; Kitchen › Wall Art › Posters &amp; Prints"/>
    <s v="B092BC6HJL"/>
    <s v="https://www.amazon.com/dp/B092BC6HJL"/>
    <n v="0"/>
    <x v="3"/>
    <s v=" Wall Art "/>
    <s v=" Posters &amp; Prints"/>
    <m/>
    <m/>
    <m/>
    <m/>
    <n v="3"/>
    <x v="1"/>
  </r>
  <r>
    <x v="60"/>
    <s v="Controller Gear"/>
    <s v="This PlayStation launch collection “crossbody” shoulder bag is perfect for the gamer on the go! Perfect for work or just getting from point a to point B. Bag features include built in storage compartments for your all your personal items, tablets, and devices. Made with durable 300D fabric with nylon strap, printed lining, nautical cords, and Woven labels with merrowed edge this bag is sleek and functional"/>
    <n v="3.4"/>
    <n v="16"/>
    <s v="$"/>
    <n v="24.99"/>
    <m/>
    <s v="B08MB63BDZ"/>
    <s v="https://www.amazon.com/dp/B08MB63BDZ"/>
    <n v="409"/>
    <x v="8"/>
    <m/>
    <m/>
    <m/>
    <m/>
    <m/>
    <m/>
    <n v="1"/>
    <x v="3"/>
  </r>
  <r>
    <x v="61"/>
    <s v="BigTees"/>
    <s v="Limited Edition Gaming Mug - Personalized Gifts for Gamer - Customized Name Gamer Coffee Mug - Gaming Ceramic Mug - Custom Game Lover Gifts - Gamer Tea Cup - White Tea Cup 11Oz Or 15Oz HIGH QUALITY CERAMIC MUG: All of our coffee mugs are made of professional grade ceramic, ensuring they are tested for durability and sharpness on each product. Microwave and dishwasher safe for your convenience. Design is printed on both sides of the mug so that both lefties and righties can enjoy it. Employing the latest in print technology create the designs are high quality and will not peel off or fade away.EASY TO USE: C-shaped handle &amp; thick and clean cup wall, comfortable to hold. This perfect sized coffee mug is available in 11oz or 15oz sizes.  This novelty ceramic coffee mug is a useful gift to coffee lovers or tea drinkers. Perfect for daily home use, travel or more at the office.MAKE A BEST MUG GIFT: This novelty white gamer coffee mug is perfect mug gift for anyone on any occasion. This coffee mug make unique and novelty mug gift for Gamer, Gamer Lover, Boy Gamer, Game Controller, Gaming Player, Brother, Kid, Student, Dad, Husband, Boyfriend, Friends, Men or your loved ones. Perfectly suitable for many occasions including: Father's Day, Christmas, Birthday, Xmas, Appreciation, Thanksgiving, Thank You, New Year, Valentines Day or any occasion.☞ If you have any questions or concerns about the purchase, please do not hesitate to contact us."/>
    <n v="5"/>
    <n v="1"/>
    <s v="$"/>
    <n v="9.99"/>
    <s v="Home &amp; Kitchen › Kitchen &amp; Dining › Dining &amp; Entertaining › Novelty › Drinkware › Coffee Mugs"/>
    <s v="B0B9MY7MV3"/>
    <s v="https://www.amazon.com/dp/B0B9MY7MV3"/>
    <n v="1455"/>
    <x v="3"/>
    <s v=" Kitchen &amp; Dining "/>
    <s v=" Dining &amp; Entertaining "/>
    <s v=" Novelty "/>
    <s v=" Drinkware "/>
    <s v=" Coffee Mugs"/>
    <m/>
    <n v="6"/>
    <x v="1"/>
  </r>
  <r>
    <x v="62"/>
    <s v="Poster Foundry"/>
    <m/>
    <n v="5"/>
    <n v="2"/>
    <s v="$"/>
    <n v="15.98"/>
    <s v="Home &amp; Kitchen › Kitchen &amp; Dining › Dining &amp; Entertaining › Novelty › Drinkware › Coffee Mugs"/>
    <s v="B0971M9ZS3"/>
    <s v="https://www.amazon.com/dp/B0971M9ZS3"/>
    <n v="0"/>
    <x v="3"/>
    <s v=" Kitchen &amp; Dining "/>
    <s v=" Dining &amp; Entertaining "/>
    <s v=" Novelty "/>
    <s v=" Drinkware "/>
    <s v=" Coffee Mugs"/>
    <m/>
    <n v="6"/>
    <x v="3"/>
  </r>
  <r>
    <x v="63"/>
    <s v="Poster Foundry"/>
    <m/>
    <n v="4.8"/>
    <n v="14"/>
    <s v="$"/>
    <n v="14.98"/>
    <s v="Home &amp; Kitchen › Wall Art › Posters &amp; Prints"/>
    <s v="B0932HFBMH"/>
    <s v="https://www.amazon.com/dp/B0932HFBMH"/>
    <n v="0"/>
    <x v="3"/>
    <s v=" Wall Art "/>
    <s v=" Posters &amp; Prints"/>
    <m/>
    <m/>
    <m/>
    <m/>
    <n v="3"/>
    <x v="1"/>
  </r>
  <r>
    <x v="64"/>
    <s v="X-FLOAT"/>
    <s v="A dynamic display stand, a statement piece, a revolution in desktop organization all at once—it's more than just a way to rest your headphones. Transform your atmosphere with 300+ LED color modes, the X-Float gaming headset stand doesn't just hold your headphones. Match the lights to your room decor, or simply pick the color mode you feel like with the convenient &quot;Mode +&quot; or &quot;Mode -&quot; buttons. The &quot;LED Speed&quot; button modulates the speed at which the lights flash. Speed it up for an energetic mood, or slow it down for a more relaxed setting. Plug it in, and bring life to your space, creating a visual spectacle that turns heads. The X-Float headphone stand is engineered from durable plastic, ensuring reliable sturdiness and longevity. Crafted with a matte black finish, its clean, minimalist body adds a modern edge to any desk setup. - 300+ adjustable LED color modes - Stylish matte black body - Durable yet lightweight construction - Easy and tool-free assembly - Powered by USB-C cable"/>
    <n v="4.3"/>
    <n v="29"/>
    <s v="$"/>
    <n v="19.989999999999998"/>
    <s v="Video Games › PC › Accessories › Headsets"/>
    <s v="B0C5SGR7NG"/>
    <s v="https://www.amazon.com/dp/B0C5SGR7NG"/>
    <n v="995"/>
    <x v="0"/>
    <s v=" PC "/>
    <s v=" Accessories "/>
    <s v=" Headsets"/>
    <m/>
    <m/>
    <m/>
    <n v="4"/>
    <x v="3"/>
  </r>
  <r>
    <x v="65"/>
    <s v="Poster Foundry"/>
    <s v="Assassins Creed Collection Work In The Dark To Serve The Light Lineup Video Game Gaming Gamer Merchandise Cosplay Collectibles Merch Accessories Ceramic Coffee Mug Tea Cup Fun Novelty Gift 12 oz"/>
    <n v="4.8"/>
    <n v="7"/>
    <s v="$"/>
    <n v="15.98"/>
    <s v="Home &amp; Kitchen › Kitchen &amp; Dining › Dining &amp; Entertaining › Novelty › Drinkware › Coffee Mugs"/>
    <s v="B097GMF3FB"/>
    <s v="https://www.amazon.com/dp/B097GMF3FB"/>
    <n v="194"/>
    <x v="3"/>
    <s v=" Kitchen &amp; Dining "/>
    <s v=" Dining &amp; Entertaining "/>
    <s v=" Novelty "/>
    <s v=" Drinkware "/>
    <s v=" Coffee Mugs"/>
    <m/>
    <n v="6"/>
    <x v="3"/>
  </r>
  <r>
    <x v="66"/>
    <s v="FRTEC"/>
    <s v="Tanooki Gaming Headset with EAR Headband - Cheerful design. - Headband with Tanooki ears. - Tanooki LED light logo on the speakers. - LED light. - Flexible microphone. - Adjustable design, very comfortable to wear. - Speaker: 50 mm in diameter - The 3.5mm jack connector makes it compatible with all devices"/>
    <n v="4.0999999999999996"/>
    <n v="15"/>
    <s v="$"/>
    <n v="49.24"/>
    <s v="Video Games › PlayStation 5 › Accessories › Accessory Kits"/>
    <s v="B0BG7DFVTH"/>
    <s v="https://www.amazon.com/dp/B0BG7DFVTH"/>
    <n v="307"/>
    <x v="0"/>
    <s v=" PlayStation 5 "/>
    <s v=" Accessories "/>
    <s v=" Accessory Kits"/>
    <m/>
    <m/>
    <m/>
    <n v="4"/>
    <x v="2"/>
  </r>
  <r>
    <x v="67"/>
    <s v="Poster Foundry"/>
    <m/>
    <n v="5"/>
    <n v="6"/>
    <s v="$"/>
    <n v="14.98"/>
    <s v="Industrial &amp; Scientific › Science Education › Charts &amp; Posters"/>
    <s v="B09NCKQP91"/>
    <s v="https://www.amazon.com/dp/B09NCKQP91"/>
    <n v="0"/>
    <x v="10"/>
    <s v=" Science Education "/>
    <s v=" Charts &amp; Posters"/>
    <m/>
    <m/>
    <m/>
    <m/>
    <n v="3"/>
    <x v="1"/>
  </r>
  <r>
    <x v="68"/>
    <s v="Numskull"/>
    <s v="This vertical gaming locker boasts the ability to hold up to 10 of your favourite Xbox, PS or Switch games, and Blu-ray films. Give your gaming headset the perfect home as this gaming locker includes a secure headphone holder on the top; Hang up to 4 gaming controllers on the side of the locker."/>
    <n v="4.7"/>
    <n v="4"/>
    <s v="$"/>
    <n v="59"/>
    <s v="Electronics › Computers &amp; Accessories › Laptop Accessories › Stands"/>
    <s v="B0BSV4NRM2"/>
    <s v="https://www.amazon.com/dp/B0BSV4NRM2"/>
    <n v="296"/>
    <x v="5"/>
    <s v=" Computers &amp; Accessories "/>
    <s v=" Laptop Accessories "/>
    <s v=" Stands"/>
    <m/>
    <m/>
    <m/>
    <n v="4"/>
    <x v="0"/>
  </r>
  <r>
    <x v="69"/>
    <s v="Skinit"/>
    <s v="The Cincinnati Bengals Skin compatible with PS4 Controller is made from a 3M durable auto-grade vinyl for an ultimate lightweight PS4 Controller decal protection without the bulk. Every Skinit Cincinnati Bengals skin is officially licensed by NFL for an authentic brand design. The Cincinnati Bengals Cincinnati Bengals Tropical Print PS4 Controller decal skin is engineered to feature vibrant photo quality designs and to perfectly fit your PS4 Controller The Cincinnati Bengals Cincinnati Bengals Tropical Print skin can be easily applied and removed from your PS4 Controller with no residue, no mess and no fuss due to 3M adhesive backing. This makes it even easier for you to mix up your PS4 Controller style as much as you want to keep your device feeling new. All Skinit made decal skins are cut and crafted with everyday PS4 Controller uses in mind so that each Cincinnati Bengals skin offers a premium feel with a thin functional protection. Shop all officially licensed Cincinnati Bengals PS4 Controller skins made by Skinit and make it yours today!"/>
    <n v="5"/>
    <n v="1"/>
    <s v="$"/>
    <n v="15.99"/>
    <s v="Sports &amp; Outdoors › Fan Shop › Video Games &amp; Accessories"/>
    <s v="B075FCYYF7"/>
    <s v="https://www.amazon.com/dp/B075FCYYF7"/>
    <n v="1058"/>
    <x v="7"/>
    <s v=" Fan Shop "/>
    <s v=" Video Games &amp; Accessories"/>
    <m/>
    <m/>
    <m/>
    <m/>
    <n v="3"/>
    <x v="3"/>
  </r>
  <r>
    <x v="70"/>
    <s v="Poster Foundry"/>
    <m/>
    <n v="4.7"/>
    <n v="4"/>
    <s v="$"/>
    <n v="14.98"/>
    <s v="Home &amp; Kitchen › Wall Art › Posters &amp; Prints"/>
    <s v="B09D41NH7L"/>
    <s v="https://www.amazon.com/dp/B09D41NH7L"/>
    <n v="0"/>
    <x v="3"/>
    <s v=" Wall Art "/>
    <s v=" Posters &amp; Prints"/>
    <m/>
    <m/>
    <m/>
    <m/>
    <n v="3"/>
    <x v="1"/>
  </r>
  <r>
    <x v="71"/>
    <s v="Poster Foundry"/>
    <m/>
    <n v="5"/>
    <n v="7"/>
    <s v="$"/>
    <n v="14.98"/>
    <s v="Home &amp; Kitchen › Wall Art › Posters &amp; Prints"/>
    <s v="B08W9YYNMV"/>
    <s v="https://www.amazon.com/dp/B08W9YYNMV"/>
    <n v="0"/>
    <x v="3"/>
    <s v=" Wall Art "/>
    <s v=" Posters &amp; Prints"/>
    <m/>
    <m/>
    <m/>
    <m/>
    <n v="3"/>
    <x v="1"/>
  </r>
  <r>
    <x v="72"/>
    <s v="KeycapBro"/>
    <m/>
    <n v="4.5999999999999996"/>
    <n v="127"/>
    <s v="$"/>
    <n v="29.99"/>
    <s v="Video Games › PC › Accessories › Gaming Keyboards"/>
    <s v="B09R7GF5H7"/>
    <s v="https://www.amazon.com/dp/B09R7GF5H7"/>
    <n v="0"/>
    <x v="0"/>
    <s v=" PC "/>
    <s v=" Accessories "/>
    <s v=" Gaming Keyboards"/>
    <m/>
    <m/>
    <m/>
    <n v="4"/>
    <x v="3"/>
  </r>
  <r>
    <x v="73"/>
    <s v="Super Mario"/>
    <s v="Super Mario Mug in Presentation Gift Box (Mario, Luigi, Peach &amp; Toad Design) 11oz Ceramic Coloured Inner Coffee Mug and Gaming Mugs - Official Nintendo Merchandise"/>
    <n v="2.4"/>
    <n v="2"/>
    <s v="$"/>
    <n v="13.94"/>
    <s v="Home &amp; Kitchen › Kitchen &amp; Dining › Dining &amp; Entertaining › Novelty › Drinkware › Coffee Mugs"/>
    <s v="B0BTCNNQGM"/>
    <s v="https://www.amazon.com/dp/B0BTCNNQGM"/>
    <n v="163"/>
    <x v="3"/>
    <s v=" Kitchen &amp; Dining "/>
    <s v=" Dining &amp; Entertaining "/>
    <s v=" Novelty "/>
    <s v=" Drinkware "/>
    <s v=" Coffee Mugs"/>
    <m/>
    <n v="6"/>
    <x v="1"/>
  </r>
  <r>
    <x v="74"/>
    <s v="Sakami Merchandise"/>
    <s v="Plants vs zombies plush Pisto-peas 23 cm"/>
    <n v="4.7"/>
    <n v="12"/>
    <s v="$"/>
    <n v="32.24"/>
    <s v="Video Games › PC › Accessories › Gaming Mice"/>
    <s v="B09CZB95T2"/>
    <s v="https://www.amazon.com/dp/B09CZB95T2"/>
    <n v="40"/>
    <x v="0"/>
    <s v=" PC "/>
    <s v=" Accessories "/>
    <s v=" Gaming Mice"/>
    <m/>
    <m/>
    <m/>
    <n v="4"/>
    <x v="2"/>
  </r>
  <r>
    <x v="75"/>
    <s v="Fizz Creations"/>
    <s v="It’s time to win! This SEGA Mega Drive Logo Light creates the perfect vibe in your room as you get ready to compete. The iconic logo adds a warm glow allowing you to enter the zone, or relax after a long day. Powered by USB or batteries, this light is totally portable to take with you wherever you go or place anywhere around the house."/>
    <n v="4.5"/>
    <n v="18"/>
    <s v="$"/>
    <n v="32.15"/>
    <s v="Tools &amp; Home Improvement › Lighting &amp; Ceiling Fans"/>
    <s v="B0BJ5NMKJD"/>
    <s v="https://www.amazon.com/dp/B0BJ5NMKJD"/>
    <n v="337"/>
    <x v="2"/>
    <s v=" Lighting &amp; Ceiling Fans"/>
    <m/>
    <m/>
    <m/>
    <m/>
    <m/>
    <n v="2"/>
    <x v="2"/>
  </r>
  <r>
    <x v="76"/>
    <s v="Exquisite Gaming"/>
    <s v="BORDERLANDS 3: PSYCHO - Cable Guys Phone Stand &amp; Controller Holder - Direct from Borderlands 3, it’s the insane masked bandit Psycho you can hear. Best known for causing severe damage to anything they are fighting against, this Psycho is nimble, quick, and freakishly dangerous. We’ve finally reasoned with Psycho to look after your most prized possessions; gaming controllers, mobile phone devices.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8"/>
    <n v="61"/>
    <s v="$"/>
    <n v="19.989999999999998"/>
    <s v="Video Games › PC › Accessories › Controllers › Gamepads &amp; Standard Controllers"/>
    <s v="B0B5M29H49"/>
    <s v="https://www.amazon.com/dp/B0B5M29H49"/>
    <n v="911"/>
    <x v="0"/>
    <s v=" PC "/>
    <s v=" Accessories "/>
    <s v=" Controllers "/>
    <s v=" Gamepads &amp; Standard Controllers"/>
    <m/>
    <m/>
    <n v="5"/>
    <x v="3"/>
  </r>
  <r>
    <x v="77"/>
    <s v="Ukonic"/>
    <s v="EPIC ROOM ESSENTIALS FOR GAMERS TO LEVEL UP Let your space rep your favorite console with this Xbox Logo Area Rug featuring the iconic green and black sphere. Whether it's going in your bedroom, on your porch, or under your gaming chair, this round rug that measures over 3 feet across declares your gamer cred loud and proud. WHERE FANDOM MEETS DECORATIVE HOME DECOR Why sport a boring old area rug when you could have this? A truly epic home decor option, this bold accent piece is a great (and useful) housewarming or birthday gift for the gamer in your life. You'll level up in no time when you add this officially licensed Xbox collectible to your inventory."/>
    <n v="4.9000000000000004"/>
    <n v="27"/>
    <s v="$"/>
    <n v="46.99"/>
    <s v="Home &amp; Kitchen › Home Décor Products › Rugs, Pads &amp; Protectors › Area Rugs"/>
    <s v="B0BHXNBZ59"/>
    <s v="https://www.amazon.com/dp/B0BHXNBZ59"/>
    <n v="663"/>
    <x v="3"/>
    <s v=" Home Décor Products "/>
    <s v=" Rugs, Pads &amp; Protectors "/>
    <s v=" Area Rugs"/>
    <m/>
    <m/>
    <m/>
    <n v="4"/>
    <x v="2"/>
  </r>
  <r>
    <x v="78"/>
    <s v="Paladone"/>
    <m/>
    <n v="4.3"/>
    <n v="259"/>
    <s v="$"/>
    <n v="27.99"/>
    <s v="Home &amp; Kitchen › Home Décor Products › Clocks › Alarm Clocks"/>
    <s v="B09RLS7J1B"/>
    <s v="https://www.amazon.com/dp/B09RLS7J1B"/>
    <n v="0"/>
    <x v="3"/>
    <s v=" Home Décor Products "/>
    <s v=" Clocks "/>
    <s v=" Alarm Clocks"/>
    <m/>
    <m/>
    <m/>
    <n v="4"/>
    <x v="3"/>
  </r>
  <r>
    <x v="79"/>
    <s v="Skinit"/>
    <s v="The Harley Quinn PS4 Controller Skin is made from a 3M durable auto-grade vinyl for an ultimate lightweight PS4 Controller decal protection without the bulk. Every Skinit Harley Quinn skin is officially licensed by Warner Bros for an authentic brand design. The Harley Quinn Harley Quinn Mad Love PS4 Controller decal skin is engineered to feature vibrant photo quality designs and to perfectly fit your PS4 Controller The Harley Quinn Harley Quinn Mad Love skin can be easily applied and removed from your PS4 Controller with no residue, no mess and no fuss due to 3M adhesive backing. This makes it even easier for you to mix up your PS4 Controller style as much as you want to keep your device feeling new. All Skinit made decal skins are cut and crafted with everyday PS4 Controller uses in mind so that each Harley Quinn skin offers a premium feel with a thin functional protection. Shop all officially licensed Harley Quinn PS4 Controller skins made by Skinit and make it yours today!"/>
    <n v="3.5"/>
    <n v="12"/>
    <s v="$"/>
    <n v="15.99"/>
    <s v="Video Games › PlayStation 4 › Accessories › Faceplates, Protectors &amp; Skins"/>
    <s v="B085Z57N8D"/>
    <s v="https://www.amazon.com/dp/B085Z57N8D"/>
    <n v="990"/>
    <x v="0"/>
    <s v=" PlayStation 4 "/>
    <s v=" Accessories "/>
    <s v=" Faceplates, Protectors &amp; Skins"/>
    <m/>
    <m/>
    <m/>
    <n v="4"/>
    <x v="3"/>
  </r>
  <r>
    <x v="80"/>
    <s v="Poster Foundry"/>
    <m/>
    <n v="4.7"/>
    <n v="9"/>
    <s v="$"/>
    <n v="11.99"/>
    <s v="Home &amp; Kitchen › Wall Art › Posters &amp; Prints"/>
    <s v="B097GD4YJX"/>
    <s v="https://www.amazon.com/dp/B097GD4YJX"/>
    <n v="0"/>
    <x v="3"/>
    <s v=" Wall Art "/>
    <s v=" Posters &amp; Prints"/>
    <m/>
    <m/>
    <m/>
    <m/>
    <n v="3"/>
    <x v="1"/>
  </r>
  <r>
    <x v="81"/>
    <s v="Poster Foundry"/>
    <s v="Street Fighter 2 Sagat Muay Thai Thailand Classic Retro 90s Arcade Video Game Gaming Gamer Merchandise Collectibles Merch Accessories Ceramic Coffee Mug Tea Cup Fun Novelty Gift 12 oz"/>
    <n v="5"/>
    <n v="2"/>
    <s v="$"/>
    <n v="15.98"/>
    <s v="Home &amp; Kitchen › Kitchen &amp; Dining › Dining &amp; Entertaining › Novelty › Drinkware › Coffee Mugs"/>
    <s v="B092LL33DB"/>
    <s v="https://www.amazon.com/dp/B092LL33DB"/>
    <n v="183"/>
    <x v="3"/>
    <s v=" Kitchen &amp; Dining "/>
    <s v=" Dining &amp; Entertaining "/>
    <s v=" Novelty "/>
    <s v=" Drinkware "/>
    <s v=" Coffee Mugs"/>
    <m/>
    <n v="6"/>
    <x v="3"/>
  </r>
  <r>
    <x v="82"/>
    <s v="Poster Foundry"/>
    <m/>
    <n v="5"/>
    <n v="3"/>
    <s v="$"/>
    <n v="39.979999999999997"/>
    <s v="Home &amp; Kitchen › Wall Art › Posters &amp; Prints"/>
    <s v="B092C7FBZZ"/>
    <s v="https://www.amazon.com/dp/B092C7FBZZ"/>
    <n v="0"/>
    <x v="3"/>
    <s v=" Wall Art "/>
    <s v=" Posters &amp; Prints"/>
    <m/>
    <m/>
    <m/>
    <m/>
    <n v="3"/>
    <x v="2"/>
  </r>
  <r>
    <x v="83"/>
    <s v="Poster Foundry"/>
    <m/>
    <n v="5"/>
    <n v="2"/>
    <s v="$"/>
    <n v="14.98"/>
    <s v="Home &amp; Kitchen › Wall Art › Posters &amp; Prints"/>
    <s v="B08W8JP63Y"/>
    <s v="https://www.amazon.com/dp/B08W8JP63Y"/>
    <n v="0"/>
    <x v="3"/>
    <s v=" Wall Art "/>
    <s v=" Posters &amp; Prints"/>
    <m/>
    <m/>
    <m/>
    <m/>
    <n v="3"/>
    <x v="1"/>
  </r>
  <r>
    <x v="84"/>
    <s v="Poster Foundry"/>
    <m/>
    <n v="5"/>
    <n v="2"/>
    <s v="$"/>
    <n v="14.98"/>
    <s v="Home &amp; Kitchen › Wall Art › Posters &amp; Prints"/>
    <s v="B0932LC5M9"/>
    <s v="https://www.amazon.com/dp/B0932LC5M9"/>
    <n v="0"/>
    <x v="3"/>
    <s v=" Wall Art "/>
    <s v=" Posters &amp; Prints"/>
    <m/>
    <m/>
    <m/>
    <m/>
    <n v="3"/>
    <x v="1"/>
  </r>
  <r>
    <x v="85"/>
    <s v="Cableguys"/>
    <s v="Collectable device holder for Smartphones and game controllers. Holds PlayStation and Xbox Controllers. Includes 2m USB cable with adapters. Figure is 8&quot; tall."/>
    <n v="4.5999999999999996"/>
    <n v="5840"/>
    <s v="$"/>
    <n v="34.99"/>
    <s v="Video Games › Legacy Systems"/>
    <s v="B075QLBP97"/>
    <s v="https://www.amazon.com/dp/B075QLBP97"/>
    <n v="159"/>
    <x v="0"/>
    <s v=" Legacy Systems"/>
    <m/>
    <m/>
    <m/>
    <m/>
    <m/>
    <n v="2"/>
    <x v="2"/>
  </r>
  <r>
    <x v="86"/>
    <s v="Poster Foundry"/>
    <s v="Street Fighter 2 Sagat vs M Bison Classic Retro 90s Arcade Video Game Gaming Gamer Merchandise Collectibles Merch Accessories Ceramic Coffee Mug Tea Cup Fun Novelty Gift 12 oz"/>
    <n v="5"/>
    <n v="1"/>
    <s v="$"/>
    <n v="15.98"/>
    <s v="Home &amp; Kitchen › Kitchen &amp; Dining › Dining &amp; Entertaining › Novelty › Drinkware › Coffee Mugs"/>
    <s v="B092L168JZ"/>
    <s v="https://www.amazon.com/dp/B092L168JZ"/>
    <n v="175"/>
    <x v="3"/>
    <s v=" Kitchen &amp; Dining "/>
    <s v=" Dining &amp; Entertaining "/>
    <s v=" Novelty "/>
    <s v=" Drinkware "/>
    <s v=" Coffee Mugs"/>
    <m/>
    <n v="6"/>
    <x v="3"/>
  </r>
  <r>
    <x v="87"/>
    <s v="Poster Foundry"/>
    <m/>
    <n v="5"/>
    <n v="1"/>
    <s v="$"/>
    <n v="14.98"/>
    <s v="Home &amp; Kitchen › Wall Art › Posters &amp; Prints"/>
    <s v="B09MR4J54T"/>
    <s v="https://www.amazon.com/dp/B09MR4J54T"/>
    <n v="0"/>
    <x v="3"/>
    <s v=" Wall Art "/>
    <s v=" Posters &amp; Prints"/>
    <m/>
    <m/>
    <m/>
    <m/>
    <n v="3"/>
    <x v="1"/>
  </r>
  <r>
    <x v="88"/>
    <s v="Skinit"/>
    <s v="The University of Alabama PS4 Controller Skin is made from a 3M durable auto-grade vinyl for an ultimate lightweight PS4 Controller decal protection without the bulk. Every Skinit University of Alabama skin is officially licensed by College for an authentic brand design. The University of Alabama Alabama Crimson Roll Tide PS4 Controller decal skin is engineered to feature vibrant photo quality designs and to perfectly fit your PS4 Controller The University of Alabama Alabama Crimson Roll Tide skin can be easily applied and removed from your PS4 Controller with no residue, no mess and no fuss due to 3M adhesive backing. This makes it even easier for you to mix up your PS4 Controller style as much as you want to keep your device feeling new. All Skinit made decal skins are cut and crafted with everyday PS4 Controller uses in mind so that each University of Alabama skin offers a premium feel with a thin functional protection. Shop all officially licensed University of Alabama PS4 Controller skins made by Skinit and make it yours today!"/>
    <n v="3.2"/>
    <n v="7"/>
    <s v="$"/>
    <n v="15.99"/>
    <m/>
    <s v="B075FDFHL7"/>
    <s v="https://www.amazon.com/dp/B075FDFHL7"/>
    <n v="1048"/>
    <x v="8"/>
    <m/>
    <m/>
    <m/>
    <m/>
    <m/>
    <m/>
    <n v="1"/>
    <x v="3"/>
  </r>
  <r>
    <x v="89"/>
    <s v="Poster Foundry"/>
    <m/>
    <n v="5"/>
    <n v="4"/>
    <s v="$"/>
    <n v="14.98"/>
    <s v="Home &amp; Kitchen › Wall Art › Posters &amp; Prints"/>
    <s v="B0931XGYY3"/>
    <s v="https://www.amazon.com/dp/B0931XGYY3"/>
    <n v="0"/>
    <x v="3"/>
    <s v=" Wall Art "/>
    <s v=" Posters &amp; Prints"/>
    <m/>
    <m/>
    <m/>
    <m/>
    <n v="3"/>
    <x v="1"/>
  </r>
  <r>
    <x v="90"/>
    <s v="Poster Foundry"/>
    <m/>
    <n v="5"/>
    <n v="2"/>
    <s v="$"/>
    <n v="14.98"/>
    <s v="Home &amp; Kitchen › Wall Art › Posters &amp; Prints"/>
    <s v="B0931X9M4W"/>
    <s v="https://www.amazon.com/dp/B0931X9M4W"/>
    <n v="0"/>
    <x v="3"/>
    <s v=" Wall Art "/>
    <s v=" Posters &amp; Prints"/>
    <m/>
    <m/>
    <m/>
    <m/>
    <n v="3"/>
    <x v="1"/>
  </r>
  <r>
    <x v="91"/>
    <s v="Poster Foundry"/>
    <m/>
    <n v="5"/>
    <n v="2"/>
    <s v="$"/>
    <n v="14.98"/>
    <s v="Home &amp; Kitchen › Wall Art › Posters &amp; Prints"/>
    <s v="B09KMJ78FJ"/>
    <s v="https://www.amazon.com/dp/B09KMJ78FJ"/>
    <n v="0"/>
    <x v="3"/>
    <s v=" Wall Art "/>
    <s v=" Posters &amp; Prints"/>
    <m/>
    <m/>
    <m/>
    <m/>
    <n v="3"/>
    <x v="1"/>
  </r>
  <r>
    <x v="92"/>
    <s v="Skinit"/>
    <s v="The The Joker Skin compatible with Xbox One X Controller is made from a 3M durable auto-grade vinyl for an ultimate lightweight decal protection without the bulk. Every Skinit The Joker skin is officially licensed by Warner Bros for an authentic brand design. The The Joker The Classic Joker compatible with Xbox One X Controller decal skin is engineered to feature vibrant photo quality designs and to perfectly fit your device. The The Joker The Classic Joker skin can be easily applied and removed from your device with no residue, no mess and no fuss due to 3M adhesive backing. All Skinit made decal skins are cut and crafted with everyday uses in mind so that each The Joker skin offers a premium feel with a thin functional protection. Shop all officially licensed The Joker compatible with Xbox One X Controller skins made by Skinit and make it yours today!"/>
    <n v="5"/>
    <n v="4"/>
    <s v="$"/>
    <n v="15.99"/>
    <s v="Video Games › Xbox One › Accessories › Faceplates, Protectors &amp; Skins"/>
    <s v="B0788Y5SZH"/>
    <s v="https://www.amazon.com/dp/B0788Y5SZH"/>
    <n v="865"/>
    <x v="0"/>
    <s v=" Xbox One "/>
    <s v=" Accessories "/>
    <s v=" Faceplates, Protectors &amp; Skins"/>
    <m/>
    <m/>
    <m/>
    <n v="4"/>
    <x v="3"/>
  </r>
  <r>
    <x v="93"/>
    <s v="Fizz Creations"/>
    <m/>
    <n v="3.8"/>
    <n v="8"/>
    <s v="$"/>
    <n v="19.989999999999998"/>
    <s v="Toys &amp; Games › Kids' Electronics › Plug &amp; Play Video Games"/>
    <s v="B0BT53M8CH"/>
    <s v="https://www.amazon.com/dp/B0BT53M8CH"/>
    <n v="0"/>
    <x v="4"/>
    <s v=" Kids' Electronics "/>
    <s v=" Plug &amp; Play Video Games"/>
    <m/>
    <m/>
    <m/>
    <m/>
    <n v="3"/>
    <x v="3"/>
  </r>
  <r>
    <x v="94"/>
    <s v="JOSEBRU"/>
    <m/>
    <n v="4.8"/>
    <n v="243"/>
    <s v="$"/>
    <n v="32.69"/>
    <s v="Tools &amp; Home Improvement › Lighting &amp; Ceiling Fans › Novelty Lighting › Neon Signs"/>
    <s v="B09XMFH6MN"/>
    <s v="https://www.amazon.com/dp/B09XMFH6MN"/>
    <n v="0"/>
    <x v="2"/>
    <s v=" Lighting &amp; Ceiling Fans "/>
    <s v=" Novelty Lighting "/>
    <s v=" Neon Signs"/>
    <m/>
    <m/>
    <m/>
    <n v="4"/>
    <x v="2"/>
  </r>
  <r>
    <x v="95"/>
    <s v="Paladone"/>
    <m/>
    <n v="4.0999999999999996"/>
    <n v="15"/>
    <s v="$"/>
    <n v="19.989999999999998"/>
    <s v="Home &amp; Kitchen › Home Décor Products › Kids' Room Décor › Lamps &amp; Lighting"/>
    <s v="B0BRYS9K8Z"/>
    <s v="https://www.amazon.com/dp/B0BRYS9K8Z"/>
    <n v="0"/>
    <x v="3"/>
    <s v=" Home Décor Products "/>
    <s v=" Kids' Room Décor "/>
    <s v=" Lamps &amp; Lighting"/>
    <m/>
    <m/>
    <m/>
    <n v="4"/>
    <x v="3"/>
  </r>
  <r>
    <x v="96"/>
    <s v="Logitech G"/>
    <s v="Logitech G PRO Mechanical Gaming Keyboard League of Legends Edition This Logitech G PRO backlit keyboard is designed to inspire League of Legends players. Built for pro gamers from the bottom up. A compact tenkeyless design frees up desk space for low-sens mousing. Durable GX Brown Tactile Switches deliver discernable feedback without being too loud or distracting. Programmable LIGHTSYNC RGB and onboard memory lets you customize and store a lighting pattern for gaming tournaments. The computer keyboard comes with a detachable USB cable, making for easy transport. Part of a collection forged by magic, tempered by science and wielded by champions. Product details: Weight (w/out cable): 34.6 oz (980 g) Dimensions: 6 x 14.2 x 1.4 in (153 x 361 x 34 mm) Cable length: 6 ft System requirements: USB 2.0 port Platform compatibility: Windows 10, 8.1, 8 or 7."/>
    <n v="4.5999999999999996"/>
    <n v="765"/>
    <s v="$"/>
    <n v="96.17"/>
    <s v="Video Games › PC › Accessories › Gaming Keyboards"/>
    <s v="B098J8XTLG"/>
    <s v="https://www.amazon.com/dp/B098J8XTLG"/>
    <n v="860"/>
    <x v="0"/>
    <s v=" PC "/>
    <s v=" Accessories "/>
    <s v=" Gaming Keyboards"/>
    <m/>
    <m/>
    <m/>
    <n v="4"/>
    <x v="0"/>
  </r>
  <r>
    <x v="97"/>
    <s v="Exquisite Gaming"/>
    <s v="THE MANDALORIAN: BOBA FETT - Cable Guys Phone Stand &amp; Controller Holder - Stepping away from the action of The Mandalorian series on Disney +, The notorious bounty hunter Boba Fett joins our immensely popular and officially licensed range of Cable Guys. Silent, menacing, and ready for anything, Boba Fett can support most types of gaming controllers, smartphones or anything else you deem valuable enough to place upon the REST system shelf and within his protection.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3"/>
    <n v="256"/>
    <s v="$"/>
    <n v="24.99"/>
    <s v="Video Games › PlayStation 5 › Accessories › Accessory Kits"/>
    <s v="B09N568WBD"/>
    <s v="https://www.amazon.com/dp/B09N568WBD"/>
    <n v="980"/>
    <x v="0"/>
    <s v=" PlayStation 5 "/>
    <s v=" Accessories "/>
    <s v=" Accessory Kits"/>
    <m/>
    <m/>
    <m/>
    <n v="4"/>
    <x v="3"/>
  </r>
  <r>
    <x v="98"/>
    <s v="AOROTOE"/>
    <m/>
    <n v="4.0999999999999996"/>
    <n v="14"/>
    <s v="$"/>
    <n v="23.99"/>
    <s v="Home &amp; Kitchen › Home Décor Products › Clocks › Wall Clocks"/>
    <s v="B0CGPLTVXR"/>
    <s v="https://www.amazon.com/dp/B0CGPLTVXR"/>
    <n v="0"/>
    <x v="3"/>
    <s v=" Home Décor Products "/>
    <s v=" Clocks "/>
    <s v=" Wall Clocks"/>
    <m/>
    <m/>
    <m/>
    <n v="4"/>
    <x v="3"/>
  </r>
  <r>
    <x v="99"/>
    <s v="Exquisite Gaming"/>
    <s v="Take cover. Our Call of Duty: Ghost Ikon is inbound, and it’ll blow your mind. Armed and ready with our patented R.E.S.T. system, the Call of Duty: Ghost Ikon brings the tactical expertise of the field into your home, helping you keep your controllers, phones, and other devices charged and ready for action. With a fearsome design featuring Lieutenant “Ghost” Riley’s renowned skull mask sitting on a sleek, LED-lit column, it’s guaranteed to stop the other side in its tracks whilst also guiding you safely to your destination. What’s more, with its contemporary camo print decal on its front, it looks good doing it."/>
    <n v="4.8"/>
    <n v="13"/>
    <s v="$"/>
    <n v="33.99"/>
    <s v="Video Games › PC › Accessories › Controllers › Gamepads &amp; Standard Controllers"/>
    <s v="B0C1ZRQ671"/>
    <s v="https://www.amazon.com/dp/B0C1ZRQ671"/>
    <n v="619"/>
    <x v="0"/>
    <s v=" PC "/>
    <s v=" Accessories "/>
    <s v=" Controllers "/>
    <s v=" Gamepads &amp; Standard Controllers"/>
    <m/>
    <m/>
    <n v="5"/>
    <x v="2"/>
  </r>
  <r>
    <x v="100"/>
    <s v="Paladone"/>
    <m/>
    <n v="4.5999999999999996"/>
    <n v="1718"/>
    <s v="$"/>
    <n v="34.99"/>
    <s v="Tools &amp; Home Improvement › Lighting &amp; Ceiling Fans › Novelty Lighting › Neon Signs"/>
    <s v="B096HDGJRD"/>
    <s v="https://www.amazon.com/dp/B096HDGJRD"/>
    <n v="0"/>
    <x v="2"/>
    <s v=" Lighting &amp; Ceiling Fans "/>
    <s v=" Novelty Lighting "/>
    <s v=" Neon Signs"/>
    <m/>
    <m/>
    <m/>
    <n v="4"/>
    <x v="2"/>
  </r>
  <r>
    <x v="101"/>
    <s v="Poster Foundry"/>
    <s v="Street Fighter You Lose Classic Arcade Video Game Gaming Gamer Merchandise Collectibles Merch Accessories Ceramic Coffee Mug Tea Cup Fun Novelty Gift 12 oz"/>
    <n v="5"/>
    <n v="2"/>
    <s v="$"/>
    <n v="15.98"/>
    <s v="Home &amp; Kitchen › Kitchen &amp; Dining › Dining &amp; Entertaining › Novelty › Drinkware › Coffee Mugs"/>
    <s v="B092L7KNR2"/>
    <s v="https://www.amazon.com/dp/B092L7KNR2"/>
    <n v="155"/>
    <x v="3"/>
    <s v=" Kitchen &amp; Dining "/>
    <s v=" Dining &amp; Entertaining "/>
    <s v=" Novelty "/>
    <s v=" Drinkware "/>
    <s v=" Coffee Mugs"/>
    <m/>
    <n v="6"/>
    <x v="3"/>
  </r>
  <r>
    <x v="102"/>
    <s v="OHOIT"/>
    <s v="This is a double-sided blanket, one side is made of super soft crystal velvet, the other side is made of super warm flannel"/>
    <n v="4.7"/>
    <n v="885"/>
    <s v="$"/>
    <n v="24.99"/>
    <s v="Home &amp; Kitchen › Bedding › Kids' Bedding › Blankets &amp; Throws"/>
    <s v="B0B8M8W4BL"/>
    <s v="https://www.amazon.com/dp/B0B8M8W4BL"/>
    <n v="123"/>
    <x v="3"/>
    <s v=" Bedding "/>
    <s v=" Kids' Bedding "/>
    <s v=" Blankets &amp; Throws"/>
    <m/>
    <m/>
    <m/>
    <n v="4"/>
    <x v="3"/>
  </r>
  <r>
    <x v="103"/>
    <s v="Poster Foundry"/>
    <s v="Street Fighter 2 Ken Masters Great True Fighter USA Art Retro 90s Arcade Capcom Video Game Gaming Gamer Merchandise Collectibles Merch Accessories Ceramic Coffee Mug Tea Cup Fun Novelty Gift 12 oz"/>
    <n v="4.5"/>
    <n v="2"/>
    <s v="$"/>
    <n v="15.98"/>
    <s v="Home &amp; Kitchen › Kitchen &amp; Dining › Dining &amp; Entertaining › Novelty › Drinkware › Coffee Mugs"/>
    <s v="B093RSDW5G"/>
    <s v="https://www.amazon.com/dp/B093RSDW5G"/>
    <n v="196"/>
    <x v="3"/>
    <s v=" Kitchen &amp; Dining "/>
    <s v=" Dining &amp; Entertaining "/>
    <s v=" Novelty "/>
    <s v=" Drinkware "/>
    <s v=" Coffee Mugs"/>
    <m/>
    <n v="6"/>
    <x v="3"/>
  </r>
  <r>
    <x v="104"/>
    <s v="LHKSER"/>
    <m/>
    <n v="4.5999999999999996"/>
    <n v="868"/>
    <s v="$"/>
    <n v="11.99"/>
    <s v="Baby Products › Nursery › Décor › Wall Décor › Stickers"/>
    <s v="B07V65V649"/>
    <s v="https://www.amazon.com/dp/B07V65V649"/>
    <n v="0"/>
    <x v="1"/>
    <s v=" Nursery "/>
    <s v=" Décor "/>
    <s v=" Wall Décor "/>
    <s v=" Stickers"/>
    <m/>
    <m/>
    <n v="5"/>
    <x v="1"/>
  </r>
  <r>
    <x v="105"/>
    <s v="Poster Foundry"/>
    <m/>
    <n v="5"/>
    <n v="2"/>
    <s v="$"/>
    <n v="39.979999999999997"/>
    <s v="Home &amp; Kitchen › Wall Art › Posters &amp; Prints"/>
    <s v="B09H2NVHLS"/>
    <s v="https://www.amazon.com/dp/B09H2NVHLS"/>
    <n v="0"/>
    <x v="3"/>
    <s v=" Wall Art "/>
    <s v=" Posters &amp; Prints"/>
    <m/>
    <m/>
    <m/>
    <m/>
    <n v="3"/>
    <x v="2"/>
  </r>
  <r>
    <x v="106"/>
    <s v="Toynk"/>
    <s v="The car window sign is a great gift for gamers for birthdays, celebrations or any events. It is also a stylish piece of gamer merchandise to add to your car window or any window. This exclusive sign reads “gamer on board” and is designed with retro gaming graphics. This gift for gamers includes a convenient suction cup which attaches to walls and windows easily. The gamers collectible has an attractive combination of colors including blue-black and yellow. This awesome sign is the best gift for any gamer who loves retro graphics and is a fan of gaming merchandise."/>
    <n v="5"/>
    <n v="1"/>
    <s v="$"/>
    <n v="6.99"/>
    <s v="Home &amp; Kitchen › Home Décor Products › Home Décor Accents"/>
    <s v="B07HQYQDYY"/>
    <s v="https://www.amazon.com/dp/B07HQYQDYY"/>
    <n v="570"/>
    <x v="3"/>
    <s v=" Home Décor Products "/>
    <s v=" Home Décor Accents"/>
    <m/>
    <m/>
    <m/>
    <m/>
    <n v="3"/>
    <x v="1"/>
  </r>
  <r>
    <x v="107"/>
    <s v="Poster Foundry"/>
    <m/>
    <n v="3.5"/>
    <n v="5"/>
    <s v="$"/>
    <n v="11.99"/>
    <s v="Home &amp; Kitchen › Wall Art › Posters &amp; Prints"/>
    <s v="B09MR7HXW3"/>
    <s v="https://www.amazon.com/dp/B09MR7HXW3"/>
    <n v="0"/>
    <x v="3"/>
    <s v=" Wall Art "/>
    <s v=" Posters &amp; Prints"/>
    <m/>
    <m/>
    <m/>
    <m/>
    <n v="3"/>
    <x v="1"/>
  </r>
  <r>
    <x v="108"/>
    <s v="Poster Foundry"/>
    <m/>
    <n v="5"/>
    <n v="1"/>
    <s v="$"/>
    <n v="14.98"/>
    <s v="Home &amp; Kitchen › Wall Art › Posters &amp; Prints"/>
    <s v="B0932D2R92"/>
    <s v="https://www.amazon.com/dp/B0932D2R92"/>
    <n v="0"/>
    <x v="3"/>
    <s v=" Wall Art "/>
    <s v=" Posters &amp; Prints"/>
    <m/>
    <m/>
    <m/>
    <m/>
    <n v="3"/>
    <x v="1"/>
  </r>
  <r>
    <x v="109"/>
    <s v="Poster Foundry"/>
    <m/>
    <n v="5"/>
    <n v="1"/>
    <s v="$"/>
    <n v="39.979999999999997"/>
    <s v="Home &amp; Kitchen › Wall Art › Posters &amp; Prints"/>
    <s v="B09965248P"/>
    <s v="https://www.amazon.com/dp/B09965248P"/>
    <n v="0"/>
    <x v="3"/>
    <s v=" Wall Art "/>
    <s v=" Posters &amp; Prints"/>
    <m/>
    <m/>
    <m/>
    <m/>
    <n v="3"/>
    <x v="2"/>
  </r>
  <r>
    <x v="110"/>
    <s v="Poster Foundry"/>
    <s v="Laminated Street Fighter 2 No Parking Bonus Level Ryu E Honda Funny Retro Vintage Art CAPCOM Video Game Merchandise Gamer Classic Fighting Poster Dry Erase Sign 24x36"/>
    <n v="5"/>
    <n v="1"/>
    <s v="$"/>
    <n v="18.98"/>
    <s v="Home &amp; Kitchen › Wall Art › Posters &amp; Prints"/>
    <s v="B09SRF6R39"/>
    <s v="https://www.amazon.com/dp/B09SRF6R39"/>
    <n v="166"/>
    <x v="3"/>
    <s v=" Wall Art "/>
    <s v=" Posters &amp; Prints"/>
    <m/>
    <m/>
    <m/>
    <m/>
    <n v="3"/>
    <x v="3"/>
  </r>
  <r>
    <x v="111"/>
    <s v="Poster Foundry"/>
    <m/>
    <n v="5"/>
    <n v="3"/>
    <s v="$"/>
    <n v="29.98"/>
    <s v="Video Games › Legacy Systems › Xbox Systems › Xbox 360 › Games"/>
    <s v="B09J99377Q"/>
    <s v="https://www.amazon.com/dp/B09J99377Q"/>
    <n v="0"/>
    <x v="0"/>
    <s v=" Legacy Systems "/>
    <s v=" Xbox Systems "/>
    <s v=" Xbox 360 "/>
    <s v=" Games"/>
    <m/>
    <m/>
    <n v="5"/>
    <x v="3"/>
  </r>
  <r>
    <x v="112"/>
    <s v="Poster Foundry"/>
    <m/>
    <n v="5"/>
    <n v="1"/>
    <s v="$"/>
    <n v="11.99"/>
    <s v="Home &amp; Kitchen › Wall Art › Posters &amp; Prints"/>
    <s v="B09LRHRY9J"/>
    <s v="https://www.amazon.com/dp/B09LRHRY9J"/>
    <n v="0"/>
    <x v="3"/>
    <s v=" Wall Art "/>
    <s v=" Posters &amp; Prints"/>
    <m/>
    <m/>
    <m/>
    <m/>
    <n v="3"/>
    <x v="1"/>
  </r>
  <r>
    <x v="113"/>
    <s v="Poster Foundry"/>
    <m/>
    <n v="4.4000000000000004"/>
    <n v="7"/>
    <s v="$"/>
    <n v="11.99"/>
    <s v="Home &amp; Kitchen › Wall Art › Posters &amp; Prints"/>
    <s v="B09MR6V2P9"/>
    <s v="https://www.amazon.com/dp/B09MR6V2P9"/>
    <n v="0"/>
    <x v="3"/>
    <s v=" Wall Art "/>
    <s v=" Posters &amp; Prints"/>
    <m/>
    <m/>
    <m/>
    <m/>
    <n v="3"/>
    <x v="1"/>
  </r>
  <r>
    <x v="114"/>
    <s v="Poster Foundry"/>
    <m/>
    <n v="5"/>
    <n v="1"/>
    <s v="$"/>
    <n v="15.98"/>
    <s v="Home &amp; Kitchen › Kitchen &amp; Dining › Dining &amp; Entertaining › Novelty › Drinkware › Coffee Mugs"/>
    <s v="B092L3YXNW"/>
    <s v="https://www.amazon.com/dp/B092L3YXNW"/>
    <n v="0"/>
    <x v="3"/>
    <s v=" Kitchen &amp; Dining "/>
    <s v=" Dining &amp; Entertaining "/>
    <s v=" Novelty "/>
    <s v=" Drinkware "/>
    <s v=" Coffee Mugs"/>
    <m/>
    <n v="6"/>
    <x v="3"/>
  </r>
  <r>
    <x v="115"/>
    <s v="Skinit"/>
    <s v="The Phoenix Suns PS4 Controller Skin is made from a 3M durable auto-grade vinyl for an ultimate lightweight PS4 Controller decal protection without the bulk. Every Skinit Phoenix Suns skin is officially licensed by NBA for an authentic brand design. The Phoenix Suns Phoenix Suns Digi Camo PS4 Controller decal skin is engineered to feature vibrant photo quality designs and to perfectly fit your PS4 Controller The Phoenix Suns Phoenix Suns Digi Camo skin can be easily applied and removed from your PS4 Controller with no residue, no mess and no fuss due to 3M adhesive backing. This makes it even easier for you to mix up your PS4 Controller style as much as you want to keep your device feeling new. All Skinit made decal skins are cut and crafted with everyday PS4 Controller uses in mind so that each Phoenix Suns skin offers a premium feel with a thin functional protection. Shop all officially licensed Phoenix Suns PS4 Controller skins made by Skinit and make it yours today!"/>
    <n v="4.2"/>
    <n v="6"/>
    <s v="$"/>
    <n v="15.99"/>
    <m/>
    <s v="B075F8X8N9"/>
    <s v="https://www.amazon.com/dp/B075F8X8N9"/>
    <n v="984"/>
    <x v="8"/>
    <m/>
    <m/>
    <m/>
    <m/>
    <m/>
    <m/>
    <n v="1"/>
    <x v="3"/>
  </r>
  <r>
    <x v="116"/>
    <s v="Poster Foundry"/>
    <m/>
    <n v="5"/>
    <n v="1"/>
    <s v="$"/>
    <n v="11.99"/>
    <s v="Home &amp; Kitchen › Wall Art › Posters &amp; Prints"/>
    <s v="B092BW7TVZ"/>
    <s v="https://www.amazon.com/dp/B092BW7TVZ"/>
    <n v="0"/>
    <x v="3"/>
    <s v=" Wall Art "/>
    <s v=" Posters &amp; Prints"/>
    <m/>
    <m/>
    <m/>
    <m/>
    <n v="3"/>
    <x v="1"/>
  </r>
  <r>
    <x v="117"/>
    <s v="uSkins"/>
    <s v="uSkinsTM are self adhering vinyl skins that help prevent scratches and look great doing it. Unlike bulky silicon and plastic covers, uSkins are designed to be thin and very tough. uSkins are a composite of two layers of commercial grade materials. The bottom layer is a soft, flexible vinyl with a special removable adhesive that is easily positioned and applied without air bubbles. The bottom layer print with special UV protected, fade resistant inks that deliver superb photo quality designs in vibrant colors. Finally we bond a professional grade laminate over the entire skin adding a glossy protective finish."/>
    <n v="4.5"/>
    <n v="14"/>
    <s v="$"/>
    <n v="14.94"/>
    <s v="Video Games › PlayStation 4 › Accessories › Faceplates, Protectors &amp; Skins"/>
    <s v="B00GZD84EA"/>
    <s v="https://www.amazon.com/dp/B00GZD84EA"/>
    <n v="616"/>
    <x v="0"/>
    <s v=" PlayStation 4 "/>
    <s v=" Accessories "/>
    <s v=" Faceplates, Protectors &amp; Skins"/>
    <m/>
    <m/>
    <m/>
    <n v="4"/>
    <x v="1"/>
  </r>
  <r>
    <x v="118"/>
    <s v="Poster Foundry"/>
    <m/>
    <n v="5"/>
    <n v="1"/>
    <s v="$"/>
    <n v="39.979999999999997"/>
    <s v="Home &amp; Kitchen › Wall Art › Posters &amp; Prints"/>
    <s v="B09DD4RX9D"/>
    <s v="https://www.amazon.com/dp/B09DD4RX9D"/>
    <n v="0"/>
    <x v="3"/>
    <s v=" Wall Art "/>
    <s v=" Posters &amp; Prints"/>
    <m/>
    <m/>
    <m/>
    <m/>
    <n v="3"/>
    <x v="2"/>
  </r>
  <r>
    <x v="119"/>
    <s v="Lumoonosity"/>
    <m/>
    <n v="4.5999999999999996"/>
    <n v="2938"/>
    <s v="$"/>
    <n v="9.99"/>
    <s v="Tools &amp; Home Improvement › Lighting &amp; Ceiling Fans › Novelty Lighting › Neon Signs"/>
    <s v="B08T6QNZN4"/>
    <s v="https://www.amazon.com/dp/B08T6QNZN4"/>
    <n v="0"/>
    <x v="2"/>
    <s v=" Lighting &amp; Ceiling Fans "/>
    <s v=" Novelty Lighting "/>
    <s v=" Neon Signs"/>
    <m/>
    <m/>
    <m/>
    <n v="4"/>
    <x v="1"/>
  </r>
  <r>
    <x v="120"/>
    <s v="Paladone"/>
    <s v="Xbox is a world-famous video game brand owned by Microsoft that has released some incredibly successful games consoles. The Xbox consoles have played host to some of the most popular video games of all time including some Xbox exclusives such as the Halo series. The Xbox products are some of the most loved video game consoles."/>
    <n v="4"/>
    <n v="115"/>
    <s v="$"/>
    <n v="11.99"/>
    <s v="Home &amp; Kitchen › Kitchen &amp; Dining › Storage &amp; Organization › Thermoses › Insulated Beverage Containers › Thermoses"/>
    <s v="B09RLZGL43"/>
    <s v="https://www.amazon.com/dp/B09RLZGL43"/>
    <n v="328"/>
    <x v="3"/>
    <s v=" Kitchen &amp; Dining "/>
    <s v=" Storage &amp; Organization "/>
    <s v=" Thermoses "/>
    <s v=" Insulated Beverage Containers "/>
    <s v=" Thermoses"/>
    <m/>
    <n v="6"/>
    <x v="1"/>
  </r>
  <r>
    <x v="121"/>
    <s v="Punofell"/>
    <s v="🧬Material: High-quality polyester.📏Size: 60x50in, that is 152x122cm.🔍Details: Peripheral stitches are staggered and fixed, which can ensure that the stitching in each place is more complete, neat, and tight.📸Occasions: Birthdays, weddings, valentine's day, Christmas, thanksgiving, new year.🥁Uses: Comfortable taking a nap in the office, lying on the sofa with a warm blanket and watching TV. It is also a good choice to be a summer air conditioning blanket and a children's crawling blanket."/>
    <n v="4.7"/>
    <n v="244"/>
    <s v="$"/>
    <n v="24.99"/>
    <s v="Home &amp; Kitchen › Bedding › Blankets &amp; Throws › Throws"/>
    <s v="B0B9B54617"/>
    <s v="https://www.amazon.com/dp/B0B9B54617"/>
    <n v="492"/>
    <x v="3"/>
    <s v=" Bedding "/>
    <s v=" Blankets &amp; Throws "/>
    <s v=" Throws"/>
    <m/>
    <m/>
    <m/>
    <n v="4"/>
    <x v="3"/>
  </r>
  <r>
    <x v="122"/>
    <s v="JUMANT"/>
    <m/>
    <n v="4.7"/>
    <n v="2016"/>
    <s v="$"/>
    <n v="17.95"/>
    <s v="Home &amp; Kitchen › Wall Art › Posters &amp; Prints"/>
    <s v="B0C17KTYSD"/>
    <s v="https://www.amazon.com/dp/B0C17KTYSD"/>
    <n v="0"/>
    <x v="3"/>
    <s v=" Wall Art "/>
    <s v=" Posters &amp; Prints"/>
    <m/>
    <m/>
    <m/>
    <m/>
    <n v="3"/>
    <x v="3"/>
  </r>
  <r>
    <x v="123"/>
    <s v="Drtupe"/>
    <s v="Recommended as the idea for Christmas gift, Mothers day, Fathers day, Valentine’s day, mugs for coworkers, kids mug, funny mug, unique coffee mugs, novelty coffee mugs. PRINTED ON BOTH SIDES. It doesn’t matter how you hold the mug, this awesome design will always be seen. Satisfaction Guaranteed. Your Satisfaction is our first priority. If you like, you can dress the mug up even more for gifting by placing additional gifts inside, such as stickers, magnets, candies, and chocolates, or coffee grounds and tea bags. Why not give the best? The best gifts are both personal and functional, and that’s why this awesome, Super Mario Mug is a fantastic choice for nearly any occasion. Whether you are treating yourself or giving as a gift to your mom, dad, girlfriend, boyfriend, friend, or work colleague, know that few things can make people happier than holding a cup of hot coffee or tea. They will remember you each time they take a sip from their favorite mug! If you are a fan of the Super Mario anime and gaming series, you will enjoy your morning coffee with this exclusive Super Mario Pipe Mug ceramic coffee mug and profess your love of the Super Mario Bros video game. Specifications: - Material: Ceramics. - Size &amp; weight: - 4.7 x 3.42 x 4.7 inches，15 oz（About 450ml） Package Content: Super Mario Pipe mug x 1. Packing box x 1. Pay attention : Due to manual measurement, please allow 0.5-1cm error. Make sure you don't mind bidding. Since filming techniques / ambient light / display color and other reasons may cause the pictures to be slightly off color, please make the final color prevail in kind. Thank you!"/>
    <n v="4.7"/>
    <n v="386"/>
    <s v="$"/>
    <n v="23.99"/>
    <s v="Home &amp; Kitchen › Kitchen &amp; Dining › Dining &amp; Entertaining › Novelty › Drinkware › Coffee Mugs"/>
    <s v="B096F3VYPQ"/>
    <s v="https://www.amazon.com/dp/B096F3VYPQ"/>
    <n v="1623"/>
    <x v="3"/>
    <s v=" Kitchen &amp; Dining "/>
    <s v=" Dining &amp; Entertaining "/>
    <s v=" Novelty "/>
    <s v=" Drinkware "/>
    <s v=" Coffee Mugs"/>
    <m/>
    <n v="6"/>
    <x v="3"/>
  </r>
  <r>
    <x v="124"/>
    <s v="Exquisite Gaming"/>
    <s v="SPRYO THE DRAGON - Cable Guys Phone Stand &amp; Controller Holder - Fresh from charging fire at his enemies, it's the hugely popular purple dragon from the 90's. Spyro joins our immensely popular Cable Guys range from the world of video gaming classics. Standing fierce, what better way to charge your phone or controller than with the help of this guy? A Nintendo favorite, Spyro will protect most types of gaming controller, smart phone device or anything else you can fit into his hands. Approx 8&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7"/>
    <n v="1125"/>
    <s v="$"/>
    <n v="19.989999999999998"/>
    <s v="Video Games › Legacy Systems › Nintendo Systems › Wii U › Accessories › Controllers › Gamepads &amp; Standard Controllers"/>
    <s v="B07KF2BTV8"/>
    <s v="https://www.amazon.com/dp/B07KF2BTV8"/>
    <n v="996"/>
    <x v="0"/>
    <s v=" Legacy Systems "/>
    <s v=" Nintendo Systems "/>
    <s v=" Wii U "/>
    <s v=" Accessories "/>
    <s v=" Controllers "/>
    <s v=" Gamepads &amp; Standard Controllers"/>
    <n v="7"/>
    <x v="3"/>
  </r>
  <r>
    <x v="125"/>
    <s v="Paladone"/>
    <m/>
    <n v="4.7"/>
    <n v="3746"/>
    <s v="$"/>
    <n v="29.99"/>
    <s v="Home &amp; Kitchen › Home Décor Products › Kids' Room Décor › Lamps &amp; Lighting"/>
    <s v="B08FHXNT8X"/>
    <s v="https://www.amazon.com/dp/B08FHXNT8X"/>
    <n v="0"/>
    <x v="3"/>
    <s v=" Home Décor Products "/>
    <s v=" Kids' Room Décor "/>
    <s v=" Lamps &amp; Lighting"/>
    <m/>
    <m/>
    <m/>
    <n v="4"/>
    <x v="3"/>
  </r>
  <r>
    <x v="126"/>
    <s v="Ukonic"/>
    <m/>
    <n v="4.4000000000000004"/>
    <n v="650"/>
    <s v="$"/>
    <n v="49.99"/>
    <s v="Tools &amp; Home Improvement › Lighting &amp; Ceiling Fans › Lamps &amp; Shades › Table Lamps"/>
    <s v="B0921YW7MM"/>
    <s v="https://www.amazon.com/dp/B0921YW7MM"/>
    <n v="0"/>
    <x v="2"/>
    <s v=" Lighting &amp; Ceiling Fans "/>
    <s v=" Lamps &amp; Shades "/>
    <s v=" Table Lamps"/>
    <m/>
    <m/>
    <m/>
    <n v="4"/>
    <x v="2"/>
  </r>
  <r>
    <x v="127"/>
    <s v="Paladone"/>
    <m/>
    <n v="4.7"/>
    <n v="1043"/>
    <s v="$"/>
    <n v="16.2"/>
    <s v="Sports &amp; Outdoors › Outdoor Recreation › Camping &amp; Hiking › Hydration &amp; Filtration › Canteens"/>
    <s v="B09448B8CW"/>
    <s v="https://www.amazon.com/dp/B09448B8CW"/>
    <n v="0"/>
    <x v="7"/>
    <s v=" Outdoor Recreation "/>
    <s v=" Camping &amp; Hiking "/>
    <s v=" Hydration &amp; Filtration "/>
    <s v=" Canteens"/>
    <m/>
    <m/>
    <n v="5"/>
    <x v="3"/>
  </r>
  <r>
    <x v="128"/>
    <s v="Bestylez"/>
    <m/>
    <n v="4.7"/>
    <n v="322"/>
    <s v="$"/>
    <n v="9.99"/>
    <s v="Home &amp; Kitchen › Home Décor Products › Home Décor Accents › Decorative Accessories › Decorative Signs &amp; Plaques"/>
    <s v="B09MT2HFMS"/>
    <s v="https://www.amazon.com/dp/B09MT2HFMS"/>
    <n v="0"/>
    <x v="3"/>
    <s v=" Home Décor Products "/>
    <s v=" Home Décor Accents "/>
    <s v=" Decorative Accessories "/>
    <s v=" Decorative Signs &amp; Plaques"/>
    <m/>
    <m/>
    <n v="5"/>
    <x v="1"/>
  </r>
  <r>
    <x v="129"/>
    <s v="Abooly"/>
    <m/>
    <n v="4.8"/>
    <n v="258"/>
    <s v="$"/>
    <n v="35.99"/>
    <s v="Tools &amp; Home Improvement › Lighting &amp; Ceiling Fans › Novelty Lighting › Neon Signs"/>
    <s v="B0BKP8JG1Y"/>
    <s v="https://www.amazon.com/dp/B0BKP8JG1Y"/>
    <n v="0"/>
    <x v="2"/>
    <s v=" Lighting &amp; Ceiling Fans "/>
    <s v=" Novelty Lighting "/>
    <s v=" Neon Signs"/>
    <m/>
    <m/>
    <m/>
    <n v="4"/>
    <x v="2"/>
  </r>
  <r>
    <x v="130"/>
    <s v="HOYOBEST"/>
    <m/>
    <n v="4.5999999999999996"/>
    <n v="865"/>
    <s v="$"/>
    <n v="15.98"/>
    <s v="Tools &amp; Home Improvement › Lighting &amp; Ceiling Fans › Novelty Lighting › Neon Signs"/>
    <s v="B09MVQ3YBL"/>
    <s v="https://www.amazon.com/dp/B09MVQ3YBL"/>
    <n v="0"/>
    <x v="2"/>
    <s v=" Lighting &amp; Ceiling Fans "/>
    <s v=" Novelty Lighting "/>
    <s v=" Neon Signs"/>
    <m/>
    <m/>
    <m/>
    <n v="4"/>
    <x v="3"/>
  </r>
  <r>
    <x v="131"/>
    <s v="Power Up Factory"/>
    <s v="CALL OF DUTY: LT. SIMON &quot;GHOST&quot; RILEY - Cable Guys Phone Stand &amp; Controller Holder - From the world of Call of Duty, it’s member of Task Force 141 Lieutenant Simon “Ghost” Riley having just rescued John Price from The Gulag. Sporting the hauntingly iconic skull balaclava and trusty headset, Ghost is part of our immensely popular Cable Guys range and will hold most types of gaming controller, mobile phone device, or anything else you can fit into his hands. Let's do this.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8"/>
    <n v="1213"/>
    <s v="$"/>
    <n v="22.99"/>
    <s v="Toys &amp; Games › Toy Figures &amp; Playsets › Action Figures"/>
    <s v="B075RN69DS"/>
    <s v="https://www.amazon.com/dp/B075RN69DS"/>
    <n v="987"/>
    <x v="4"/>
    <s v=" Toy Figures &amp; Playsets "/>
    <s v=" Action Figures"/>
    <m/>
    <m/>
    <m/>
    <m/>
    <n v="3"/>
    <x v="3"/>
  </r>
  <r>
    <x v="132"/>
    <s v="Sodilly"/>
    <m/>
    <n v="4.7"/>
    <n v="394"/>
    <s v="$"/>
    <n v="16.989999999999998"/>
    <s v="Home &amp; Kitchen › Kitchen &amp; Dining › Dining &amp; Entertaining › Glassware &amp; Drinkware › Tumblers &amp; Water Glasses"/>
    <s v="B08XSQZ559"/>
    <s v="https://www.amazon.com/dp/B08XSQZ559"/>
    <n v="0"/>
    <x v="3"/>
    <s v=" Kitchen &amp; Dining "/>
    <s v=" Dining &amp; Entertaining "/>
    <s v=" Glassware &amp; Drinkware "/>
    <s v=" Tumblers &amp; Water Glasses"/>
    <m/>
    <m/>
    <n v="5"/>
    <x v="3"/>
  </r>
  <r>
    <x v="133"/>
    <s v="OCCdesign"/>
    <m/>
    <n v="4.5999999999999996"/>
    <n v="612"/>
    <s v="$"/>
    <n v="12.99"/>
    <s v="Home &amp; Kitchen › Bedding › Decorative Pillows, Inserts &amp; Covers › Throw Pillow Covers"/>
    <s v="B09NVTHWXR"/>
    <s v="https://www.amazon.com/dp/B09NVTHWXR"/>
    <n v="0"/>
    <x v="3"/>
    <s v=" Bedding "/>
    <s v=" Decorative Pillows, Inserts &amp; Covers "/>
    <s v=" Throw Pillow Covers"/>
    <m/>
    <m/>
    <m/>
    <n v="4"/>
    <x v="1"/>
  </r>
  <r>
    <x v="134"/>
    <s v="Dovipta"/>
    <s v="Dovipta - A Professional Stickers Store, Providing Cute Stickers and More Surprises Product Features:- Theme: Cute Kirby Stickers- Quantity: 50 pieces no-duplicate stickers- Size: 2-3.5 inches- Material: high-quality vinyl PVC- Our Advantages: Safe and non-toxic, waterproof and sun protection, high-definition printing and clear, removable and leave no residue, stylish design and durable, sufficient quantity for decoration.Q&amp;A:Q1: What kind of stickers will I receive?A1: You will receive all the stickers in the pictures. 50pcs Cute Kirby stickers. No random delivery and no repetition.Q2: How to use the stickers?A2: Uncover adhesive on the back and use directly. These vinyl stickers are easy to stick repeatedly or peel off. More importantly, no residue is left.Satisfactory Service: We believe these wonderful stickers will satisfied you, but if any problem happens or you need any help, kindly contact with us, we will try our best to solve it. So feel free to order this pack of stickers."/>
    <n v="4.7"/>
    <n v="161"/>
    <s v="$"/>
    <n v="4.99"/>
    <s v="Electronics › Computers &amp; Accessories › Laptop Accessories › Skins &amp; Decals › Decals"/>
    <s v="B0BPD86213"/>
    <s v="https://www.amazon.com/dp/B0BPD86213"/>
    <n v="998"/>
    <x v="5"/>
    <s v=" Computers &amp; Accessories "/>
    <s v=" Laptop Accessories "/>
    <s v=" Skins &amp; Decals "/>
    <s v=" Decals"/>
    <m/>
    <m/>
    <n v="5"/>
    <x v="1"/>
  </r>
  <r>
    <x v="135"/>
    <s v="Numskull"/>
    <s v="Great Scott! We’ve found a totally futuristic lamp that’ll create the perfect ambience for any living space. Transform your living space and give it a totally futuristic ambience with this exclusive lamp!"/>
    <n v="4.2"/>
    <n v="268"/>
    <s v="$"/>
    <n v="25.56"/>
    <s v="Tools &amp; Home Improvement › Lighting &amp; Ceiling Fans › Lamps &amp; Shades › Desk Lamps"/>
    <s v="B0961RKHFL"/>
    <s v="https://www.amazon.com/dp/B0961RKHFL"/>
    <n v="204"/>
    <x v="2"/>
    <s v=" Lighting &amp; Ceiling Fans "/>
    <s v=" Lamps &amp; Shades "/>
    <s v=" Desk Lamps"/>
    <m/>
    <m/>
    <m/>
    <n v="4"/>
    <x v="3"/>
  </r>
  <r>
    <x v="136"/>
    <s v="JIARODEY"/>
    <m/>
    <n v="4.5999999999999996"/>
    <n v="266"/>
    <s v="$"/>
    <n v="29.99"/>
    <s v="Tools &amp; Home Improvement › Lighting &amp; Ceiling Fans › Novelty Lighting › Neon Signs"/>
    <s v="B0BFLD1CT6"/>
    <s v="https://www.amazon.com/dp/B0BFLD1CT6"/>
    <n v="0"/>
    <x v="2"/>
    <s v=" Lighting &amp; Ceiling Fans "/>
    <s v=" Novelty Lighting "/>
    <s v=" Neon Signs"/>
    <m/>
    <m/>
    <m/>
    <n v="4"/>
    <x v="3"/>
  </r>
  <r>
    <x v="137"/>
    <s v="Exquisite Gaming"/>
    <s v="GUARDIANS OF THE GALAXY: TODDLER GROOT - Cable Guys Phone Stand &amp; Controller Holder - Direct from the Marvel Universe, the charming Toddler Groot joins our hugely popular Cable Guy Range of collectable characters, breaking hearts with his those little marble tear-jerking eyes. As one of our most adorable characters yet, the pint-sized tree Cable Guy is compatible with most types of gaming controller, mobile phone, or anything else you can fit into his little hands. Please be gentle. We are Groot.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n v="4.8"/>
    <n v="756"/>
    <s v="$"/>
    <n v="24.99"/>
    <s v="Video Games › Legacy Systems › Nintendo Systems › Nintendo 64 › Accessories"/>
    <s v="B08KJGJ3S4"/>
    <s v="https://www.amazon.com/dp/B08KJGJ3S4"/>
    <n v="851"/>
    <x v="0"/>
    <s v=" Legacy Systems "/>
    <s v=" Nintendo Systems "/>
    <s v=" Nintendo 64 "/>
    <s v=" Accessories"/>
    <m/>
    <m/>
    <n v="5"/>
    <x v="3"/>
  </r>
  <r>
    <x v="138"/>
    <s v="SOLIDEE"/>
    <m/>
    <n v="4.8"/>
    <n v="1055"/>
    <s v="$"/>
    <n v="26.99"/>
    <s v="Tools &amp; Home Improvement › Lighting &amp; Ceiling Fans › Novelty Lighting › Neon Signs"/>
    <s v="B096PC9SY2"/>
    <s v="https://www.amazon.com/dp/B096PC9SY2"/>
    <n v="0"/>
    <x v="2"/>
    <s v=" Lighting &amp; Ceiling Fans "/>
    <s v=" Novelty Lighting "/>
    <s v=" Neon Signs"/>
    <m/>
    <m/>
    <m/>
    <n v="4"/>
    <x v="3"/>
  </r>
  <r>
    <x v="139"/>
    <s v="Hasbro Gaming"/>
    <s v="In the Monopoly Board Game: The Lord of the Rings Edition players imagine being in Middle-earth as one of the Fellowship. Buy properties to protect the lands from the evil armies of Mordor, and earn money by charging rent and by controlling the Ring of Power. This strategy board game is one of the funnest toys for 8 year old boys and girls and up to do for family game night. Makes one greatesr family gifts for 8 year old boys and girls and up. The Lord of the Rings: The Fellowship of the Ring, The Lord of the Rings: The Two Towers, The Lord of the Rings: The Return of the King and the names of the characters, items, events and places therein are trademarks of The Saul Zaentz Company d/b/a Middle-earth Enterprises under license to New Line Productions, Inc. The Hasbro, Hasbro Gaming, Parker Brothers, and Monopoly names and logos, the distinctive design of the gameboard, the four corner squares, the Mr. Monopoly name and character, as well as each of the distinctive elements of the board and playing pieces are trademarks of Hasbro for its property trading game and game equipment."/>
    <n v="4.7"/>
    <n v="2739"/>
    <s v="$"/>
    <n v="44.99"/>
    <s v="Toys &amp; Games › Games &amp; Accessories › Board Games"/>
    <s v="B08K1BRGHC"/>
    <s v="https://www.amazon.com/dp/B08K1BRGHC"/>
    <n v="1094"/>
    <x v="4"/>
    <s v=" Games &amp; Accessories "/>
    <s v=" Board Games"/>
    <m/>
    <m/>
    <m/>
    <m/>
    <n v="3"/>
    <x v="2"/>
  </r>
  <r>
    <x v="140"/>
    <s v="Exquisite Gaming"/>
    <s v="STAR WARS: DARTH VADER - Cable Guys Phone Stand &amp; Controller Holder - Direct from serving the Galactic Empire, it is the iconic Star Wars villain, the master Darth Vader. As part of the immensely popular Cable Guys range, Darth is stood in his strikingly iconic black armor, helmet and mask and will protect or anything you can fit into his hands. Be careful, do not fail him. You and Darth will rule the galaxy together.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5999999999999996"/>
    <n v="2629"/>
    <s v="$"/>
    <n v="22.99"/>
    <s v="Video Games › Legacy Systems › Xbox Systems › Xbox 360 › Accessories › Controllers › Gamepads &amp; Standard Controllers"/>
    <s v="B07CHWB1JP"/>
    <s v="https://www.amazon.com/dp/B07CHWB1JP"/>
    <n v="933"/>
    <x v="0"/>
    <s v=" Legacy Systems "/>
    <s v=" Xbox Systems "/>
    <s v=" Xbox 360 "/>
    <s v=" Accessories "/>
    <s v=" Controllers "/>
    <s v=" Gamepads &amp; Standard Controllers"/>
    <n v="7"/>
    <x v="3"/>
  </r>
  <r>
    <x v="141"/>
    <s v="Grupo Erik"/>
    <s v="🎮🎧 CONTROLLER AND HEADSET HOLDER ONE MORE LIFE 🎧🎮  Gameration One More Life gaming controller and headset stand is a remarkable accessory that combines functionality and aesthetics. Designed with the dimensions of 170x270x185 mm, it provides ample space to hold your gaming essentials securely. Crafted from 100% resin, this stand offers durability and a sleek appearance that complements any gaming setup.  Inspired by the captivating world of zombies, it showcases intricate hand-painted motifs that bring an eerie and thrilling ambiance to your gaming environment. The attention to detail in the artwork is evident, with meticulous brush strokes capturing the essence of the zombie theme.  Not only does this stand serve as a visually striking display piece, but it also serves a practical purpose. With designated slots for your gaming controller and headphones, it keeps your valuable accessories organized and easily accessible. The controller slot ensures that your controller is securely held in place, preventing any accidental falls or damage. Meanwhile, the headphone hook provides a convenient storage solution, keeping your headset safe and within reach whenever you need it.  Whether you are an avid gamer or simply appreciate the artistry of gaming accessories, Gameration gaming controller and headset stand is a perfect addition to your gaming setup. Its combination of functional design, durable construction, and captivating zombie-themed artwork sets it apart from traditional stands. Elevate your gaming experience with this exceptional accessory that adds both style and organization to your gaming space."/>
    <n v="4.8"/>
    <n v="519"/>
    <s v="$"/>
    <n v="39.9"/>
    <s v="Video Games › PlayStation 4 › Accessories › Controllers › Gamepads &amp; Standard Controllers"/>
    <s v="B0C813CQ2Y"/>
    <s v="https://www.amazon.com/dp/B0C813CQ2Y"/>
    <n v="1627"/>
    <x v="0"/>
    <s v=" PlayStation 4 "/>
    <s v=" Accessories "/>
    <s v=" Controllers "/>
    <s v=" Gamepads &amp; Standard Controllers"/>
    <m/>
    <m/>
    <n v="5"/>
    <x v="2"/>
  </r>
  <r>
    <x v="142"/>
    <s v="ASUS"/>
    <s v="The ASUS RT-AX57 is a dual-band Wi-Fi router that provides 160MHz bandwidth. With up to 4X higher network capacity, it can handle more streaming, gaming, and smart home devices simultaneously. The more efficient transmission scheduling can also greatly extend the battery life of your IoT gadgets and reduce network congestion."/>
    <n v="4.4000000000000004"/>
    <n v="4754"/>
    <s v="$"/>
    <n v="95.7"/>
    <s v="Electronics › Computers &amp; Accessories › Networking Products › Routers"/>
    <s v="B0BTTZVVNC"/>
    <s v="https://www.amazon.com/dp/B0BTTZVVNC"/>
    <n v="327"/>
    <x v="5"/>
    <s v=" Computers &amp; Accessories "/>
    <s v=" Networking Products "/>
    <s v=" Routers"/>
    <m/>
    <m/>
    <m/>
    <n v="4"/>
    <x v="0"/>
  </r>
  <r>
    <x v="143"/>
    <s v="Exquisite Gaming"/>
    <s v="HALO MASTER CHIEF - Cable Guys Phone Stand &amp; Controller Holder - Master Chief is here! Poised in his up to date, green armor and helmet, complete with his post-battle scorch marks, despite a near-miss from a nuclear explosion, this supersoldier Cable Guy will protect and hold anything which you can fit onto his hands. As the salvation of the human race, you must protect him. This Spartan II Marine is standing 8&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8"/>
    <n v="1972"/>
    <s v="$"/>
    <n v="24.99"/>
    <s v="Cell Phones &amp; Accessories › Accessories › Stands"/>
    <s v="B08KJHDDRK"/>
    <s v="https://www.amazon.com/dp/B08KJHDDRK"/>
    <n v="916"/>
    <x v="11"/>
    <s v=" Accessories "/>
    <s v=" Stands"/>
    <m/>
    <m/>
    <m/>
    <m/>
    <n v="3"/>
    <x v="3"/>
  </r>
  <r>
    <x v="144"/>
    <s v="Paladone"/>
    <m/>
    <n v="4.5999999999999996"/>
    <n v="7534"/>
    <s v="$"/>
    <n v="17.989999999999998"/>
    <s v="Home &amp; Kitchen › Kitchen &amp; Dining › Dining &amp; Entertaining › Glassware &amp; Drinkware › Cups, Mugs, &amp; Saucers › Coffee Cups &amp; Mugs"/>
    <s v="B06WRVFRJV"/>
    <s v="https://www.amazon.com/dp/B06WRVFRJV"/>
    <n v="0"/>
    <x v="3"/>
    <s v=" Kitchen &amp; Dining "/>
    <s v=" Dining &amp; Entertaining "/>
    <s v=" Glassware &amp; Drinkware "/>
    <s v=" Cups, Mugs, &amp; Saucers "/>
    <s v=" Coffee Cups &amp; Mugs"/>
    <m/>
    <n v="6"/>
    <x v="3"/>
  </r>
  <r>
    <x v="145"/>
    <s v="Fusui"/>
    <m/>
    <n v="4.7"/>
    <n v="113"/>
    <s v="$"/>
    <n v="21.99"/>
    <s v="Home &amp; Kitchen › Kitchen &amp; Dining › Dining &amp; Entertaining › Glassware &amp; Drinkware › Tumblers &amp; Water Glasses"/>
    <s v="B0BQVYGPZH"/>
    <s v="https://www.amazon.com/dp/B0BQVYGPZH"/>
    <n v="0"/>
    <x v="3"/>
    <s v=" Kitchen &amp; Dining "/>
    <s v=" Dining &amp; Entertaining "/>
    <s v=" Glassware &amp; Drinkware "/>
    <s v=" Tumblers &amp; Water Glasses"/>
    <m/>
    <m/>
    <n v="5"/>
    <x v="3"/>
  </r>
  <r>
    <x v="146"/>
    <s v="Exquisite Gaming"/>
    <s v="CALL OF DUTY: MONKEYBOMB Cable Guy phone and controller holder will blow you away! Definitely a Fan Favorite, Monkeybomb Cable Guy phone and controller holder stands (sits actually) 8.5&quot; tall. Replenished after a Max Ammo power-up in Call of Duty, the explosive Monkey Bomb grenade is ready and waiting. Free from smashing his symbols and hordes of zombies, the destructive Monkey Bomb Cable Guy will hold your gaming controller, smart phone, or anything else you can fit onto his hands. Approx 8.5&quot; tall remote control and gaming controller stand / holder. Compatible with most types of smartphones and console controllers, including the next-gen PlayStation 5 DualSense, Xbox Series S/X and all iPhones. It's the perfect squad mate for any bedroom, office, or lounge. Looking great on its own or when holding your controller or mobile. Cableguys offer a collectible assortment of your favorite characters that have so many uses as gaming table accessories, you'll wonder what you did without them!"/>
    <n v="4.8"/>
    <n v="1258"/>
    <s v="$"/>
    <n v="24.99"/>
    <s v="Video Games › Legacy Systems › PlayStation Systems › PlayStation 2 › Accessories"/>
    <s v="B08KJJFFY8"/>
    <s v="https://www.amazon.com/dp/B08KJJFFY8"/>
    <n v="999"/>
    <x v="0"/>
    <s v=" Legacy Systems "/>
    <s v=" PlayStation Systems "/>
    <s v=" PlayStation 2 "/>
    <s v=" Accessories"/>
    <m/>
    <m/>
    <n v="5"/>
    <x v="3"/>
  </r>
  <r>
    <x v="147"/>
    <s v="Paladone"/>
    <m/>
    <n v="4.7"/>
    <n v="34925"/>
    <s v="$"/>
    <n v="26.99"/>
    <s v="Tools &amp; Home Improvement › Lighting &amp; Ceiling Fans › Novelty Lighting › Neon Signs"/>
    <s v="B079CBP6P9"/>
    <s v="https://www.amazon.com/dp/B079CBP6P9"/>
    <n v="0"/>
    <x v="2"/>
    <s v=" Lighting &amp; Ceiling Fans "/>
    <s v=" Novelty Lighting "/>
    <s v=" Neon Signs"/>
    <m/>
    <m/>
    <m/>
    <n v="4"/>
    <x v="3"/>
  </r>
  <r>
    <x v="148"/>
    <s v="Simimi art"/>
    <m/>
    <n v="4.3"/>
    <n v="503"/>
    <s v="$"/>
    <n v="4.2699999999999996"/>
    <s v="Home &amp; Kitchen › Wall Art › Posters &amp; Prints"/>
    <s v="B09MQ49C5B"/>
    <s v="https://www.amazon.com/dp/B09MQ49C5B"/>
    <n v="0"/>
    <x v="3"/>
    <s v=" Wall Art "/>
    <s v=" Posters &amp; Prints"/>
    <m/>
    <m/>
    <m/>
    <m/>
    <n v="3"/>
    <x v="1"/>
  </r>
  <r>
    <x v="149"/>
    <s v="Ethereal Lomoer"/>
    <m/>
    <n v="4.8"/>
    <n v="458"/>
    <s v="$"/>
    <n v="32.99"/>
    <s v="Tools &amp; Home Improvement › Lighting &amp; Ceiling Fans › Novelty Lighting › Neon Signs"/>
    <s v="B0BLVC4MXK"/>
    <s v="https://www.amazon.com/dp/B0BLVC4MXK"/>
    <n v="0"/>
    <x v="2"/>
    <s v=" Lighting &amp; Ceiling Fans "/>
    <s v=" Novelty Lighting "/>
    <s v=" Neon Signs"/>
    <m/>
    <m/>
    <m/>
    <n v="4"/>
    <x v="2"/>
  </r>
  <r>
    <x v="150"/>
    <s v="NESIMY"/>
    <s v="Press one time, it down for the light to come on it makes a coin ching noise just like in game.  Press it again, It turns off the lights with the game over sound. Press it again, It turns off the lights with the game over sound. As Decorative Light –It can be used as a decorative light in bedroom, child room, living room, bars, shop, cafe shop, hotels, university etc. As Decorative Light –It can be used as a decorative light in bedroom, child room, living room, bars, shop, cafe shop, hotels, university etc. Widely used–Widely used in various environment decorations, improve environmental artistic taste, showing a warm. Widely used–Widely used in various environment decorations, improve environmental artistic taste, showing a warm."/>
    <n v="4.4000000000000004"/>
    <n v="1171"/>
    <s v="$"/>
    <n v="20.98"/>
    <s v="Tools &amp; Home Improvement › Lighting &amp; Ceiling Fans › Wall Lights › Night Lights"/>
    <s v="B0BYYP8ZPM"/>
    <s v="https://www.amazon.com/dp/B0BYYP8ZPM"/>
    <n v="740"/>
    <x v="2"/>
    <s v=" Lighting &amp; Ceiling Fans "/>
    <s v=" Wall Lights "/>
    <s v=" Night Lights"/>
    <m/>
    <m/>
    <m/>
    <n v="4"/>
    <x v="3"/>
  </r>
  <r>
    <x v="151"/>
    <s v="Poster Foundry"/>
    <m/>
    <n v="4.8"/>
    <n v="5"/>
    <s v="$"/>
    <n v="14.98"/>
    <s v="Home &amp; Kitchen › Wall Art › Posters &amp; Prints"/>
    <s v="B09NCK9JD6"/>
    <s v="https://www.amazon.com/dp/B09NCK9JD6"/>
    <n v="0"/>
    <x v="3"/>
    <s v=" Wall Art "/>
    <s v=" Posters &amp; Prints"/>
    <m/>
    <m/>
    <m/>
    <m/>
    <n v="3"/>
    <x v="1"/>
  </r>
  <r>
    <x v="152"/>
    <s v="Jay Franco"/>
    <s v="Enjoy the comfort, warmth, and coziness of this Xbox throw blanket all year round! This blanket is ideal for a bedroom, living room, to take in the car for road trips, or to drape over your bedding for a playful sense of décor. Make holiday gift giving simple with the special edition packaging! Its the perfect collector’s item for the gamer in your life! Throw measures 46 x 60 inches. To clean, machine wash cold, and tumble dry on low."/>
    <n v="4.8"/>
    <n v="43"/>
    <s v="$"/>
    <n v="27.99"/>
    <s v="Home &amp; Kitchen › Bedding › Kids' Bedding › Blankets &amp; Throws › Throws"/>
    <s v="B0CMFVN8D3"/>
    <s v="https://www.amazon.com/dp/B0CMFVN8D3"/>
    <n v="439"/>
    <x v="3"/>
    <s v=" Bedding "/>
    <s v=" Kids' Bedding "/>
    <s v=" Blankets &amp; Throws "/>
    <s v=" Throws"/>
    <m/>
    <m/>
    <n v="5"/>
    <x v="3"/>
  </r>
  <r>
    <x v="153"/>
    <s v="YuanDian"/>
    <m/>
    <n v="4.7"/>
    <n v="1232"/>
    <s v="$"/>
    <n v="19.98"/>
    <s v="Home &amp; Kitchen › Home Décor Products › Kids' Room Décor › Lamps &amp; Lighting"/>
    <s v="B08X6DVF2V"/>
    <s v="https://www.amazon.com/dp/B08X6DVF2V"/>
    <n v="0"/>
    <x v="3"/>
    <s v=" Home Décor Products "/>
    <s v=" Kids' Room Décor "/>
    <s v=" Lamps &amp; Lighting"/>
    <m/>
    <m/>
    <m/>
    <n v="4"/>
    <x v="3"/>
  </r>
  <r>
    <x v="154"/>
    <s v="X Rocker"/>
    <m/>
    <n v="4.4000000000000004"/>
    <n v="8456"/>
    <s v="$"/>
    <n v="239.99"/>
    <s v="Home &amp; Kitchen › Furniture › Game &amp; Recreation Room Furniture › Gaming Chairs › Video Game Chairs"/>
    <s v="B002S7H920"/>
    <s v="https://www.amazon.com/dp/B002S7H920"/>
    <n v="0"/>
    <x v="3"/>
    <s v=" Furniture "/>
    <s v=" Game &amp; Recreation Room Furniture "/>
    <s v=" Gaming Chairs "/>
    <s v=" Video Game Chairs"/>
    <m/>
    <m/>
    <n v="5"/>
    <x v="0"/>
  </r>
  <r>
    <x v="155"/>
    <s v="Slothoem"/>
    <m/>
    <n v="4.5999999999999996"/>
    <n v="276"/>
    <s v="$"/>
    <n v="19.75"/>
    <s v="Home &amp; Kitchen › Home Décor Products › Home Décor Accents › Decorative Accessories › Decorative Signs &amp; Plaques"/>
    <s v="B09QCGPJD2"/>
    <s v="https://www.amazon.com/dp/B09QCGPJD2"/>
    <n v="0"/>
    <x v="3"/>
    <s v=" Home Décor Products "/>
    <s v=" Home Décor Accents "/>
    <s v=" Decorative Accessories "/>
    <s v=" Decorative Signs &amp; Plaques"/>
    <m/>
    <m/>
    <n v="5"/>
    <x v="3"/>
  </r>
  <r>
    <x v="156"/>
    <s v="YOPIGOT"/>
    <m/>
    <n v="4.5"/>
    <n v="27"/>
    <s v="$"/>
    <n v="23.99"/>
    <s v="Home &amp; Kitchen › Kitchen &amp; Dining › Dining &amp; Entertaining › Glassware &amp; Drinkware › Tumblers &amp; Water Glasses"/>
    <s v="B0CHBHSZ71"/>
    <s v="https://www.amazon.com/dp/B0CHBHSZ71"/>
    <n v="0"/>
    <x v="3"/>
    <s v=" Kitchen &amp; Dining "/>
    <s v=" Dining &amp; Entertaining "/>
    <s v=" Glassware &amp; Drinkware "/>
    <s v=" Tumblers &amp; Water Glasses"/>
    <m/>
    <m/>
    <n v="5"/>
    <x v="3"/>
  </r>
  <r>
    <x v="157"/>
    <s v="Divoom"/>
    <m/>
    <n v="4"/>
    <n v="909"/>
    <s v="$"/>
    <n v="154.99"/>
    <s v="Electronics › Camera &amp; Photo › Lighting &amp; Studio › Photo Studio › Storage &amp; Presentation Materials › Digital Picture Frames"/>
    <s v="B09H3YWPCH"/>
    <s v="https://www.amazon.com/dp/B09H3YWPCH"/>
    <n v="0"/>
    <x v="5"/>
    <s v=" Camera &amp; Photo "/>
    <s v=" Lighting &amp; Studio "/>
    <s v=" Photo Studio "/>
    <s v=" Storage &amp; Presentation Materials "/>
    <s v=" Digital Picture Frames"/>
    <m/>
    <n v="6"/>
    <x v="0"/>
  </r>
  <r>
    <x v="158"/>
    <s v="Seimip"/>
    <m/>
    <n v="4.3"/>
    <n v="18"/>
    <s v="$"/>
    <n v="19.989999999999998"/>
    <s v="Home &amp; Kitchen › Bedding › Kids' Bedding › Blankets &amp; Throws › Bed Blankets"/>
    <s v="B0CLTMCXWR"/>
    <s v="https://www.amazon.com/dp/B0CLTMCXWR"/>
    <n v="0"/>
    <x v="3"/>
    <s v=" Bedding "/>
    <s v=" Kids' Bedding "/>
    <s v=" Blankets &amp; Throws "/>
    <s v=" Bed Blankets"/>
    <m/>
    <m/>
    <n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B6E9FE-A002-8145-93A1-5B53EC8F4ABE}" name="Customer Perception Scores for Each Category" cacheId="57" dataPosition="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location ref="AX5:AY17" firstHeaderRow="1" firstDataRow="1" firstDataCol="1"/>
  <pivotFields count="28">
    <pivotField showAll="0"/>
    <pivotField showAll="0"/>
    <pivotField showAll="0"/>
    <pivotField showAll="0"/>
    <pivotField showAll="0"/>
    <pivotField showAll="0"/>
    <pivotField numFmtId="44" showAll="0"/>
    <pivotField showAll="0"/>
    <pivotField showAll="0"/>
    <pivotField showAll="0"/>
    <pivotField showAll="0"/>
    <pivotField axis="axisRow" showAll="0" sortType="descending">
      <items count="14">
        <item x="9"/>
        <item x="1"/>
        <item x="11"/>
        <item x="5"/>
        <item x="3"/>
        <item x="10"/>
        <item x="6"/>
        <item x="7"/>
        <item x="2"/>
        <item x="4"/>
        <item x="0"/>
        <item m="1" x="12"/>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5">
        <item x="1"/>
        <item x="3"/>
        <item x="2"/>
        <item x="0"/>
        <item t="default"/>
      </items>
    </pivotField>
    <pivotField showAll="0"/>
    <pivotField showAll="0"/>
    <pivotField showAll="0"/>
    <pivotField showAll="0"/>
    <pivotField dataField="1" showAll="0"/>
    <pivotField showAll="0">
      <items count="13">
        <item x="9"/>
        <item x="11"/>
        <item x="4"/>
        <item x="3"/>
        <item x="0"/>
        <item x="2"/>
        <item x="6"/>
        <item x="1"/>
        <item x="5"/>
        <item x="7"/>
        <item x="8"/>
        <item x="10"/>
        <item t="default"/>
      </items>
    </pivotField>
    <pivotField showAll="0">
      <items count="6">
        <item x="2"/>
        <item x="3"/>
        <item x="4"/>
        <item x="1"/>
        <item x="0"/>
        <item t="default"/>
      </items>
    </pivotField>
    <pivotField showAll="0"/>
  </pivotFields>
  <rowFields count="1">
    <field x="11"/>
  </rowFields>
  <rowItems count="12">
    <i>
      <x v="2"/>
    </i>
    <i>
      <x v="8"/>
    </i>
    <i>
      <x v="3"/>
    </i>
    <i>
      <x v="9"/>
    </i>
    <i>
      <x v="10"/>
    </i>
    <i>
      <x v="1"/>
    </i>
    <i>
      <x v="7"/>
    </i>
    <i>
      <x v="4"/>
    </i>
    <i>
      <x v="6"/>
    </i>
    <i>
      <x/>
    </i>
    <i>
      <x v="12"/>
    </i>
    <i>
      <x v="5"/>
    </i>
  </rowItems>
  <colItems count="1">
    <i/>
  </colItems>
  <dataFields count="1">
    <dataField name="Average of Customer Perception Score" fld="24" subtotal="average" baseField="0" baseItem="0"/>
  </dataFields>
  <chartFormats count="1">
    <chartFormat chart="1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CFDA31-0DFD-974C-8A44-061E244BBABE}" name="PivotTable45"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Q44:AR80" firstHeaderRow="1" firstDataRow="1" firstDataCol="1" rowPageCount="1" colPageCount="1"/>
  <pivotFields count="28">
    <pivotField axis="axisPage" multipleItemSelectionAllowed="1" showAll="0">
      <items count="160">
        <item x="31"/>
        <item x="16"/>
        <item x="65"/>
        <item h="1" x="63"/>
        <item h="1" x="118"/>
        <item h="1" x="84"/>
        <item h="1" x="89"/>
        <item h="1" x="91"/>
        <item h="1" x="82"/>
        <item h="1" x="90"/>
        <item h="1" x="108"/>
        <item h="1" x="113"/>
        <item h="1" x="80"/>
        <item h="1" x="107"/>
        <item h="1" x="45"/>
        <item h="1" x="112"/>
        <item h="1" x="142"/>
        <item h="1" x="24"/>
        <item h="1" x="42"/>
        <item h="1" x="85"/>
        <item h="1" x="48"/>
        <item h="1" x="106"/>
        <item h="1" x="134"/>
        <item h="1" x="105"/>
        <item h="1" x="37"/>
        <item h="1" x="157"/>
        <item h="1" x="40"/>
        <item h="1" x="99"/>
        <item h="1" x="17"/>
        <item h="1" x="76"/>
        <item h="1" x="131"/>
        <item h="1" x="146"/>
        <item h="1" x="9"/>
        <item h="1" x="137"/>
        <item h="1" x="143"/>
        <item h="1" x="18"/>
        <item h="1" x="124"/>
        <item h="1" x="140"/>
        <item h="1" x="97"/>
        <item h="1" x="129"/>
        <item h="1" x="15"/>
        <item h="1" x="70"/>
        <item h="1" x="111"/>
        <item h="1" x="19"/>
        <item h="1" x="130"/>
        <item h="1" x="121"/>
        <item h="1" x="98"/>
        <item h="1" x="155"/>
        <item h="1" x="14"/>
        <item h="1" x="133"/>
        <item h="1" x="145"/>
        <item h="1" x="6"/>
        <item h="1" x="149"/>
        <item h="1" x="156"/>
        <item h="1" x="102"/>
        <item h="1" x="158"/>
        <item h="1" x="141"/>
        <item h="1" x="126"/>
        <item x="11"/>
        <item h="1" x="139"/>
        <item x="20"/>
        <item x="7"/>
        <item h="1" x="122"/>
        <item h="1" x="117"/>
        <item x="128"/>
        <item x="13"/>
        <item h="1" x="67"/>
        <item h="1" x="110"/>
        <item h="1" x="138"/>
        <item h="1" x="61"/>
        <item h="1" x="96"/>
        <item h="1" x="119"/>
        <item x="12"/>
        <item x="21"/>
        <item h="1" x="62"/>
        <item h="1" x="54"/>
        <item h="1" x="51"/>
        <item x="23"/>
        <item x="100"/>
        <item h="1" x="1"/>
        <item h="1" x="2"/>
        <item h="1" x="25"/>
        <item h="1" x="30"/>
        <item x="135"/>
        <item h="1" x="68"/>
        <item h="1" x="55"/>
        <item h="1" x="32"/>
        <item h="1" x="33"/>
        <item x="27"/>
        <item x="44"/>
        <item h="1" x="29"/>
        <item h="1" x="93"/>
        <item h="1" x="144"/>
        <item x="22"/>
        <item x="10"/>
        <item x="147"/>
        <item h="1" x="26"/>
        <item h="1" x="8"/>
        <item h="1" x="58"/>
        <item h="1" x="120"/>
        <item x="78"/>
        <item x="125"/>
        <item h="1" x="95"/>
        <item x="3"/>
        <item h="1" x="4"/>
        <item h="1" x="127"/>
        <item h="1" x="74"/>
        <item h="1" x="53"/>
        <item h="1" x="28"/>
        <item h="1" x="60"/>
        <item x="49"/>
        <item x="36"/>
        <item h="1" x="114"/>
        <item h="1" x="81"/>
        <item h="1" x="86"/>
        <item h="1" x="148"/>
        <item h="1" x="46"/>
        <item h="1" x="50"/>
        <item h="1" x="109"/>
        <item x="151"/>
        <item h="1" x="57"/>
        <item h="1" x="59"/>
        <item h="1" x="116"/>
        <item x="0"/>
        <item h="1" x="64"/>
        <item x="75"/>
        <item x="69"/>
        <item h="1" x="43"/>
        <item h="1" x="92"/>
        <item h="1" x="88"/>
        <item h="1" x="115"/>
        <item h="1" x="79"/>
        <item x="132"/>
        <item x="136"/>
        <item h="1" x="34"/>
        <item h="1" x="47"/>
        <item h="1" x="56"/>
        <item h="1" x="103"/>
        <item h="1" x="87"/>
        <item h="1" x="39"/>
        <item h="1" x="71"/>
        <item h="1" x="83"/>
        <item h="1" x="101"/>
        <item h="1" x="150"/>
        <item h="1" x="73"/>
        <item h="1" x="123"/>
        <item x="5"/>
        <item h="1" x="38"/>
        <item x="66"/>
        <item h="1" x="41"/>
        <item h="1" x="72"/>
        <item h="1" x="104"/>
        <item h="1" x="154"/>
        <item h="1" x="77"/>
        <item h="1" x="52"/>
        <item h="1" x="35"/>
        <item h="1" x="152"/>
        <item h="1" x="153"/>
        <item h="1" x="94"/>
        <item t="default"/>
      </items>
    </pivotField>
    <pivotField showAll="0"/>
    <pivotField showAll="0"/>
    <pivotField showAll="0"/>
    <pivotField multipleItemSelectionAllowed="1" showAll="0"/>
    <pivotField showAll="0"/>
    <pivotField numFmtId="44" showAll="0"/>
    <pivotField showAll="0"/>
    <pivotField showAll="0"/>
    <pivotField showAll="0"/>
    <pivotField showAll="0"/>
    <pivotField showAll="0">
      <items count="14">
        <item x="9"/>
        <item x="1"/>
        <item x="11"/>
        <item x="5"/>
        <item x="3"/>
        <item x="10"/>
        <item x="6"/>
        <item x="7"/>
        <item x="2"/>
        <item x="4"/>
        <item x="8"/>
        <item x="0"/>
        <item m="1" x="12"/>
        <item t="default"/>
      </items>
    </pivotField>
    <pivotField showAll="0"/>
    <pivotField showAll="0"/>
    <pivotField showAll="0"/>
    <pivotField showAll="0"/>
    <pivotField showAll="0"/>
    <pivotField showAll="0"/>
    <pivotField showAll="0"/>
    <pivotField axis="axisRow" showAll="0">
      <items count="5">
        <item x="1"/>
        <item x="3"/>
        <item x="2"/>
        <item x="0"/>
        <item t="default"/>
      </items>
    </pivotField>
    <pivotField showAll="0"/>
    <pivotField showAll="0"/>
    <pivotField showAll="0"/>
    <pivotField dataField="1" showAll="0"/>
    <pivotField showAll="0"/>
    <pivotField showAll="0">
      <items count="13">
        <item x="9"/>
        <item x="11"/>
        <item x="4"/>
        <item x="3"/>
        <item x="0"/>
        <item x="2"/>
        <item x="6"/>
        <item x="1"/>
        <item x="5"/>
        <item x="7"/>
        <item x="8"/>
        <item x="10"/>
        <item t="default"/>
      </items>
    </pivotField>
    <pivotField showAll="0">
      <items count="6">
        <item x="2"/>
        <item x="3"/>
        <item x="4"/>
        <item x="1"/>
        <item x="0"/>
        <item t="default"/>
      </items>
    </pivotField>
    <pivotField axis="axisRow" showAll="0" sortType="ascending">
      <items count="145">
        <item x="31"/>
        <item x="16"/>
        <item x="65"/>
        <item x="63"/>
        <item x="82"/>
        <item x="86"/>
        <item x="80"/>
        <item x="85"/>
        <item x="101"/>
        <item x="104"/>
        <item x="45"/>
        <item x="103"/>
        <item x="129"/>
        <item x="24"/>
        <item x="42"/>
        <item x="83"/>
        <item x="48"/>
        <item x="100"/>
        <item x="121"/>
        <item x="99"/>
        <item x="37"/>
        <item x="142"/>
        <item x="40"/>
        <item x="93"/>
        <item x="17"/>
        <item x="75"/>
        <item x="119"/>
        <item x="9"/>
        <item x="124"/>
        <item x="130"/>
        <item x="18"/>
        <item x="112"/>
        <item x="127"/>
        <item x="91"/>
        <item x="117"/>
        <item x="15"/>
        <item x="69"/>
        <item x="19"/>
        <item x="118"/>
        <item x="109"/>
        <item x="92"/>
        <item x="140"/>
        <item x="14"/>
        <item x="6"/>
        <item x="134"/>
        <item x="141"/>
        <item x="96"/>
        <item x="143"/>
        <item x="128"/>
        <item x="114"/>
        <item x="11"/>
        <item x="126"/>
        <item x="20"/>
        <item x="7"/>
        <item x="110"/>
        <item x="106"/>
        <item x="116"/>
        <item x="13"/>
        <item x="67"/>
        <item x="102"/>
        <item x="125"/>
        <item x="61"/>
        <item x="90"/>
        <item x="107"/>
        <item x="12"/>
        <item x="21"/>
        <item x="62"/>
        <item x="54"/>
        <item x="51"/>
        <item x="23"/>
        <item x="94"/>
        <item x="1"/>
        <item x="2"/>
        <item x="25"/>
        <item x="30"/>
        <item x="122"/>
        <item x="68"/>
        <item x="55"/>
        <item x="32"/>
        <item x="33"/>
        <item x="27"/>
        <item x="44"/>
        <item x="29"/>
        <item x="87"/>
        <item x="131"/>
        <item x="22"/>
        <item x="10"/>
        <item x="132"/>
        <item x="26"/>
        <item x="8"/>
        <item x="58"/>
        <item x="108"/>
        <item x="77"/>
        <item x="113"/>
        <item x="89"/>
        <item x="3"/>
        <item x="4"/>
        <item x="115"/>
        <item x="73"/>
        <item x="53"/>
        <item x="28"/>
        <item x="60"/>
        <item x="49"/>
        <item x="36"/>
        <item x="79"/>
        <item x="133"/>
        <item x="46"/>
        <item x="50"/>
        <item x="136"/>
        <item x="57"/>
        <item x="59"/>
        <item x="105"/>
        <item x="0"/>
        <item x="64"/>
        <item x="74"/>
        <item x="43"/>
        <item x="78"/>
        <item x="120"/>
        <item x="123"/>
        <item x="34"/>
        <item x="47"/>
        <item x="56"/>
        <item x="97"/>
        <item x="84"/>
        <item x="39"/>
        <item x="70"/>
        <item x="81"/>
        <item x="95"/>
        <item x="135"/>
        <item x="72"/>
        <item x="111"/>
        <item x="5"/>
        <item x="38"/>
        <item x="66"/>
        <item x="41"/>
        <item x="71"/>
        <item x="98"/>
        <item x="139"/>
        <item x="76"/>
        <item x="52"/>
        <item x="35"/>
        <item x="137"/>
        <item x="138"/>
        <item x="88"/>
        <item t="default"/>
      </items>
      <autoSortScope>
        <pivotArea dataOnly="0" outline="0" fieldPosition="0">
          <references count="1">
            <reference field="4294967294" count="1" selected="0">
              <x v="0"/>
            </reference>
          </references>
        </pivotArea>
      </autoSortScope>
    </pivotField>
  </pivotFields>
  <rowFields count="2">
    <field x="19"/>
    <field x="27"/>
  </rowFields>
  <rowItems count="36">
    <i>
      <x/>
    </i>
    <i r="1">
      <x v="1"/>
    </i>
    <i r="1">
      <x v="56"/>
    </i>
    <i r="1">
      <x v="52"/>
    </i>
    <i r="1">
      <x v="108"/>
    </i>
    <i r="1">
      <x v="57"/>
    </i>
    <i r="1">
      <x v="85"/>
    </i>
    <i>
      <x v="1"/>
    </i>
    <i r="1">
      <x v="95"/>
    </i>
    <i r="1">
      <x v="103"/>
    </i>
    <i r="1">
      <x v="2"/>
    </i>
    <i r="1">
      <x v="102"/>
    </i>
    <i r="1">
      <x v="50"/>
    </i>
    <i r="1">
      <x v="117"/>
    </i>
    <i r="1">
      <x v="75"/>
    </i>
    <i r="1">
      <x v="87"/>
    </i>
    <i r="1">
      <x v="118"/>
    </i>
    <i r="1">
      <x v="65"/>
    </i>
    <i r="1">
      <x v="115"/>
    </i>
    <i r="1">
      <x v="131"/>
    </i>
    <i r="1">
      <x v="53"/>
    </i>
    <i r="1">
      <x v="92"/>
    </i>
    <i r="1">
      <x v="93"/>
    </i>
    <i>
      <x v="2"/>
    </i>
    <i r="1">
      <x v="114"/>
    </i>
    <i r="1">
      <x v="70"/>
    </i>
    <i r="1">
      <x v="64"/>
    </i>
    <i r="1">
      <x v="86"/>
    </i>
    <i r="1">
      <x v="80"/>
    </i>
    <i r="1">
      <x v="133"/>
    </i>
    <i r="1">
      <x v="69"/>
    </i>
    <i r="1">
      <x/>
    </i>
    <i>
      <x v="3"/>
    </i>
    <i r="1">
      <x v="81"/>
    </i>
    <i r="1">
      <x v="112"/>
    </i>
    <i t="grand">
      <x/>
    </i>
  </rowItems>
  <colItems count="1">
    <i/>
  </colItems>
  <pageFields count="1">
    <pageField fld="0" hier="-1"/>
  </pageFields>
  <dataFields count="1">
    <dataField name="Average of Price Index" fld="23" subtotal="average" baseField="0" baseItem="0"/>
  </dataFields>
  <chartFormats count="5">
    <chartFormat chart="14" format="0" series="1">
      <pivotArea type="data" outline="0" fieldPosition="0">
        <references count="2">
          <reference field="4294967294" count="1" selected="0">
            <x v="0"/>
          </reference>
          <reference field="19" count="1" selected="0">
            <x v="0"/>
          </reference>
        </references>
      </pivotArea>
    </chartFormat>
    <chartFormat chart="14" format="1" series="1">
      <pivotArea type="data" outline="0" fieldPosition="0">
        <references count="2">
          <reference field="4294967294" count="1" selected="0">
            <x v="0"/>
          </reference>
          <reference field="19" count="1" selected="0">
            <x v="1"/>
          </reference>
        </references>
      </pivotArea>
    </chartFormat>
    <chartFormat chart="14" format="2" series="1">
      <pivotArea type="data" outline="0" fieldPosition="0">
        <references count="2">
          <reference field="4294967294" count="1" selected="0">
            <x v="0"/>
          </reference>
          <reference field="19" count="1" selected="0">
            <x v="2"/>
          </reference>
        </references>
      </pivotArea>
    </chartFormat>
    <chartFormat chart="14" format="3" series="1">
      <pivotArea type="data" outline="0" fieldPosition="0">
        <references count="2">
          <reference field="4294967294" count="1" selected="0">
            <x v="0"/>
          </reference>
          <reference field="19" count="1" selected="0">
            <x v="3"/>
          </reference>
        </references>
      </pivotArea>
    </chartFormat>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10EE7A-AE88-4944-AAAB-DB8092D7B0A4}" name="PivotTable44"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Q22:AV36" firstHeaderRow="1" firstDataRow="2" firstDataCol="1"/>
  <pivotFields count="28">
    <pivotField dataField="1" showAll="0"/>
    <pivotField showAll="0"/>
    <pivotField showAll="0"/>
    <pivotField showAll="0"/>
    <pivotField showAll="0"/>
    <pivotField showAll="0"/>
    <pivotField numFmtId="44" showAll="0"/>
    <pivotField showAll="0"/>
    <pivotField showAll="0"/>
    <pivotField showAll="0"/>
    <pivotField showAll="0"/>
    <pivotField axis="axisRow" showAll="0" sortType="ascending">
      <items count="14">
        <item x="9"/>
        <item x="1"/>
        <item x="11"/>
        <item x="5"/>
        <item x="3"/>
        <item x="10"/>
        <item x="6"/>
        <item x="7"/>
        <item x="2"/>
        <item x="4"/>
        <item x="0"/>
        <item m="1" x="12"/>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axis="axisCol" showAll="0">
      <items count="5">
        <item x="1"/>
        <item x="3"/>
        <item x="2"/>
        <item x="0"/>
        <item t="default"/>
      </items>
    </pivotField>
    <pivotField showAll="0"/>
    <pivotField showAll="0"/>
    <pivotField showAll="0"/>
    <pivotField showAll="0"/>
    <pivotField showAll="0"/>
    <pivotField showAll="0">
      <items count="13">
        <item x="9"/>
        <item x="11"/>
        <item x="4"/>
        <item x="3"/>
        <item x="0"/>
        <item x="2"/>
        <item x="6"/>
        <item x="1"/>
        <item x="5"/>
        <item x="7"/>
        <item x="8"/>
        <item x="10"/>
        <item t="default"/>
      </items>
    </pivotField>
    <pivotField showAll="0">
      <items count="6">
        <item x="2"/>
        <item x="3"/>
        <item x="4"/>
        <item x="1"/>
        <item x="0"/>
        <item t="default"/>
      </items>
    </pivotField>
    <pivotField showAll="0"/>
  </pivotFields>
  <rowFields count="1">
    <field x="11"/>
  </rowFields>
  <rowItems count="13">
    <i>
      <x v="5"/>
    </i>
    <i>
      <x v="6"/>
    </i>
    <i>
      <x v="2"/>
    </i>
    <i>
      <x/>
    </i>
    <i>
      <x v="1"/>
    </i>
    <i>
      <x v="7"/>
    </i>
    <i>
      <x v="3"/>
    </i>
    <i>
      <x v="12"/>
    </i>
    <i>
      <x v="9"/>
    </i>
    <i>
      <x v="8"/>
    </i>
    <i>
      <x v="10"/>
    </i>
    <i>
      <x v="4"/>
    </i>
    <i t="grand">
      <x/>
    </i>
  </rowItems>
  <colFields count="1">
    <field x="19"/>
  </colFields>
  <colItems count="5">
    <i>
      <x/>
    </i>
    <i>
      <x v="1"/>
    </i>
    <i>
      <x v="2"/>
    </i>
    <i>
      <x v="3"/>
    </i>
    <i t="grand">
      <x/>
    </i>
  </colItems>
  <dataFields count="1">
    <dataField name="Count of title" fld="0" subtotal="count" baseField="0" baseItem="0"/>
  </dataFields>
  <chartFormats count="4">
    <chartFormat chart="6" format="0" series="1">
      <pivotArea type="data" outline="0" fieldPosition="0">
        <references count="2">
          <reference field="4294967294" count="1" selected="0">
            <x v="0"/>
          </reference>
          <reference field="19" count="1" selected="0">
            <x v="0"/>
          </reference>
        </references>
      </pivotArea>
    </chartFormat>
    <chartFormat chart="6" format="1" series="1">
      <pivotArea type="data" outline="0" fieldPosition="0">
        <references count="2">
          <reference field="4294967294" count="1" selected="0">
            <x v="0"/>
          </reference>
          <reference field="19" count="1" selected="0">
            <x v="1"/>
          </reference>
        </references>
      </pivotArea>
    </chartFormat>
    <chartFormat chart="6" format="2" series="1">
      <pivotArea type="data" outline="0" fieldPosition="0">
        <references count="2">
          <reference field="4294967294" count="1" selected="0">
            <x v="0"/>
          </reference>
          <reference field="19" count="1" selected="0">
            <x v="2"/>
          </reference>
        </references>
      </pivotArea>
    </chartFormat>
    <chartFormat chart="6" format="3" series="1">
      <pivotArea type="data" outline="0" fieldPosition="0">
        <references count="2">
          <reference field="4294967294" count="1" selected="0">
            <x v="0"/>
          </reference>
          <reference field="1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2685B04-75A8-B54B-8FEC-82CC7C8A06E0}" name="Average Review of Select Brands"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K42:AL59" firstHeaderRow="1" firstDataRow="1" firstDataCol="1" rowPageCount="1" colPageCount="1"/>
  <pivotFields count="28">
    <pivotField showAll="0"/>
    <pivotField axis="axisRow" showAll="0" sortType="ascending">
      <items count="71">
        <item x="50"/>
        <item x="40"/>
        <item x="12"/>
        <item x="59"/>
        <item x="49"/>
        <item x="31"/>
        <item x="26"/>
        <item x="30"/>
        <item x="16"/>
        <item x="10"/>
        <item x="68"/>
        <item x="55"/>
        <item x="48"/>
        <item x="61"/>
        <item x="6"/>
        <item x="37"/>
        <item x="33"/>
        <item x="60"/>
        <item x="20"/>
        <item x="8"/>
        <item x="58"/>
        <item x="7"/>
        <item x="14"/>
        <item x="17"/>
        <item x="51"/>
        <item x="63"/>
        <item x="5"/>
        <item x="56"/>
        <item x="2"/>
        <item x="47"/>
        <item x="34"/>
        <item x="42"/>
        <item x="15"/>
        <item x="39"/>
        <item x="24"/>
        <item x="45"/>
        <item x="29"/>
        <item x="13"/>
        <item x="62"/>
        <item x="18"/>
        <item x="54"/>
        <item x="41"/>
        <item x="9"/>
        <item x="3"/>
        <item x="28"/>
        <item x="23"/>
        <item x="52"/>
        <item x="46"/>
        <item x="19"/>
        <item x="0"/>
        <item x="36"/>
        <item x="69"/>
        <item x="1"/>
        <item x="27"/>
        <item x="66"/>
        <item x="53"/>
        <item x="57"/>
        <item x="21"/>
        <item x="35"/>
        <item x="11"/>
        <item x="43"/>
        <item x="25"/>
        <item x="38"/>
        <item x="44"/>
        <item x="4"/>
        <item x="65"/>
        <item x="32"/>
        <item x="22"/>
        <item x="67"/>
        <item x="64"/>
        <item t="default"/>
      </items>
      <autoSortScope>
        <pivotArea dataOnly="0" outline="0" fieldPosition="0">
          <references count="1">
            <reference field="4294967294" count="1" selected="0">
              <x v="0"/>
            </reference>
          </references>
        </pivotArea>
      </autoSortScope>
    </pivotField>
    <pivotField showAll="0"/>
    <pivotField dataField="1" showAll="0"/>
    <pivotField axis="axisPage" multipleItemSelectionAllowed="1" showAll="0">
      <items count="106">
        <item h="1" x="34"/>
        <item h="1" x="48"/>
        <item h="1" x="31"/>
        <item h="1" x="30"/>
        <item h="1" x="67"/>
        <item h="1" x="29"/>
        <item h="1" x="52"/>
        <item h="1" x="59"/>
        <item h="1" x="28"/>
        <item h="1" x="38"/>
        <item h="1" x="46"/>
        <item h="1" x="36"/>
        <item h="1" x="63"/>
        <item h="1" x="51"/>
        <item h="1" x="43"/>
        <item h="1" x="50"/>
        <item h="1" x="40"/>
        <item h="1" x="54"/>
        <item h="1" x="15"/>
        <item h="1" x="23"/>
        <item h="1" x="49"/>
        <item x="1"/>
        <item h="1" x="56"/>
        <item h="1" x="18"/>
        <item h="1" x="45"/>
        <item h="1" x="37"/>
        <item h="1" x="44"/>
        <item h="1" x="100"/>
        <item h="1" x="6"/>
        <item h="1" x="33"/>
        <item h="1" x="35"/>
        <item h="1" x="13"/>
        <item h="1" x="55"/>
        <item h="1" x="41"/>
        <item x="14"/>
        <item h="1" x="94"/>
        <item h="1" x="69"/>
        <item h="1" x="53"/>
        <item h="1" x="83"/>
        <item h="1" x="12"/>
        <item h="1" x="24"/>
        <item h="1" x="47"/>
        <item h="1" x="60"/>
        <item h="1" x="70"/>
        <item h="1" x="62"/>
        <item h="1" x="78"/>
        <item h="1" x="57"/>
        <item x="32"/>
        <item h="1" x="85"/>
        <item h="1" x="84"/>
        <item h="1" x="103"/>
        <item h="1" x="77"/>
        <item h="1" x="5"/>
        <item h="1" x="11"/>
        <item x="3"/>
        <item x="72"/>
        <item x="81"/>
        <item h="1" x="21"/>
        <item h="1" x="98"/>
        <item h="1" x="97"/>
        <item h="1" x="90"/>
        <item h="1" x="2"/>
        <item h="1" x="4"/>
        <item h="1" x="82"/>
        <item h="1" x="16"/>
        <item h="1" x="75"/>
        <item h="1" x="20"/>
        <item h="1" x="22"/>
        <item h="1" x="86"/>
        <item h="1" x="61"/>
        <item h="1" x="7"/>
        <item h="1" x="79"/>
        <item h="1" x="66"/>
        <item h="1" x="65"/>
        <item x="104"/>
        <item x="76"/>
        <item x="87"/>
        <item x="9"/>
        <item x="73"/>
        <item x="99"/>
        <item h="1" x="80"/>
        <item h="1" x="101"/>
        <item h="1" x="39"/>
        <item x="95"/>
        <item x="64"/>
        <item x="92"/>
        <item x="71"/>
        <item x="25"/>
        <item x="27"/>
        <item h="1" x="26"/>
        <item h="1" x="17"/>
        <item h="1" x="19"/>
        <item h="1" x="89"/>
        <item h="1" x="88"/>
        <item x="68"/>
        <item x="42"/>
        <item x="74"/>
        <item x="8"/>
        <item x="10"/>
        <item x="91"/>
        <item x="58"/>
        <item x="93"/>
        <item x="102"/>
        <item x="0"/>
        <item x="96"/>
        <item t="default"/>
      </items>
    </pivotField>
    <pivotField showAll="0"/>
    <pivotField numFmtId="44" showAll="0"/>
    <pivotField showAll="0"/>
    <pivotField showAll="0"/>
    <pivotField showAll="0"/>
    <pivotField showAll="0"/>
    <pivotField showAll="0">
      <items count="14">
        <item x="9"/>
        <item x="1"/>
        <item x="11"/>
        <item x="5"/>
        <item x="3"/>
        <item x="10"/>
        <item x="6"/>
        <item x="7"/>
        <item x="2"/>
        <item x="4"/>
        <item x="8"/>
        <item x="0"/>
        <item m="1" x="12"/>
        <item t="default"/>
      </items>
    </pivotField>
    <pivotField showAll="0"/>
    <pivotField showAll="0"/>
    <pivotField showAll="0"/>
    <pivotField showAll="0"/>
    <pivotField showAll="0"/>
    <pivotField showAll="0"/>
    <pivotField showAll="0"/>
    <pivotField showAll="0">
      <items count="5">
        <item x="1"/>
        <item x="3"/>
        <item x="2"/>
        <item x="0"/>
        <item t="default"/>
      </items>
    </pivotField>
    <pivotField showAll="0"/>
    <pivotField showAll="0"/>
    <pivotField showAll="0"/>
    <pivotField showAll="0"/>
    <pivotField showAll="0"/>
    <pivotField showAll="0">
      <items count="13">
        <item x="9"/>
        <item x="11"/>
        <item x="4"/>
        <item x="3"/>
        <item x="0"/>
        <item x="2"/>
        <item x="6"/>
        <item x="1"/>
        <item x="5"/>
        <item x="7"/>
        <item x="8"/>
        <item x="10"/>
        <item t="default"/>
      </items>
    </pivotField>
    <pivotField showAll="0">
      <items count="6">
        <item x="2"/>
        <item x="3"/>
        <item x="4"/>
        <item x="1"/>
        <item x="0"/>
        <item t="default"/>
      </items>
    </pivotField>
    <pivotField showAll="0"/>
  </pivotFields>
  <rowFields count="1">
    <field x="1"/>
  </rowFields>
  <rowItems count="17">
    <i>
      <x v="10"/>
    </i>
    <i>
      <x v="38"/>
    </i>
    <i>
      <x v="3"/>
    </i>
    <i>
      <x v="65"/>
    </i>
    <i>
      <x v="52"/>
    </i>
    <i>
      <x v="49"/>
    </i>
    <i>
      <x v="6"/>
    </i>
    <i>
      <x v="35"/>
    </i>
    <i>
      <x v="43"/>
    </i>
    <i>
      <x v="55"/>
    </i>
    <i>
      <x v="29"/>
    </i>
    <i>
      <x v="12"/>
    </i>
    <i>
      <x v="57"/>
    </i>
    <i>
      <x v="14"/>
    </i>
    <i>
      <x v="56"/>
    </i>
    <i>
      <x v="59"/>
    </i>
    <i t="grand">
      <x/>
    </i>
  </rowItems>
  <colItems count="1">
    <i/>
  </colItems>
  <pageFields count="1">
    <pageField fld="4" hier="-1"/>
  </pageFields>
  <dataFields count="1">
    <dataField name="Average of stars" fld="3" subtotal="average" baseField="0" baseItem="0"/>
  </dataField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E684965-757E-6A48-BDEA-0CBE73F0D144}" name="Total reviews and total listings for each category" cacheId="57"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Q4:AU17" firstHeaderRow="0" firstDataRow="1" firstDataCol="1"/>
  <pivotFields count="28">
    <pivotField dataField="1" showAll="0"/>
    <pivotField showAll="0" measureFilter="1" sortType="descending">
      <autoSortScope>
        <pivotArea dataOnly="0" outline="0" fieldPosition="0">
          <references count="1">
            <reference field="4294967294" count="1" selected="0">
              <x v="0"/>
            </reference>
          </references>
        </pivotArea>
      </autoSortScope>
    </pivotField>
    <pivotField showAll="0"/>
    <pivotField dataField="1" showAll="0"/>
    <pivotField dataField="1" showAll="0"/>
    <pivotField showAll="0"/>
    <pivotField dataField="1" numFmtId="44" showAll="0"/>
    <pivotField showAll="0"/>
    <pivotField showAll="0"/>
    <pivotField showAll="0"/>
    <pivotField showAll="0"/>
    <pivotField axis="axisRow" showAll="0" sortType="descending">
      <items count="14">
        <item x="9"/>
        <item x="1"/>
        <item x="11"/>
        <item x="5"/>
        <item x="3"/>
        <item x="10"/>
        <item x="6"/>
        <item x="7"/>
        <item x="2"/>
        <item x="4"/>
        <item x="0"/>
        <item m="1" x="12"/>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5">
        <item x="1"/>
        <item x="3"/>
        <item x="2"/>
        <item x="0"/>
        <item t="default"/>
      </items>
    </pivotField>
    <pivotField showAll="0"/>
    <pivotField showAll="0"/>
    <pivotField showAll="0"/>
    <pivotField showAll="0"/>
    <pivotField showAll="0"/>
    <pivotField showAll="0">
      <items count="13">
        <item x="9"/>
        <item x="11"/>
        <item x="4"/>
        <item x="3"/>
        <item x="0"/>
        <item x="2"/>
        <item x="6"/>
        <item x="1"/>
        <item x="5"/>
        <item x="7"/>
        <item x="8"/>
        <item x="10"/>
        <item t="default"/>
      </items>
    </pivotField>
    <pivotField showAll="0">
      <items count="6">
        <item x="2"/>
        <item x="3"/>
        <item x="4"/>
        <item x="1"/>
        <item x="0"/>
        <item t="default"/>
      </items>
    </pivotField>
    <pivotField showAll="0"/>
  </pivotFields>
  <rowFields count="1">
    <field x="11"/>
  </rowFields>
  <rowItems count="13">
    <i>
      <x v="8"/>
    </i>
    <i>
      <x v="4"/>
    </i>
    <i>
      <x v="10"/>
    </i>
    <i>
      <x v="3"/>
    </i>
    <i>
      <x v="9"/>
    </i>
    <i>
      <x v="2"/>
    </i>
    <i>
      <x v="7"/>
    </i>
    <i>
      <x v="1"/>
    </i>
    <i>
      <x v="12"/>
    </i>
    <i>
      <x v="6"/>
    </i>
    <i>
      <x/>
    </i>
    <i>
      <x v="5"/>
    </i>
    <i t="grand">
      <x/>
    </i>
  </rowItems>
  <colFields count="1">
    <field x="-2"/>
  </colFields>
  <colItems count="4">
    <i>
      <x/>
    </i>
    <i i="1">
      <x v="1"/>
    </i>
    <i i="2">
      <x v="2"/>
    </i>
    <i i="3">
      <x v="3"/>
    </i>
  </colItems>
  <dataFields count="4">
    <dataField name="Sum of reviewsCount" fld="4" baseField="0" baseItem="0"/>
    <dataField name="Sum of price/value" fld="6" baseField="0" baseItem="0"/>
    <dataField name="Sum of stars" fld="3" baseField="0" baseItem="0"/>
    <dataField name="Count of title" fld="0" subtotal="count" baseField="0" baseItem="0"/>
  </dataFields>
  <chartFormats count="5">
    <chartFormat chart="3"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5" format="2" series="1">
      <pivotArea type="data" outline="0" fieldPosition="0">
        <references count="1">
          <reference field="4294967294" count="1" selected="0">
            <x v="2"/>
          </reference>
        </references>
      </pivotArea>
    </chartFormat>
    <chartFormat chart="15"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filters count="1">
    <filter fld="1" type="valueGreaterThanOrEqual" evalOrder="-1" id="2" iMeasureFld="0">
      <autoFilter ref="A1">
        <filterColumn colId="0">
          <customFilters>
            <customFilter operator="greaterThanOrEqual" val="3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8E47E63-3A1F-0345-8554-5415AB5CDA2E}" name="Average Total Reviews of Various Brands"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K4:AL34" firstHeaderRow="1" firstDataRow="1" firstDataCol="1"/>
  <pivotFields count="28">
    <pivotField showAll="0"/>
    <pivotField axis="axisRow" showAll="0" measureFilter="1" sortType="descending">
      <items count="71">
        <item x="50"/>
        <item x="40"/>
        <item x="12"/>
        <item x="59"/>
        <item x="49"/>
        <item x="31"/>
        <item x="26"/>
        <item x="30"/>
        <item x="16"/>
        <item x="10"/>
        <item x="68"/>
        <item x="55"/>
        <item x="48"/>
        <item x="61"/>
        <item x="6"/>
        <item x="37"/>
        <item x="33"/>
        <item x="60"/>
        <item x="20"/>
        <item x="8"/>
        <item x="58"/>
        <item x="7"/>
        <item x="14"/>
        <item x="17"/>
        <item x="51"/>
        <item x="63"/>
        <item x="5"/>
        <item x="56"/>
        <item x="2"/>
        <item x="47"/>
        <item x="34"/>
        <item x="42"/>
        <item x="15"/>
        <item x="39"/>
        <item x="24"/>
        <item x="45"/>
        <item x="29"/>
        <item x="13"/>
        <item x="62"/>
        <item x="18"/>
        <item x="54"/>
        <item x="41"/>
        <item x="9"/>
        <item x="3"/>
        <item x="28"/>
        <item x="23"/>
        <item x="52"/>
        <item x="46"/>
        <item x="19"/>
        <item x="0"/>
        <item x="36"/>
        <item x="69"/>
        <item x="1"/>
        <item x="27"/>
        <item x="66"/>
        <item x="53"/>
        <item x="57"/>
        <item x="21"/>
        <item x="35"/>
        <item x="11"/>
        <item x="43"/>
        <item x="25"/>
        <item x="38"/>
        <item x="44"/>
        <item x="4"/>
        <item x="65"/>
        <item x="32"/>
        <item x="22"/>
        <item x="67"/>
        <item x="64"/>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numFmtId="44" showAll="0"/>
    <pivotField showAll="0"/>
    <pivotField showAll="0"/>
    <pivotField showAll="0"/>
    <pivotField showAll="0"/>
    <pivotField showAll="0">
      <items count="14">
        <item x="9"/>
        <item x="1"/>
        <item x="11"/>
        <item x="5"/>
        <item x="3"/>
        <item x="10"/>
        <item x="6"/>
        <item x="7"/>
        <item x="2"/>
        <item x="4"/>
        <item x="8"/>
        <item x="0"/>
        <item m="1" x="12"/>
        <item t="default"/>
      </items>
    </pivotField>
    <pivotField showAll="0"/>
    <pivotField showAll="0"/>
    <pivotField showAll="0"/>
    <pivotField showAll="0"/>
    <pivotField showAll="0"/>
    <pivotField showAll="0"/>
    <pivotField showAll="0"/>
    <pivotField showAll="0">
      <items count="5">
        <item x="1"/>
        <item x="3"/>
        <item x="2"/>
        <item x="0"/>
        <item t="default"/>
      </items>
    </pivotField>
    <pivotField showAll="0"/>
    <pivotField showAll="0"/>
    <pivotField showAll="0"/>
    <pivotField showAll="0"/>
    <pivotField showAll="0"/>
    <pivotField showAll="0">
      <items count="13">
        <item x="9"/>
        <item x="11"/>
        <item x="4"/>
        <item x="3"/>
        <item x="0"/>
        <item x="2"/>
        <item x="6"/>
        <item x="1"/>
        <item x="5"/>
        <item x="7"/>
        <item x="8"/>
        <item x="10"/>
        <item t="default"/>
      </items>
    </pivotField>
    <pivotField showAll="0">
      <items count="6">
        <item x="2"/>
        <item x="3"/>
        <item x="4"/>
        <item x="1"/>
        <item x="0"/>
        <item t="default"/>
      </items>
    </pivotField>
    <pivotField showAll="0"/>
  </pivotFields>
  <rowFields count="1">
    <field x="1"/>
  </rowFields>
  <rowItems count="30">
    <i>
      <x v="49"/>
    </i>
    <i>
      <x v="65"/>
    </i>
    <i>
      <x v="3"/>
    </i>
    <i>
      <x v="6"/>
    </i>
    <i>
      <x v="43"/>
    </i>
    <i>
      <x v="35"/>
    </i>
    <i>
      <x v="22"/>
    </i>
    <i>
      <x v="29"/>
    </i>
    <i>
      <x v="21"/>
    </i>
    <i>
      <x v="69"/>
    </i>
    <i>
      <x v="46"/>
    </i>
    <i>
      <x v="38"/>
    </i>
    <i>
      <x v="14"/>
    </i>
    <i>
      <x v="56"/>
    </i>
    <i>
      <x v="10"/>
    </i>
    <i>
      <x v="41"/>
    </i>
    <i>
      <x v="31"/>
    </i>
    <i>
      <x v="24"/>
    </i>
    <i>
      <x v="26"/>
    </i>
    <i>
      <x v="33"/>
    </i>
    <i>
      <x v="32"/>
    </i>
    <i>
      <x v="40"/>
    </i>
    <i>
      <x v="20"/>
    </i>
    <i>
      <x v="13"/>
    </i>
    <i>
      <x v="55"/>
    </i>
    <i>
      <x v="28"/>
    </i>
    <i>
      <x v="12"/>
    </i>
    <i>
      <x v="62"/>
    </i>
    <i>
      <x v="4"/>
    </i>
    <i t="grand">
      <x/>
    </i>
  </rowItems>
  <colItems count="1">
    <i/>
  </colItems>
  <dataFields count="1">
    <dataField name="Average of reviewsCount" fld="4" subtotal="average" baseField="0" baseItem="0" numFmtId="164"/>
  </dataFields>
  <formats count="1">
    <format dxfId="33">
      <pivotArea outline="0" collapsedLevelsAreSubtotals="1" fieldPosition="0"/>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GreaterThanOrEqual" evalOrder="-1" id="2" iMeasureFld="0">
      <autoFilter ref="A1">
        <filterColumn colId="0">
          <customFilters>
            <customFilter operator="greaterThanOrEqual" val="3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461B213-4D5C-E744-8188-B9D6EC624709}" name="Sum Total Reviews of Products"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N4:AO58" firstHeaderRow="1" firstDataRow="1" firstDataCol="1"/>
  <pivotFields count="28">
    <pivotField showAll="0"/>
    <pivotField showAll="0"/>
    <pivotField showAll="0"/>
    <pivotField showAll="0"/>
    <pivotField dataField="1" showAll="0"/>
    <pivotField showAll="0"/>
    <pivotField numFmtId="44" showAll="0"/>
    <pivotField showAll="0"/>
    <pivotField showAll="0"/>
    <pivotField showAll="0"/>
    <pivotField showAll="0"/>
    <pivotField showAll="0">
      <items count="14">
        <item x="9"/>
        <item x="1"/>
        <item x="11"/>
        <item x="5"/>
        <item x="3"/>
        <item x="10"/>
        <item x="6"/>
        <item x="7"/>
        <item x="2"/>
        <item x="4"/>
        <item x="8"/>
        <item x="0"/>
        <item m="1" x="12"/>
        <item t="default"/>
      </items>
    </pivotField>
    <pivotField showAll="0"/>
    <pivotField showAll="0"/>
    <pivotField showAll="0"/>
    <pivotField showAll="0"/>
    <pivotField showAll="0"/>
    <pivotField showAll="0"/>
    <pivotField showAll="0"/>
    <pivotField showAll="0">
      <items count="5">
        <item x="1"/>
        <item x="3"/>
        <item x="2"/>
        <item x="0"/>
        <item t="default"/>
      </items>
    </pivotField>
    <pivotField showAll="0"/>
    <pivotField showAll="0"/>
    <pivotField showAll="0"/>
    <pivotField showAll="0"/>
    <pivotField showAll="0"/>
    <pivotField showAll="0">
      <items count="13">
        <item x="9"/>
        <item x="11"/>
        <item x="4"/>
        <item x="3"/>
        <item x="0"/>
        <item x="2"/>
        <item x="6"/>
        <item x="1"/>
        <item x="5"/>
        <item x="7"/>
        <item x="8"/>
        <item x="10"/>
        <item t="default"/>
      </items>
    </pivotField>
    <pivotField showAll="0">
      <items count="6">
        <item x="2"/>
        <item x="3"/>
        <item x="4"/>
        <item x="1"/>
        <item x="0"/>
        <item t="default"/>
      </items>
    </pivotField>
    <pivotField axis="axisRow" showAll="0" measureFilter="1" sortType="ascending">
      <items count="145">
        <item x="31"/>
        <item x="16"/>
        <item x="65"/>
        <item x="63"/>
        <item x="82"/>
        <item x="86"/>
        <item x="80"/>
        <item x="85"/>
        <item x="101"/>
        <item x="104"/>
        <item x="45"/>
        <item x="103"/>
        <item x="129"/>
        <item x="24"/>
        <item x="42"/>
        <item x="83"/>
        <item x="48"/>
        <item x="100"/>
        <item x="121"/>
        <item x="99"/>
        <item x="37"/>
        <item x="142"/>
        <item x="40"/>
        <item x="93"/>
        <item x="17"/>
        <item x="75"/>
        <item x="119"/>
        <item x="9"/>
        <item x="124"/>
        <item x="130"/>
        <item x="18"/>
        <item x="112"/>
        <item x="127"/>
        <item x="91"/>
        <item x="117"/>
        <item x="15"/>
        <item x="69"/>
        <item x="19"/>
        <item x="118"/>
        <item x="109"/>
        <item x="92"/>
        <item x="140"/>
        <item x="14"/>
        <item x="6"/>
        <item x="134"/>
        <item x="141"/>
        <item x="96"/>
        <item x="143"/>
        <item x="128"/>
        <item x="114"/>
        <item x="11"/>
        <item x="126"/>
        <item x="20"/>
        <item x="7"/>
        <item x="110"/>
        <item x="106"/>
        <item x="116"/>
        <item x="13"/>
        <item x="67"/>
        <item x="102"/>
        <item x="125"/>
        <item x="61"/>
        <item x="90"/>
        <item x="107"/>
        <item x="12"/>
        <item x="21"/>
        <item x="62"/>
        <item x="54"/>
        <item x="51"/>
        <item x="23"/>
        <item x="94"/>
        <item x="1"/>
        <item x="2"/>
        <item x="25"/>
        <item x="30"/>
        <item x="122"/>
        <item x="68"/>
        <item x="55"/>
        <item x="32"/>
        <item x="33"/>
        <item x="27"/>
        <item x="44"/>
        <item x="29"/>
        <item x="87"/>
        <item x="131"/>
        <item x="22"/>
        <item x="10"/>
        <item x="132"/>
        <item x="26"/>
        <item x="8"/>
        <item x="58"/>
        <item x="108"/>
        <item x="77"/>
        <item x="113"/>
        <item x="89"/>
        <item x="3"/>
        <item x="4"/>
        <item x="115"/>
        <item x="73"/>
        <item x="53"/>
        <item x="28"/>
        <item x="60"/>
        <item x="49"/>
        <item x="36"/>
        <item x="79"/>
        <item x="133"/>
        <item x="46"/>
        <item x="50"/>
        <item x="136"/>
        <item x="57"/>
        <item x="59"/>
        <item x="105"/>
        <item x="0"/>
        <item x="64"/>
        <item x="74"/>
        <item x="43"/>
        <item x="78"/>
        <item x="120"/>
        <item x="123"/>
        <item x="34"/>
        <item x="47"/>
        <item x="56"/>
        <item x="97"/>
        <item x="84"/>
        <item x="39"/>
        <item x="70"/>
        <item x="81"/>
        <item x="95"/>
        <item x="135"/>
        <item x="72"/>
        <item x="111"/>
        <item x="5"/>
        <item x="38"/>
        <item x="66"/>
        <item x="41"/>
        <item x="71"/>
        <item x="98"/>
        <item x="139"/>
        <item x="76"/>
        <item x="52"/>
        <item x="35"/>
        <item x="137"/>
        <item x="138"/>
        <item x="88"/>
        <item t="default"/>
      </items>
      <autoSortScope>
        <pivotArea dataOnly="0" outline="0" fieldPosition="0">
          <references count="1">
            <reference field="4294967294" count="1" selected="0">
              <x v="0"/>
            </reference>
          </references>
        </pivotArea>
      </autoSortScope>
    </pivotField>
  </pivotFields>
  <rowFields count="1">
    <field x="27"/>
  </rowFields>
  <rowItems count="54">
    <i>
      <x v="56"/>
    </i>
    <i>
      <x v="131"/>
    </i>
    <i>
      <x v="50"/>
    </i>
    <i>
      <x v="95"/>
    </i>
    <i>
      <x v="130"/>
    </i>
    <i>
      <x v="117"/>
    </i>
    <i>
      <x v="85"/>
    </i>
    <i>
      <x v="44"/>
    </i>
    <i>
      <x v="105"/>
    </i>
    <i>
      <x v="48"/>
    </i>
    <i>
      <x v="72"/>
    </i>
    <i>
      <x v="96"/>
    </i>
    <i>
      <x v="24"/>
    </i>
    <i>
      <x v="49"/>
    </i>
    <i>
      <x v="42"/>
    </i>
    <i>
      <x v="65"/>
    </i>
    <i>
      <x v="69"/>
    </i>
    <i>
      <x v="28"/>
    </i>
    <i>
      <x v="62"/>
    </i>
    <i>
      <x v="53"/>
    </i>
    <i>
      <x v="38"/>
    </i>
    <i>
      <x v="136"/>
    </i>
    <i>
      <x v="46"/>
    </i>
    <i>
      <x v="21"/>
    </i>
    <i>
      <x v="97"/>
    </i>
    <i>
      <x v="60"/>
    </i>
    <i>
      <x v="27"/>
    </i>
    <i>
      <x v="31"/>
    </i>
    <i>
      <x v="128"/>
    </i>
    <i>
      <x v="142"/>
    </i>
    <i>
      <x v="14"/>
    </i>
    <i>
      <x v="70"/>
    </i>
    <i>
      <x v="29"/>
    </i>
    <i>
      <x v="54"/>
    </i>
    <i>
      <x v="88"/>
    </i>
    <i>
      <x v="82"/>
    </i>
    <i>
      <x v="100"/>
    </i>
    <i>
      <x v="30"/>
    </i>
    <i>
      <x v="26"/>
    </i>
    <i>
      <x v="52"/>
    </i>
    <i>
      <x v="32"/>
    </i>
    <i>
      <x v="51"/>
    </i>
    <i>
      <x v="63"/>
    </i>
    <i>
      <x v="16"/>
    </i>
    <i>
      <x v="93"/>
    </i>
    <i>
      <x v="89"/>
    </i>
    <i>
      <x v="86"/>
    </i>
    <i>
      <x v="12"/>
    </i>
    <i>
      <x v="15"/>
    </i>
    <i>
      <x v="84"/>
    </i>
    <i>
      <x v="137"/>
    </i>
    <i>
      <x v="112"/>
    </i>
    <i>
      <x v="87"/>
    </i>
    <i t="grand">
      <x/>
    </i>
  </rowItems>
  <colItems count="1">
    <i/>
  </colItems>
  <dataFields count="1">
    <dataField name="Sum of reviewsCount" fld="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7" type="valueGreaterThan" evalOrder="-1" id="1" iMeasureFld="0">
      <autoFilter ref="A1">
        <filterColumn colId="0">
          <customFilters>
            <customFilter operator="greaterThan" val="3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826A690-7471-DF40-84F3-A2061047B8C4}" name="PivotTable52" cacheId="5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40:E48" firstHeaderRow="0" firstDataRow="1" firstDataCol="1" rowPageCount="1" colPageCount="1"/>
  <pivotFields count="28">
    <pivotField showAll="0" measureFilter="1"/>
    <pivotField showAll="0"/>
    <pivotField showAll="0"/>
    <pivotField dataField="1" showAll="0"/>
    <pivotField dataField="1" showAll="0"/>
    <pivotField showAll="0"/>
    <pivotField dataField="1" numFmtId="44"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x="1"/>
        <item h="1" x="3"/>
        <item h="1" x="2"/>
        <item h="1" x="0"/>
        <item t="default"/>
      </items>
    </pivotField>
    <pivotField showAll="0"/>
    <pivotField numFmtId="2" showAll="0"/>
    <pivotField dataField="1" numFmtId="44" showAll="0"/>
    <pivotField showAll="0"/>
    <pivotField showAll="0"/>
    <pivotField showAll="0"/>
    <pivotField showAll="0"/>
    <pivotField axis="axisRow" showAll="0" measureFilter="1">
      <items count="145">
        <item x="31"/>
        <item x="16"/>
        <item x="65"/>
        <item x="63"/>
        <item x="82"/>
        <item x="86"/>
        <item x="80"/>
        <item x="85"/>
        <item x="101"/>
        <item x="104"/>
        <item x="45"/>
        <item x="103"/>
        <item x="129"/>
        <item x="24"/>
        <item x="42"/>
        <item x="83"/>
        <item x="48"/>
        <item x="100"/>
        <item x="121"/>
        <item x="99"/>
        <item x="37"/>
        <item x="142"/>
        <item x="40"/>
        <item x="93"/>
        <item x="17"/>
        <item x="75"/>
        <item x="119"/>
        <item x="9"/>
        <item x="124"/>
        <item x="130"/>
        <item x="18"/>
        <item x="112"/>
        <item x="127"/>
        <item x="91"/>
        <item x="117"/>
        <item x="15"/>
        <item x="69"/>
        <item x="19"/>
        <item x="118"/>
        <item x="109"/>
        <item x="92"/>
        <item x="140"/>
        <item x="14"/>
        <item x="6"/>
        <item x="134"/>
        <item x="141"/>
        <item x="96"/>
        <item x="143"/>
        <item x="128"/>
        <item x="114"/>
        <item x="11"/>
        <item x="126"/>
        <item x="20"/>
        <item x="7"/>
        <item x="110"/>
        <item x="106"/>
        <item x="116"/>
        <item x="13"/>
        <item x="67"/>
        <item x="102"/>
        <item x="125"/>
        <item x="61"/>
        <item x="90"/>
        <item x="107"/>
        <item x="12"/>
        <item x="21"/>
        <item x="62"/>
        <item x="54"/>
        <item x="51"/>
        <item x="23"/>
        <item x="94"/>
        <item x="1"/>
        <item x="2"/>
        <item x="25"/>
        <item x="30"/>
        <item x="122"/>
        <item x="68"/>
        <item x="55"/>
        <item x="32"/>
        <item x="33"/>
        <item x="27"/>
        <item x="44"/>
        <item x="29"/>
        <item x="87"/>
        <item x="131"/>
        <item x="22"/>
        <item x="10"/>
        <item x="132"/>
        <item x="26"/>
        <item x="8"/>
        <item x="58"/>
        <item x="108"/>
        <item x="77"/>
        <item x="113"/>
        <item x="89"/>
        <item x="3"/>
        <item x="4"/>
        <item x="115"/>
        <item x="73"/>
        <item x="53"/>
        <item x="28"/>
        <item x="60"/>
        <item x="49"/>
        <item x="36"/>
        <item x="79"/>
        <item x="133"/>
        <item x="46"/>
        <item x="50"/>
        <item x="136"/>
        <item x="57"/>
        <item x="59"/>
        <item x="105"/>
        <item x="0"/>
        <item x="64"/>
        <item x="74"/>
        <item x="43"/>
        <item x="78"/>
        <item x="120"/>
        <item x="123"/>
        <item x="34"/>
        <item x="47"/>
        <item x="56"/>
        <item x="97"/>
        <item x="84"/>
        <item x="39"/>
        <item x="70"/>
        <item x="81"/>
        <item x="95"/>
        <item x="135"/>
        <item x="72"/>
        <item x="111"/>
        <item x="5"/>
        <item x="38"/>
        <item x="66"/>
        <item x="41"/>
        <item x="71"/>
        <item x="98"/>
        <item x="139"/>
        <item x="76"/>
        <item x="52"/>
        <item x="35"/>
        <item x="137"/>
        <item x="138"/>
        <item x="88"/>
        <item t="default"/>
      </items>
    </pivotField>
  </pivotFields>
  <rowFields count="1">
    <field x="27"/>
  </rowFields>
  <rowItems count="8">
    <i>
      <x v="42"/>
    </i>
    <i>
      <x v="52"/>
    </i>
    <i>
      <x v="56"/>
    </i>
    <i>
      <x v="63"/>
    </i>
    <i>
      <x v="85"/>
    </i>
    <i>
      <x v="105"/>
    </i>
    <i>
      <x v="119"/>
    </i>
    <i>
      <x v="136"/>
    </i>
  </rowItems>
  <colFields count="1">
    <field x="-2"/>
  </colFields>
  <colItems count="4">
    <i>
      <x/>
    </i>
    <i i="1">
      <x v="1"/>
    </i>
    <i i="2">
      <x v="2"/>
    </i>
    <i i="3">
      <x v="3"/>
    </i>
  </colItems>
  <pageFields count="1">
    <pageField fld="19" hier="-1"/>
  </pageFields>
  <dataFields count="4">
    <dataField name="Total Reviews" fld="4" baseField="0" baseItem="0"/>
    <dataField name="Average of Price" fld="6" subtotal="average" baseField="0" baseItem="0"/>
    <dataField name="Average of stars" fld="3" subtotal="average" baseField="0" baseItem="0"/>
    <dataField name="Category Average Price" fld="22" subtotal="average" baseField="0" baseItem="0" numFmtId="44"/>
  </dataFields>
  <formats count="6">
    <format dxfId="101">
      <pivotArea outline="0" collapsedLevelsAreSubtotals="1" fieldPosition="0">
        <references count="1">
          <reference field="4294967294" count="1" selected="0">
            <x v="3"/>
          </reference>
        </references>
      </pivotArea>
    </format>
    <format dxfId="100">
      <pivotArea type="all" dataOnly="0" outline="0" fieldPosition="0"/>
    </format>
    <format dxfId="99">
      <pivotArea outline="0" collapsedLevelsAreSubtotals="1" fieldPosition="0"/>
    </format>
    <format dxfId="98">
      <pivotArea field="27" type="button" dataOnly="0" labelOnly="1" outline="0" axis="axisRow" fieldPosition="0"/>
    </format>
    <format dxfId="97">
      <pivotArea dataOnly="0" labelOnly="1" fieldPosition="0">
        <references count="1">
          <reference field="27" count="8">
            <x v="42"/>
            <x v="52"/>
            <x v="56"/>
            <x v="63"/>
            <x v="85"/>
            <x v="105"/>
            <x v="119"/>
            <x v="136"/>
          </reference>
        </references>
      </pivotArea>
    </format>
    <format dxfId="9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filters count="2">
    <filter fld="27" type="valueGreaterThan" evalOrder="-1" id="4" iMeasureFld="0">
      <autoFilter ref="A1">
        <filterColumn colId="0">
          <customFilters>
            <customFilter operator="greaterThan" val="200"/>
          </customFilters>
        </filterColumn>
      </autoFilter>
    </filter>
    <filter fld="0" type="valueGreaterThan" evalOrder="-1" id="2" iMeasureFld="0">
      <autoFilter ref="A1">
        <filterColumn colId="0">
          <customFilters>
            <customFilter operator="greaterThan" val="2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C39366D-B476-084E-A6AF-75BB6AA10300}" name="PivotTable11" cacheId="6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E7" firstHeaderRow="0" firstDataRow="1" firstDataCol="1"/>
  <pivotFields count="20">
    <pivotField showAll="0"/>
    <pivotField showAll="0"/>
    <pivotField showAll="0"/>
    <pivotField showAll="0"/>
    <pivotField showAll="0"/>
    <pivotField showAll="0"/>
    <pivotField dataField="1" numFmtId="44" showAll="0"/>
    <pivotField showAll="0"/>
    <pivotField showAll="0"/>
    <pivotField showAll="0"/>
    <pivotField showAll="0"/>
    <pivotField dataField="1" showAll="0"/>
    <pivotField showAll="0"/>
    <pivotField showAll="0"/>
    <pivotField showAll="0"/>
    <pivotField showAll="0"/>
    <pivotField showAll="0"/>
    <pivotField showAll="0"/>
    <pivotField showAll="0"/>
    <pivotField axis="axisRow" showAll="0">
      <items count="5">
        <item x="1"/>
        <item x="3"/>
        <item x="2"/>
        <item x="0"/>
        <item t="default"/>
      </items>
    </pivotField>
  </pivotFields>
  <rowFields count="1">
    <field x="19"/>
  </rowFields>
  <rowItems count="4">
    <i>
      <x/>
    </i>
    <i>
      <x v="1"/>
    </i>
    <i>
      <x v="2"/>
    </i>
    <i>
      <x v="3"/>
    </i>
  </rowItems>
  <colFields count="1">
    <field x="-2"/>
  </colFields>
  <colItems count="4">
    <i>
      <x/>
    </i>
    <i i="1">
      <x v="1"/>
    </i>
    <i i="2">
      <x v="2"/>
    </i>
    <i i="3">
      <x v="3"/>
    </i>
  </colItems>
  <dataFields count="4">
    <dataField name="Total items" fld="11" subtotal="count" baseField="0" baseItem="0"/>
    <dataField name="Average Price" fld="6" subtotal="average" baseField="0" baseItem="0" numFmtId="44"/>
    <dataField name="Minimum Price" fld="6" subtotal="min" baseField="0" baseItem="0" numFmtId="44"/>
    <dataField name="Maximum Price" fld="6" subtotal="max" baseField="0" baseItem="0" numFmtId="44"/>
  </dataFields>
  <formats count="2">
    <format dxfId="103">
      <pivotArea outline="0" collapsedLevelsAreSubtotals="1" fieldPosition="0">
        <references count="1">
          <reference field="4294967294" count="2" selected="0">
            <x v="2"/>
            <x v="3"/>
          </reference>
        </references>
      </pivotArea>
    </format>
    <format dxfId="102">
      <pivotArea outline="0" collapsedLevelsAreSubtotals="1" fieldPosition="0">
        <references count="1">
          <reference field="4294967294" count="1" selected="0">
            <x v="1"/>
          </reference>
        </references>
      </pivotArea>
    </format>
  </formats>
  <chartFormats count="20">
    <chartFormat chart="4" format="24" series="1">
      <pivotArea type="data" outline="0" fieldPosition="0">
        <references count="1">
          <reference field="4294967294" count="1" selected="0">
            <x v="0"/>
          </reference>
        </references>
      </pivotArea>
    </chartFormat>
    <chartFormat chart="4" format="25">
      <pivotArea type="data" outline="0" fieldPosition="0">
        <references count="2">
          <reference field="4294967294" count="1" selected="0">
            <x v="0"/>
          </reference>
          <reference field="19" count="1" selected="0">
            <x v="0"/>
          </reference>
        </references>
      </pivotArea>
    </chartFormat>
    <chartFormat chart="4" format="26">
      <pivotArea type="data" outline="0" fieldPosition="0">
        <references count="2">
          <reference field="4294967294" count="1" selected="0">
            <x v="0"/>
          </reference>
          <reference field="19" count="1" selected="0">
            <x v="1"/>
          </reference>
        </references>
      </pivotArea>
    </chartFormat>
    <chartFormat chart="4" format="27">
      <pivotArea type="data" outline="0" fieldPosition="0">
        <references count="2">
          <reference field="4294967294" count="1" selected="0">
            <x v="0"/>
          </reference>
          <reference field="19" count="1" selected="0">
            <x v="2"/>
          </reference>
        </references>
      </pivotArea>
    </chartFormat>
    <chartFormat chart="4" format="28">
      <pivotArea type="data" outline="0" fieldPosition="0">
        <references count="2">
          <reference field="4294967294" count="1" selected="0">
            <x v="0"/>
          </reference>
          <reference field="19" count="1" selected="0">
            <x v="3"/>
          </reference>
        </references>
      </pivotArea>
    </chartFormat>
    <chartFormat chart="4" format="29" series="1">
      <pivotArea type="data" outline="0" fieldPosition="0">
        <references count="1">
          <reference field="4294967294" count="1" selected="0">
            <x v="1"/>
          </reference>
        </references>
      </pivotArea>
    </chartFormat>
    <chartFormat chart="4" format="30">
      <pivotArea type="data" outline="0" fieldPosition="0">
        <references count="2">
          <reference field="4294967294" count="1" selected="0">
            <x v="1"/>
          </reference>
          <reference field="19" count="1" selected="0">
            <x v="0"/>
          </reference>
        </references>
      </pivotArea>
    </chartFormat>
    <chartFormat chart="4" format="31">
      <pivotArea type="data" outline="0" fieldPosition="0">
        <references count="2">
          <reference field="4294967294" count="1" selected="0">
            <x v="1"/>
          </reference>
          <reference field="19" count="1" selected="0">
            <x v="1"/>
          </reference>
        </references>
      </pivotArea>
    </chartFormat>
    <chartFormat chart="4" format="32">
      <pivotArea type="data" outline="0" fieldPosition="0">
        <references count="2">
          <reference field="4294967294" count="1" selected="0">
            <x v="1"/>
          </reference>
          <reference field="19" count="1" selected="0">
            <x v="2"/>
          </reference>
        </references>
      </pivotArea>
    </chartFormat>
    <chartFormat chart="4" format="33">
      <pivotArea type="data" outline="0" fieldPosition="0">
        <references count="2">
          <reference field="4294967294" count="1" selected="0">
            <x v="1"/>
          </reference>
          <reference field="19" count="1" selected="0">
            <x v="3"/>
          </reference>
        </references>
      </pivotArea>
    </chartFormat>
    <chartFormat chart="4" format="34" series="1">
      <pivotArea type="data" outline="0" fieldPosition="0">
        <references count="1">
          <reference field="4294967294" count="1" selected="0">
            <x v="2"/>
          </reference>
        </references>
      </pivotArea>
    </chartFormat>
    <chartFormat chart="4" format="35">
      <pivotArea type="data" outline="0" fieldPosition="0">
        <references count="2">
          <reference field="4294967294" count="1" selected="0">
            <x v="2"/>
          </reference>
          <reference field="19" count="1" selected="0">
            <x v="0"/>
          </reference>
        </references>
      </pivotArea>
    </chartFormat>
    <chartFormat chart="4" format="36">
      <pivotArea type="data" outline="0" fieldPosition="0">
        <references count="2">
          <reference field="4294967294" count="1" selected="0">
            <x v="2"/>
          </reference>
          <reference field="19" count="1" selected="0">
            <x v="1"/>
          </reference>
        </references>
      </pivotArea>
    </chartFormat>
    <chartFormat chart="4" format="37">
      <pivotArea type="data" outline="0" fieldPosition="0">
        <references count="2">
          <reference field="4294967294" count="1" selected="0">
            <x v="2"/>
          </reference>
          <reference field="19" count="1" selected="0">
            <x v="2"/>
          </reference>
        </references>
      </pivotArea>
    </chartFormat>
    <chartFormat chart="4" format="38">
      <pivotArea type="data" outline="0" fieldPosition="0">
        <references count="2">
          <reference field="4294967294" count="1" selected="0">
            <x v="2"/>
          </reference>
          <reference field="19" count="1" selected="0">
            <x v="3"/>
          </reference>
        </references>
      </pivotArea>
    </chartFormat>
    <chartFormat chart="4" format="39" series="1">
      <pivotArea type="data" outline="0" fieldPosition="0">
        <references count="1">
          <reference field="4294967294" count="1" selected="0">
            <x v="3"/>
          </reference>
        </references>
      </pivotArea>
    </chartFormat>
    <chartFormat chart="4" format="40">
      <pivotArea type="data" outline="0" fieldPosition="0">
        <references count="2">
          <reference field="4294967294" count="1" selected="0">
            <x v="3"/>
          </reference>
          <reference field="19" count="1" selected="0">
            <x v="0"/>
          </reference>
        </references>
      </pivotArea>
    </chartFormat>
    <chartFormat chart="4" format="41">
      <pivotArea type="data" outline="0" fieldPosition="0">
        <references count="2">
          <reference field="4294967294" count="1" selected="0">
            <x v="3"/>
          </reference>
          <reference field="19" count="1" selected="0">
            <x v="1"/>
          </reference>
        </references>
      </pivotArea>
    </chartFormat>
    <chartFormat chart="4" format="42">
      <pivotArea type="data" outline="0" fieldPosition="0">
        <references count="2">
          <reference field="4294967294" count="1" selected="0">
            <x v="3"/>
          </reference>
          <reference field="19" count="1" selected="0">
            <x v="2"/>
          </reference>
        </references>
      </pivotArea>
    </chartFormat>
    <chartFormat chart="4" format="43">
      <pivotArea type="data" outline="0" fieldPosition="0">
        <references count="2">
          <reference field="4294967294" count="1" selected="0">
            <x v="3"/>
          </reference>
          <reference field="1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392DE82-0544-0343-A3E2-C46C5E75AC07}" name="PivotTable10" cacheId="6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0:D31" firstHeaderRow="0" firstDataRow="1" firstDataCol="1"/>
  <pivotFields count="20">
    <pivotField axis="axisRow" showAll="0" measureFilter="1" sortType="descending">
      <items count="160">
        <item x="94"/>
        <item x="153"/>
        <item x="152"/>
        <item x="35"/>
        <item x="52"/>
        <item x="77"/>
        <item x="154"/>
        <item x="104"/>
        <item x="72"/>
        <item x="41"/>
        <item x="66"/>
        <item x="38"/>
        <item x="5"/>
        <item x="123"/>
        <item x="73"/>
        <item x="150"/>
        <item x="101"/>
        <item x="83"/>
        <item x="71"/>
        <item x="39"/>
        <item x="87"/>
        <item x="103"/>
        <item x="56"/>
        <item x="47"/>
        <item x="34"/>
        <item x="136"/>
        <item x="132"/>
        <item x="79"/>
        <item x="115"/>
        <item x="88"/>
        <item x="92"/>
        <item x="43"/>
        <item x="69"/>
        <item x="75"/>
        <item x="64"/>
        <item x="0"/>
        <item x="116"/>
        <item x="59"/>
        <item x="57"/>
        <item x="151"/>
        <item x="109"/>
        <item x="50"/>
        <item x="46"/>
        <item x="148"/>
        <item x="86"/>
        <item x="81"/>
        <item x="114"/>
        <item x="36"/>
        <item x="49"/>
        <item x="60"/>
        <item x="28"/>
        <item x="53"/>
        <item x="74"/>
        <item x="127"/>
        <item x="4"/>
        <item x="3"/>
        <item x="95"/>
        <item x="125"/>
        <item x="78"/>
        <item x="120"/>
        <item x="58"/>
        <item x="8"/>
        <item x="26"/>
        <item x="147"/>
        <item x="10"/>
        <item x="22"/>
        <item x="144"/>
        <item x="93"/>
        <item x="29"/>
        <item x="44"/>
        <item x="27"/>
        <item x="33"/>
        <item x="32"/>
        <item x="55"/>
        <item x="68"/>
        <item x="135"/>
        <item x="30"/>
        <item x="25"/>
        <item x="2"/>
        <item x="1"/>
        <item x="100"/>
        <item x="23"/>
        <item x="51"/>
        <item x="54"/>
        <item x="62"/>
        <item x="21"/>
        <item x="12"/>
        <item x="119"/>
        <item x="96"/>
        <item x="61"/>
        <item x="138"/>
        <item x="110"/>
        <item x="67"/>
        <item x="13"/>
        <item x="128"/>
        <item x="117"/>
        <item x="122"/>
        <item x="7"/>
        <item x="20"/>
        <item x="139"/>
        <item x="11"/>
        <item x="126"/>
        <item x="141"/>
        <item x="158"/>
        <item x="102"/>
        <item x="156"/>
        <item x="149"/>
        <item x="6"/>
        <item x="145"/>
        <item x="133"/>
        <item x="14"/>
        <item x="155"/>
        <item x="98"/>
        <item x="121"/>
        <item x="130"/>
        <item x="19"/>
        <item x="111"/>
        <item x="70"/>
        <item x="15"/>
        <item x="129"/>
        <item x="97"/>
        <item x="140"/>
        <item x="124"/>
        <item x="18"/>
        <item x="143"/>
        <item x="137"/>
        <item x="9"/>
        <item x="146"/>
        <item x="131"/>
        <item x="76"/>
        <item x="17"/>
        <item x="99"/>
        <item x="40"/>
        <item x="157"/>
        <item x="37"/>
        <item x="105"/>
        <item x="134"/>
        <item x="106"/>
        <item x="48"/>
        <item x="85"/>
        <item x="42"/>
        <item x="24"/>
        <item x="142"/>
        <item x="112"/>
        <item x="45"/>
        <item x="107"/>
        <item x="80"/>
        <item x="113"/>
        <item x="108"/>
        <item x="90"/>
        <item x="82"/>
        <item x="91"/>
        <item x="89"/>
        <item x="84"/>
        <item x="118"/>
        <item x="63"/>
        <item x="65"/>
        <item x="16"/>
        <item x="31"/>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showAll="0"/>
    <pivotField dataField="1" showAll="0"/>
    <pivotField dataField="1" showAll="0"/>
    <pivotField showAll="0"/>
    <pivotField dataField="1" numFmtId="44"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0"/>
  </rowFields>
  <rowItems count="11">
    <i>
      <x v="63"/>
    </i>
    <i>
      <x v="35"/>
    </i>
    <i>
      <x v="6"/>
    </i>
    <i>
      <x v="66"/>
    </i>
    <i>
      <x v="139"/>
    </i>
    <i>
      <x v="142"/>
    </i>
    <i>
      <x v="64"/>
    </i>
    <i>
      <x v="61"/>
    </i>
    <i>
      <x v="57"/>
    </i>
    <i>
      <x v="138"/>
    </i>
    <i t="grand">
      <x/>
    </i>
  </rowItems>
  <colFields count="1">
    <field x="-2"/>
  </colFields>
  <colItems count="3">
    <i>
      <x/>
    </i>
    <i i="1">
      <x v="1"/>
    </i>
    <i i="2">
      <x v="2"/>
    </i>
  </colItems>
  <dataFields count="3">
    <dataField name="Total Reviews" fld="4" baseField="0" baseItem="0"/>
    <dataField name="Average Star Rating" fld="3" subtotal="average" baseField="0" baseItem="0"/>
    <dataField name="Average Price" fld="6" subtotal="average" baseField="0" baseItem="0"/>
  </dataFields>
  <formats count="4">
    <format dxfId="107">
      <pivotArea field="11" grandRow="1" outline="0" collapsedLevelsAreSubtotals="1">
        <references count="1">
          <reference field="4294967294" count="1" selected="0">
            <x v="2"/>
          </reference>
        </references>
      </pivotArea>
    </format>
    <format dxfId="106">
      <pivotArea field="11" grandRow="1" outline="0" collapsedLevelsAreSubtotals="1">
        <references count="1">
          <reference field="4294967294" count="1" selected="0">
            <x v="1"/>
          </reference>
        </references>
      </pivotArea>
    </format>
    <format dxfId="105">
      <pivotArea dataOnly="0" outline="0" fieldPosition="0">
        <references count="1">
          <reference field="4294967294" count="1">
            <x v="1"/>
          </reference>
        </references>
      </pivotArea>
    </format>
    <format dxfId="104">
      <pivotArea dataOnly="0" outline="0" fieldPosition="0">
        <references count="1">
          <reference field="4294967294" count="1">
            <x v="2"/>
          </reference>
        </references>
      </pivotArea>
    </format>
  </formats>
  <pivotTableStyleInfo name="PivotStyleLight16" showRowHeaders="1" showColHeaders="1" showRowStripes="1" showColStripes="0" showLastColumn="1"/>
  <filters count="2">
    <filter fld="0" type="count" evalOrder="-1" id="73" iMeasureFld="0">
      <autoFilter ref="A1">
        <filterColumn colId="0">
          <top10 val="10" filterVal="10"/>
        </filterColumn>
      </autoFilter>
    </filter>
    <filter fld="1" type="count" evalOrder="-1" id="1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FC92617-DC48-D040-88DD-3D9380D0F01E}" name="PivotTable55" cacheId="5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K74:O82" firstHeaderRow="0" firstDataRow="1" firstDataCol="1" rowPageCount="1" colPageCount="1"/>
  <pivotFields count="28">
    <pivotField showAll="0" measureFilter="1"/>
    <pivotField showAll="0"/>
    <pivotField showAll="0"/>
    <pivotField dataField="1" showAll="0"/>
    <pivotField dataField="1" showAll="0"/>
    <pivotField showAll="0"/>
    <pivotField dataField="1" numFmtId="44"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h="1" x="1"/>
        <item h="1" x="3"/>
        <item h="1" x="2"/>
        <item x="0"/>
        <item t="default"/>
      </items>
    </pivotField>
    <pivotField showAll="0"/>
    <pivotField numFmtId="2" showAll="0"/>
    <pivotField dataField="1" numFmtId="44" showAll="0"/>
    <pivotField showAll="0"/>
    <pivotField showAll="0"/>
    <pivotField showAll="0"/>
    <pivotField showAll="0"/>
    <pivotField axis="axisRow" showAll="0">
      <items count="145">
        <item x="31"/>
        <item x="16"/>
        <item x="65"/>
        <item x="63"/>
        <item x="82"/>
        <item x="86"/>
        <item x="80"/>
        <item x="85"/>
        <item x="101"/>
        <item x="104"/>
        <item x="45"/>
        <item x="103"/>
        <item x="129"/>
        <item x="24"/>
        <item x="42"/>
        <item x="83"/>
        <item x="48"/>
        <item x="100"/>
        <item x="121"/>
        <item x="99"/>
        <item x="37"/>
        <item x="142"/>
        <item x="40"/>
        <item x="93"/>
        <item x="17"/>
        <item x="75"/>
        <item x="119"/>
        <item x="9"/>
        <item x="124"/>
        <item x="130"/>
        <item x="18"/>
        <item x="112"/>
        <item x="127"/>
        <item x="91"/>
        <item x="117"/>
        <item x="15"/>
        <item x="69"/>
        <item x="19"/>
        <item x="118"/>
        <item x="109"/>
        <item x="92"/>
        <item x="140"/>
        <item x="14"/>
        <item x="6"/>
        <item x="134"/>
        <item x="141"/>
        <item x="96"/>
        <item x="143"/>
        <item x="128"/>
        <item x="114"/>
        <item x="11"/>
        <item x="126"/>
        <item x="20"/>
        <item x="7"/>
        <item x="110"/>
        <item x="106"/>
        <item x="116"/>
        <item x="13"/>
        <item x="67"/>
        <item x="102"/>
        <item x="125"/>
        <item x="61"/>
        <item x="90"/>
        <item x="107"/>
        <item x="12"/>
        <item x="21"/>
        <item x="62"/>
        <item x="54"/>
        <item x="51"/>
        <item x="23"/>
        <item x="94"/>
        <item x="1"/>
        <item x="2"/>
        <item x="25"/>
        <item x="30"/>
        <item x="122"/>
        <item x="68"/>
        <item x="55"/>
        <item x="32"/>
        <item x="33"/>
        <item x="27"/>
        <item x="44"/>
        <item x="29"/>
        <item x="87"/>
        <item x="131"/>
        <item x="22"/>
        <item x="10"/>
        <item x="132"/>
        <item x="26"/>
        <item x="8"/>
        <item x="58"/>
        <item x="108"/>
        <item x="77"/>
        <item x="113"/>
        <item x="89"/>
        <item x="3"/>
        <item x="4"/>
        <item x="115"/>
        <item x="73"/>
        <item x="53"/>
        <item x="28"/>
        <item x="60"/>
        <item x="49"/>
        <item x="36"/>
        <item x="79"/>
        <item x="133"/>
        <item x="46"/>
        <item x="50"/>
        <item x="136"/>
        <item x="57"/>
        <item x="59"/>
        <item x="105"/>
        <item x="0"/>
        <item x="64"/>
        <item x="74"/>
        <item x="43"/>
        <item x="78"/>
        <item x="120"/>
        <item x="123"/>
        <item x="34"/>
        <item x="47"/>
        <item x="56"/>
        <item x="97"/>
        <item x="84"/>
        <item x="39"/>
        <item x="70"/>
        <item x="81"/>
        <item x="95"/>
        <item x="135"/>
        <item x="72"/>
        <item x="111"/>
        <item x="5"/>
        <item x="38"/>
        <item x="66"/>
        <item x="41"/>
        <item x="71"/>
        <item x="98"/>
        <item x="139"/>
        <item x="76"/>
        <item x="52"/>
        <item x="35"/>
        <item x="137"/>
        <item x="138"/>
        <item x="88"/>
        <item t="default"/>
      </items>
    </pivotField>
  </pivotFields>
  <rowFields count="1">
    <field x="27"/>
  </rowFields>
  <rowItems count="8">
    <i>
      <x v="12"/>
    </i>
    <i>
      <x v="21"/>
    </i>
    <i>
      <x v="62"/>
    </i>
    <i>
      <x v="73"/>
    </i>
    <i>
      <x v="76"/>
    </i>
    <i>
      <x v="81"/>
    </i>
    <i>
      <x v="112"/>
    </i>
    <i>
      <x v="137"/>
    </i>
  </rowItems>
  <colFields count="1">
    <field x="-2"/>
  </colFields>
  <colItems count="4">
    <i>
      <x/>
    </i>
    <i i="1">
      <x v="1"/>
    </i>
    <i i="2">
      <x v="2"/>
    </i>
    <i i="3">
      <x v="3"/>
    </i>
  </colItems>
  <pageFields count="1">
    <pageField fld="19" hier="-1"/>
  </pageFields>
  <dataFields count="4">
    <dataField name="Total Reviews" fld="4" baseField="0" baseItem="0"/>
    <dataField name="Average of Price" fld="6" subtotal="average" baseField="0" baseItem="0"/>
    <dataField name="Average Stars Rating" fld="3" subtotal="average" baseField="0" baseItem="0"/>
    <dataField name="Category Average Price" fld="22" subtotal="average" baseField="0" baseItem="0"/>
  </dataFields>
  <formats count="6">
    <format dxfId="113">
      <pivotArea dataOnly="0" outline="0" fieldPosition="0">
        <references count="1">
          <reference field="4294967294" count="1">
            <x v="3"/>
          </reference>
        </references>
      </pivotArea>
    </format>
    <format dxfId="112">
      <pivotArea type="all" dataOnly="0" outline="0" fieldPosition="0"/>
    </format>
    <format dxfId="111">
      <pivotArea outline="0" collapsedLevelsAreSubtotals="1" fieldPosition="0"/>
    </format>
    <format dxfId="110">
      <pivotArea field="27" type="button" dataOnly="0" labelOnly="1" outline="0" axis="axisRow" fieldPosition="0"/>
    </format>
    <format dxfId="109">
      <pivotArea dataOnly="0" labelOnly="1" fieldPosition="0">
        <references count="1">
          <reference field="27" count="8">
            <x v="12"/>
            <x v="21"/>
            <x v="62"/>
            <x v="73"/>
            <x v="76"/>
            <x v="81"/>
            <x v="112"/>
            <x v="137"/>
          </reference>
        </references>
      </pivotArea>
    </format>
    <format dxfId="10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filters count="1">
    <filter fld="0" type="valueGreaterThan" evalOrder="-1" id="2" iMeasureFld="0">
      <autoFilter ref="A1">
        <filterColumn colId="0">
          <customFilters>
            <customFilter operator="greaterThan" val="2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350E734-4D9A-6E46-9617-E09A4F3017DA}" name="PivotTable54" cacheId="5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K40:O68" firstHeaderRow="0" firstDataRow="1" firstDataCol="1" rowPageCount="1" colPageCount="1"/>
  <pivotFields count="28">
    <pivotField showAll="0" measureFilter="1"/>
    <pivotField showAll="0"/>
    <pivotField showAll="0"/>
    <pivotField dataField="1" showAll="0"/>
    <pivotField dataField="1" showAll="0"/>
    <pivotField showAll="0"/>
    <pivotField dataField="1" numFmtId="44"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h="1" x="1"/>
        <item h="1" x="3"/>
        <item x="2"/>
        <item h="1" x="0"/>
        <item t="default"/>
      </items>
    </pivotField>
    <pivotField showAll="0"/>
    <pivotField numFmtId="2" showAll="0"/>
    <pivotField dataField="1" numFmtId="44" showAll="0"/>
    <pivotField showAll="0"/>
    <pivotField showAll="0"/>
    <pivotField showAll="0"/>
    <pivotField showAll="0"/>
    <pivotField axis="axisRow" showAll="0">
      <items count="145">
        <item x="31"/>
        <item x="16"/>
        <item x="65"/>
        <item x="63"/>
        <item x="82"/>
        <item x="86"/>
        <item x="80"/>
        <item x="85"/>
        <item x="101"/>
        <item x="104"/>
        <item x="45"/>
        <item x="103"/>
        <item x="129"/>
        <item x="24"/>
        <item x="42"/>
        <item x="83"/>
        <item x="48"/>
        <item x="100"/>
        <item x="121"/>
        <item x="99"/>
        <item x="37"/>
        <item x="142"/>
        <item x="40"/>
        <item x="93"/>
        <item x="17"/>
        <item x="75"/>
        <item x="119"/>
        <item x="9"/>
        <item x="124"/>
        <item x="130"/>
        <item x="18"/>
        <item x="112"/>
        <item x="127"/>
        <item x="91"/>
        <item x="117"/>
        <item x="15"/>
        <item x="69"/>
        <item x="19"/>
        <item x="118"/>
        <item x="109"/>
        <item x="92"/>
        <item x="140"/>
        <item x="14"/>
        <item x="6"/>
        <item x="134"/>
        <item x="141"/>
        <item x="96"/>
        <item x="143"/>
        <item x="128"/>
        <item x="114"/>
        <item x="11"/>
        <item x="126"/>
        <item x="20"/>
        <item x="7"/>
        <item x="110"/>
        <item x="106"/>
        <item x="116"/>
        <item x="13"/>
        <item x="67"/>
        <item x="102"/>
        <item x="125"/>
        <item x="61"/>
        <item x="90"/>
        <item x="107"/>
        <item x="12"/>
        <item x="21"/>
        <item x="62"/>
        <item x="54"/>
        <item x="51"/>
        <item x="23"/>
        <item x="94"/>
        <item x="1"/>
        <item x="2"/>
        <item x="25"/>
        <item x="30"/>
        <item x="122"/>
        <item x="68"/>
        <item x="55"/>
        <item x="32"/>
        <item x="33"/>
        <item x="27"/>
        <item x="44"/>
        <item x="29"/>
        <item x="87"/>
        <item x="131"/>
        <item x="22"/>
        <item x="10"/>
        <item x="132"/>
        <item x="26"/>
        <item x="8"/>
        <item x="58"/>
        <item x="108"/>
        <item x="77"/>
        <item x="113"/>
        <item x="89"/>
        <item x="3"/>
        <item x="4"/>
        <item x="115"/>
        <item x="73"/>
        <item x="53"/>
        <item x="28"/>
        <item x="60"/>
        <item x="49"/>
        <item x="36"/>
        <item x="79"/>
        <item x="133"/>
        <item x="46"/>
        <item x="50"/>
        <item x="136"/>
        <item x="57"/>
        <item x="59"/>
        <item x="105"/>
        <item x="0"/>
        <item x="64"/>
        <item x="74"/>
        <item x="43"/>
        <item x="78"/>
        <item x="120"/>
        <item x="123"/>
        <item x="34"/>
        <item x="47"/>
        <item x="56"/>
        <item x="97"/>
        <item x="84"/>
        <item x="39"/>
        <item x="70"/>
        <item x="81"/>
        <item x="95"/>
        <item x="135"/>
        <item x="72"/>
        <item x="111"/>
        <item x="5"/>
        <item x="38"/>
        <item x="66"/>
        <item x="41"/>
        <item x="71"/>
        <item x="98"/>
        <item x="139"/>
        <item x="76"/>
        <item x="52"/>
        <item x="35"/>
        <item x="137"/>
        <item x="138"/>
        <item x="88"/>
        <item t="default"/>
      </items>
    </pivotField>
  </pivotFields>
  <rowFields count="1">
    <field x="27"/>
  </rowFields>
  <rowItems count="28">
    <i>
      <x/>
    </i>
    <i>
      <x v="3"/>
    </i>
    <i>
      <x v="6"/>
    </i>
    <i>
      <x v="13"/>
    </i>
    <i>
      <x v="15"/>
    </i>
    <i>
      <x v="19"/>
    </i>
    <i>
      <x v="23"/>
    </i>
    <i>
      <x v="34"/>
    </i>
    <i>
      <x v="44"/>
    </i>
    <i>
      <x v="48"/>
    </i>
    <i>
      <x v="49"/>
    </i>
    <i>
      <x v="51"/>
    </i>
    <i>
      <x v="64"/>
    </i>
    <i>
      <x v="69"/>
    </i>
    <i>
      <x v="70"/>
    </i>
    <i>
      <x v="72"/>
    </i>
    <i>
      <x v="77"/>
    </i>
    <i>
      <x v="78"/>
    </i>
    <i>
      <x v="79"/>
    </i>
    <i>
      <x v="80"/>
    </i>
    <i>
      <x v="82"/>
    </i>
    <i>
      <x v="86"/>
    </i>
    <i>
      <x v="98"/>
    </i>
    <i>
      <x v="107"/>
    </i>
    <i>
      <x v="114"/>
    </i>
    <i>
      <x v="133"/>
    </i>
    <i>
      <x v="138"/>
    </i>
    <i>
      <x v="143"/>
    </i>
  </rowItems>
  <colFields count="1">
    <field x="-2"/>
  </colFields>
  <colItems count="4">
    <i>
      <x/>
    </i>
    <i i="1">
      <x v="1"/>
    </i>
    <i i="2">
      <x v="2"/>
    </i>
    <i i="3">
      <x v="3"/>
    </i>
  </colItems>
  <pageFields count="1">
    <pageField fld="19" hier="-1"/>
  </pageFields>
  <dataFields count="4">
    <dataField name="Total Reviews" fld="4" baseField="0" baseItem="0"/>
    <dataField name="Average of Price" fld="6" subtotal="average" baseField="0" baseItem="0"/>
    <dataField name="Average Stars Rating" fld="3" subtotal="average" baseField="0" baseItem="0"/>
    <dataField name="Category Average Price" fld="22" subtotal="average" baseField="0" baseItem="0"/>
  </dataFields>
  <formats count="7">
    <format dxfId="119">
      <pivotArea dataOnly="0" outline="0" fieldPosition="0">
        <references count="1">
          <reference field="4294967294" count="1">
            <x v="3"/>
          </reference>
        </references>
      </pivotArea>
    </format>
    <format dxfId="118">
      <pivotArea type="all" dataOnly="0" outline="0" fieldPosition="0"/>
    </format>
    <format dxfId="117">
      <pivotArea outline="0" collapsedLevelsAreSubtotals="1" fieldPosition="0"/>
    </format>
    <format dxfId="116">
      <pivotArea field="27" type="button" dataOnly="0" labelOnly="1" outline="0" axis="axisRow" fieldPosition="0"/>
    </format>
    <format dxfId="115">
      <pivotArea dataOnly="0" labelOnly="1" fieldPosition="0">
        <references count="1">
          <reference field="27" count="28">
            <x v="0"/>
            <x v="3"/>
            <x v="6"/>
            <x v="13"/>
            <x v="15"/>
            <x v="19"/>
            <x v="23"/>
            <x v="34"/>
            <x v="44"/>
            <x v="48"/>
            <x v="49"/>
            <x v="51"/>
            <x v="64"/>
            <x v="69"/>
            <x v="70"/>
            <x v="72"/>
            <x v="77"/>
            <x v="78"/>
            <x v="79"/>
            <x v="80"/>
            <x v="82"/>
            <x v="86"/>
            <x v="98"/>
            <x v="107"/>
            <x v="114"/>
            <x v="133"/>
            <x v="138"/>
            <x v="143"/>
          </reference>
        </references>
      </pivotArea>
    </format>
    <format dxfId="114">
      <pivotArea dataOnly="0" labelOnly="1" outline="0" fieldPosition="0">
        <references count="1">
          <reference field="4294967294" count="4">
            <x v="0"/>
            <x v="1"/>
            <x v="2"/>
            <x v="3"/>
          </reference>
        </references>
      </pivotArea>
    </format>
    <format dxfId="32">
      <pivotArea dataOnly="0" labelOnly="1" fieldPosition="0">
        <references count="1">
          <reference field="27" count="1">
            <x v="0"/>
          </reference>
        </references>
      </pivotArea>
    </format>
  </formats>
  <pivotTableStyleInfo name="PivotStyleLight16" showRowHeaders="1" showColHeaders="1" showRowStripes="0" showColStripes="0" showLastColumn="1"/>
  <filters count="1">
    <filter fld="0" type="valueGreaterThan" evalOrder="-1" id="2" iMeasureFld="0">
      <autoFilter ref="A1">
        <filterColumn colId="0">
          <customFilters>
            <customFilter operator="greaterThan" val="2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931BFB1-BAD2-7D4B-B109-17E1CB794A80}" name="PivotTable53" cacheId="5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54:E91" firstHeaderRow="0" firstDataRow="1" firstDataCol="1" rowPageCount="1" colPageCount="1"/>
  <pivotFields count="28">
    <pivotField showAll="0" measureFilter="1"/>
    <pivotField showAll="0"/>
    <pivotField showAll="0"/>
    <pivotField dataField="1" showAll="0"/>
    <pivotField dataField="1" showAll="0"/>
    <pivotField showAll="0"/>
    <pivotField dataField="1" numFmtId="44"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5">
        <item h="1" x="1"/>
        <item x="3"/>
        <item h="1" x="2"/>
        <item h="1" x="0"/>
        <item t="default"/>
      </items>
    </pivotField>
    <pivotField showAll="0"/>
    <pivotField numFmtId="2" showAll="0"/>
    <pivotField dataField="1" numFmtId="44" showAll="0"/>
    <pivotField showAll="0"/>
    <pivotField showAll="0"/>
    <pivotField showAll="0"/>
    <pivotField showAll="0"/>
    <pivotField axis="axisRow" showAll="0" measureFilter="1">
      <items count="145">
        <item x="31"/>
        <item x="16"/>
        <item x="65"/>
        <item x="63"/>
        <item x="82"/>
        <item x="86"/>
        <item x="80"/>
        <item x="85"/>
        <item x="101"/>
        <item x="104"/>
        <item x="45"/>
        <item x="103"/>
        <item x="129"/>
        <item x="24"/>
        <item x="42"/>
        <item x="83"/>
        <item x="48"/>
        <item x="100"/>
        <item x="121"/>
        <item x="99"/>
        <item x="37"/>
        <item x="142"/>
        <item x="40"/>
        <item x="93"/>
        <item x="17"/>
        <item x="75"/>
        <item x="119"/>
        <item x="9"/>
        <item x="124"/>
        <item x="130"/>
        <item x="18"/>
        <item x="112"/>
        <item x="127"/>
        <item x="91"/>
        <item x="117"/>
        <item x="15"/>
        <item x="69"/>
        <item x="19"/>
        <item x="118"/>
        <item x="109"/>
        <item x="92"/>
        <item x="140"/>
        <item x="14"/>
        <item x="6"/>
        <item x="134"/>
        <item x="141"/>
        <item x="96"/>
        <item x="143"/>
        <item x="128"/>
        <item x="114"/>
        <item x="11"/>
        <item x="126"/>
        <item x="20"/>
        <item x="7"/>
        <item x="110"/>
        <item x="106"/>
        <item x="116"/>
        <item x="13"/>
        <item x="67"/>
        <item x="102"/>
        <item x="125"/>
        <item x="61"/>
        <item x="90"/>
        <item x="107"/>
        <item x="12"/>
        <item x="21"/>
        <item x="62"/>
        <item x="54"/>
        <item x="51"/>
        <item x="23"/>
        <item x="94"/>
        <item x="1"/>
        <item x="2"/>
        <item x="25"/>
        <item x="30"/>
        <item x="122"/>
        <item x="68"/>
        <item x="55"/>
        <item x="32"/>
        <item x="33"/>
        <item x="27"/>
        <item x="44"/>
        <item x="29"/>
        <item x="87"/>
        <item x="131"/>
        <item x="22"/>
        <item x="10"/>
        <item x="132"/>
        <item x="26"/>
        <item x="8"/>
        <item x="58"/>
        <item x="108"/>
        <item x="77"/>
        <item x="113"/>
        <item x="89"/>
        <item x="3"/>
        <item x="4"/>
        <item x="115"/>
        <item x="73"/>
        <item x="53"/>
        <item x="28"/>
        <item x="60"/>
        <item x="49"/>
        <item x="36"/>
        <item x="79"/>
        <item x="133"/>
        <item x="46"/>
        <item x="50"/>
        <item x="136"/>
        <item x="57"/>
        <item x="59"/>
        <item x="105"/>
        <item x="0"/>
        <item x="64"/>
        <item x="74"/>
        <item x="43"/>
        <item x="78"/>
        <item x="120"/>
        <item x="123"/>
        <item x="34"/>
        <item x="47"/>
        <item x="56"/>
        <item x="97"/>
        <item x="84"/>
        <item x="39"/>
        <item x="70"/>
        <item x="81"/>
        <item x="95"/>
        <item x="135"/>
        <item x="72"/>
        <item x="111"/>
        <item x="5"/>
        <item x="38"/>
        <item x="66"/>
        <item x="41"/>
        <item x="71"/>
        <item x="98"/>
        <item x="139"/>
        <item x="76"/>
        <item x="52"/>
        <item x="35"/>
        <item x="137"/>
        <item x="138"/>
        <item x="88"/>
        <item t="default"/>
      </items>
    </pivotField>
  </pivotFields>
  <rowFields count="1">
    <field x="27"/>
  </rowFields>
  <rowItems count="37">
    <i>
      <x v="14"/>
    </i>
    <i>
      <x v="16"/>
    </i>
    <i>
      <x v="24"/>
    </i>
    <i>
      <x v="26"/>
    </i>
    <i>
      <x v="27"/>
    </i>
    <i>
      <x v="28"/>
    </i>
    <i>
      <x v="29"/>
    </i>
    <i>
      <x v="30"/>
    </i>
    <i>
      <x v="31"/>
    </i>
    <i>
      <x v="32"/>
    </i>
    <i>
      <x v="33"/>
    </i>
    <i>
      <x v="38"/>
    </i>
    <i>
      <x v="39"/>
    </i>
    <i>
      <x v="41"/>
    </i>
    <i>
      <x v="46"/>
    </i>
    <i>
      <x v="50"/>
    </i>
    <i>
      <x v="53"/>
    </i>
    <i>
      <x v="54"/>
    </i>
    <i>
      <x v="60"/>
    </i>
    <i>
      <x v="65"/>
    </i>
    <i>
      <x v="75"/>
    </i>
    <i>
      <x v="84"/>
    </i>
    <i>
      <x v="87"/>
    </i>
    <i>
      <x v="88"/>
    </i>
    <i>
      <x v="89"/>
    </i>
    <i>
      <x v="92"/>
    </i>
    <i>
      <x v="93"/>
    </i>
    <i>
      <x v="95"/>
    </i>
    <i>
      <x v="96"/>
    </i>
    <i>
      <x v="97"/>
    </i>
    <i>
      <x v="100"/>
    </i>
    <i>
      <x v="117"/>
    </i>
    <i>
      <x v="118"/>
    </i>
    <i>
      <x v="128"/>
    </i>
    <i>
      <x v="130"/>
    </i>
    <i>
      <x v="131"/>
    </i>
    <i>
      <x v="142"/>
    </i>
  </rowItems>
  <colFields count="1">
    <field x="-2"/>
  </colFields>
  <colItems count="4">
    <i>
      <x/>
    </i>
    <i i="1">
      <x v="1"/>
    </i>
    <i i="2">
      <x v="2"/>
    </i>
    <i i="3">
      <x v="3"/>
    </i>
  </colItems>
  <pageFields count="1">
    <pageField fld="19" hier="-1"/>
  </pageFields>
  <dataFields count="4">
    <dataField name="Total Reviews" fld="4" baseField="0" baseItem="0"/>
    <dataField name="Average of Price" fld="6" subtotal="average" baseField="0" baseItem="0"/>
    <dataField name="Average of stars" fld="3" subtotal="average" baseField="0" baseItem="0"/>
    <dataField name="Category Average Price" fld="22" subtotal="average" baseField="0" baseItem="0"/>
  </dataFields>
  <formats count="6">
    <format dxfId="125">
      <pivotArea dataOnly="0" outline="0" fieldPosition="0">
        <references count="1">
          <reference field="4294967294" count="1">
            <x v="3"/>
          </reference>
        </references>
      </pivotArea>
    </format>
    <format dxfId="124">
      <pivotArea type="all" dataOnly="0" outline="0" fieldPosition="0"/>
    </format>
    <format dxfId="123">
      <pivotArea outline="0" collapsedLevelsAreSubtotals="1" fieldPosition="0"/>
    </format>
    <format dxfId="122">
      <pivotArea field="27" type="button" dataOnly="0" labelOnly="1" outline="0" axis="axisRow" fieldPosition="0"/>
    </format>
    <format dxfId="121">
      <pivotArea dataOnly="0" labelOnly="1" fieldPosition="0">
        <references count="1">
          <reference field="27" count="37">
            <x v="14"/>
            <x v="16"/>
            <x v="24"/>
            <x v="26"/>
            <x v="27"/>
            <x v="28"/>
            <x v="29"/>
            <x v="30"/>
            <x v="31"/>
            <x v="32"/>
            <x v="33"/>
            <x v="38"/>
            <x v="39"/>
            <x v="41"/>
            <x v="46"/>
            <x v="50"/>
            <x v="53"/>
            <x v="54"/>
            <x v="60"/>
            <x v="65"/>
            <x v="75"/>
            <x v="84"/>
            <x v="87"/>
            <x v="88"/>
            <x v="89"/>
            <x v="92"/>
            <x v="93"/>
            <x v="95"/>
            <x v="96"/>
            <x v="97"/>
            <x v="100"/>
            <x v="117"/>
            <x v="118"/>
            <x v="128"/>
            <x v="130"/>
            <x v="131"/>
            <x v="142"/>
          </reference>
        </references>
      </pivotArea>
    </format>
    <format dxfId="12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filters count="2">
    <filter fld="27" type="valueGreaterThan" evalOrder="-1" id="4" iMeasureFld="0">
      <autoFilter ref="A1">
        <filterColumn colId="0">
          <customFilters>
            <customFilter operator="greaterThan" val="200"/>
          </customFilters>
        </filterColumn>
      </autoFilter>
    </filter>
    <filter fld="0" type="valueGreaterThan" evalOrder="-1" id="2" iMeasureFld="0">
      <autoFilter ref="A1">
        <filterColumn colId="0">
          <customFilters>
            <customFilter operator="greaterThan" val="2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4EE9A12-23D8-D04F-8F10-0BF9A477B6A4}" name="PivotTable56" cacheId="6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0:K34" firstHeaderRow="1" firstDataRow="3" firstDataCol="1"/>
  <pivotFields count="20">
    <pivotField dataField="1" showAll="0"/>
    <pivotField dataField="1" showAll="0"/>
    <pivotField showAll="0"/>
    <pivotField showAll="0"/>
    <pivotField showAll="0"/>
    <pivotField showAll="0"/>
    <pivotField numFmtId="44" showAll="0"/>
    <pivotField showAll="0"/>
    <pivotField showAll="0"/>
    <pivotField showAll="0"/>
    <pivotField showAll="0"/>
    <pivotField axis="axisRow" showAll="0">
      <items count="14">
        <item x="9"/>
        <item x="1"/>
        <item x="11"/>
        <item x="5"/>
        <item x="3"/>
        <item x="10"/>
        <item x="6"/>
        <item x="7"/>
        <item x="2"/>
        <item x="4"/>
        <item x="0"/>
        <item h="1" m="1" x="12"/>
        <item h="1" x="8"/>
        <item t="default"/>
      </items>
    </pivotField>
    <pivotField showAll="0"/>
    <pivotField showAll="0"/>
    <pivotField showAll="0"/>
    <pivotField showAll="0"/>
    <pivotField showAll="0"/>
    <pivotField showAll="0"/>
    <pivotField showAll="0"/>
    <pivotField axis="axisCol" showAll="0">
      <items count="5">
        <item x="1"/>
        <item x="3"/>
        <item x="2"/>
        <item x="0"/>
        <item t="default"/>
      </items>
    </pivotField>
  </pivotFields>
  <rowFields count="1">
    <field x="11"/>
  </rowFields>
  <rowItems count="12">
    <i>
      <x/>
    </i>
    <i>
      <x v="1"/>
    </i>
    <i>
      <x v="2"/>
    </i>
    <i>
      <x v="3"/>
    </i>
    <i>
      <x v="4"/>
    </i>
    <i>
      <x v="5"/>
    </i>
    <i>
      <x v="6"/>
    </i>
    <i>
      <x v="7"/>
    </i>
    <i>
      <x v="8"/>
    </i>
    <i>
      <x v="9"/>
    </i>
    <i>
      <x v="10"/>
    </i>
    <i t="grand">
      <x/>
    </i>
  </rowItems>
  <colFields count="2">
    <field x="19"/>
    <field x="-2"/>
  </colFields>
  <colItems count="10">
    <i>
      <x/>
      <x/>
    </i>
    <i r="1" i="1">
      <x v="1"/>
    </i>
    <i>
      <x v="1"/>
      <x/>
    </i>
    <i r="1" i="1">
      <x v="1"/>
    </i>
    <i>
      <x v="2"/>
      <x/>
    </i>
    <i r="1" i="1">
      <x v="1"/>
    </i>
    <i>
      <x v="3"/>
      <x/>
    </i>
    <i r="1" i="1">
      <x v="1"/>
    </i>
    <i t="grand">
      <x/>
    </i>
    <i t="grand" i="1">
      <x/>
    </i>
  </colItems>
  <dataFields count="2">
    <dataField name="Proportion of Products Listed" fld="0" subtotal="count" showDataAs="percentOfRow" baseField="0" baseItem="0" numFmtId="10"/>
    <dataField name="Total items" fld="1" subtotal="count" baseField="0" baseItem="0"/>
  </dataFields>
  <formats count="2">
    <format dxfId="54">
      <pivotArea field="11" type="button" dataOnly="0" labelOnly="1" outline="0" axis="axisRow" fieldPosition="0"/>
    </format>
    <format dxfId="53">
      <pivotArea outline="0" fieldPosition="0">
        <references count="1">
          <reference field="4294967294" count="1">
            <x v="0"/>
          </reference>
        </references>
      </pivotArea>
    </format>
  </formats>
  <pivotTableStyleInfo name="PivotStyleLight19"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61BAF6D-C466-9C41-BA7B-135F5427F875}" name="PivotTable18" cacheId="6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15" firstHeaderRow="0" firstDataRow="1" firstDataCol="1"/>
  <pivotFields count="20">
    <pivotField dataField="1" showAll="0"/>
    <pivotField showAll="0"/>
    <pivotField showAll="0"/>
    <pivotField dataField="1" showAll="0"/>
    <pivotField dataField="1" showAll="0"/>
    <pivotField showAll="0"/>
    <pivotField dataField="1" numFmtId="44" showAll="0"/>
    <pivotField showAll="0"/>
    <pivotField showAll="0"/>
    <pivotField showAll="0"/>
    <pivotField showAll="0"/>
    <pivotField axis="axisRow" showAll="0" sortType="descending">
      <items count="14">
        <item x="9"/>
        <item x="1"/>
        <item x="11"/>
        <item x="5"/>
        <item x="3"/>
        <item x="10"/>
        <item x="6"/>
        <item x="7"/>
        <item x="2"/>
        <item x="4"/>
        <item x="0"/>
        <item h="1" m="1" x="12"/>
        <item h="1"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11"/>
  </rowFields>
  <rowItems count="12">
    <i>
      <x v="8"/>
    </i>
    <i>
      <x v="4"/>
    </i>
    <i>
      <x v="10"/>
    </i>
    <i>
      <x v="3"/>
    </i>
    <i>
      <x v="9"/>
    </i>
    <i>
      <x v="2"/>
    </i>
    <i>
      <x v="7"/>
    </i>
    <i>
      <x v="1"/>
    </i>
    <i>
      <x v="6"/>
    </i>
    <i>
      <x/>
    </i>
    <i>
      <x v="5"/>
    </i>
    <i t="grand">
      <x/>
    </i>
  </rowItems>
  <colFields count="1">
    <field x="-2"/>
  </colFields>
  <colItems count="4">
    <i>
      <x/>
    </i>
    <i i="1">
      <x v="1"/>
    </i>
    <i i="2">
      <x v="2"/>
    </i>
    <i i="3">
      <x v="3"/>
    </i>
  </colItems>
  <dataFields count="4">
    <dataField name="Total Reviews" fld="4" baseField="0" baseItem="0"/>
    <dataField name="Average Star Rating" fld="3" subtotal="average" baseField="0" baseItem="0"/>
    <dataField name="Average Price" fld="6" subtotal="average" baseField="0" baseItem="0"/>
    <dataField name="Total Items Under Category" fld="0" subtotal="count" baseField="0" baseItem="0"/>
  </dataFields>
  <formats count="8">
    <format dxfId="62">
      <pivotArea collapsedLevelsAreSubtotals="1" fieldPosition="0">
        <references count="1">
          <reference field="11" count="0"/>
        </references>
      </pivotArea>
    </format>
    <format dxfId="61">
      <pivotArea collapsedLevelsAreSubtotals="1" fieldPosition="0">
        <references count="2">
          <reference field="4294967294" count="1" selected="0">
            <x v="1"/>
          </reference>
          <reference field="11" count="0"/>
        </references>
      </pivotArea>
    </format>
    <format dxfId="60">
      <pivotArea collapsedLevelsAreSubtotals="1" fieldPosition="0">
        <references count="2">
          <reference field="4294967294" count="1" selected="0">
            <x v="0"/>
          </reference>
          <reference field="11" count="0"/>
        </references>
      </pivotArea>
    </format>
    <format dxfId="59">
      <pivotArea field="11" grandRow="1" outline="0" collapsedLevelsAreSubtotals="1" axis="axisRow" fieldPosition="0">
        <references count="1">
          <reference field="4294967294" count="1" selected="0">
            <x v="2"/>
          </reference>
        </references>
      </pivotArea>
    </format>
    <format dxfId="58">
      <pivotArea field="11" grandRow="1" outline="0" collapsedLevelsAreSubtotals="1" axis="axisRow" fieldPosition="0">
        <references count="1">
          <reference field="4294967294" count="1" selected="0">
            <x v="1"/>
          </reference>
        </references>
      </pivotArea>
    </format>
    <format dxfId="57">
      <pivotArea collapsedLevelsAreSubtotals="1" fieldPosition="0">
        <references count="2">
          <reference field="4294967294" count="1" selected="0">
            <x v="3"/>
          </reference>
          <reference field="11" count="0"/>
        </references>
      </pivotArea>
    </format>
    <format dxfId="56">
      <pivotArea field="11" type="button" dataOnly="0" labelOnly="1" outline="0" axis="axisRow" fieldPosition="0"/>
    </format>
    <format dxfId="55">
      <pivotArea dataOnly="0" labelOnly="1" outline="0" fieldPosition="0">
        <references count="1">
          <reference field="4294967294" count="4">
            <x v="0"/>
            <x v="1"/>
            <x v="2"/>
            <x v="3"/>
          </reference>
        </references>
      </pivotArea>
    </format>
  </formats>
  <pivotTableStyleInfo name="PivotStyleLight19" showRowHeaders="1" showColHeaders="1" showRowStripes="1" showColStripes="0" showLastColumn="1"/>
  <extLst>
    <ext xmlns:x14="http://schemas.microsoft.com/office/spreadsheetml/2009/9/main" uri="{962EF5D1-5CA2-4c93-8EF4-DBF5C05439D2}">
      <x14:pivotTableDefinition xmlns:xm="http://schemas.microsoft.com/office/excel/2006/main" hideValuesRow="1">
        <x14:conditionalFormats count="1">
          <x14:conditionalFormat priority="3" id="{2106C67F-F01F-A248-A0B7-08BB1FB5A850}">
            <x14:pivotAreas count="1">
              <pivotArea type="data" collapsedLevelsAreSubtotals="1" fieldPosition="0">
                <references count="2">
                  <reference field="4294967294" count="1" selected="0">
                    <x v="1"/>
                  </reference>
                  <reference field="11" count="11">
                    <x v="0"/>
                    <x v="1"/>
                    <x v="2"/>
                    <x v="3"/>
                    <x v="4"/>
                    <x v="5"/>
                    <x v="6"/>
                    <x v="7"/>
                    <x v="8"/>
                    <x v="9"/>
                    <x v="10"/>
                  </reference>
                </references>
              </pivotArea>
            </x14:pivotAreas>
          </x14:conditionalFormat>
        </x14:conditionalFormats>
      </x14:pivotTableDefinition>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F4F8E07-E1DA-204F-85FC-DED05E71E06E}" name="Brands with More than 500 Reviews"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31" firstHeaderRow="0" firstDataRow="1" firstDataCol="1"/>
  <pivotFields count="25">
    <pivotField dataField="1" showAll="0"/>
    <pivotField axis="axisRow" showAll="0" measureFilter="1" sortType="descending">
      <items count="71">
        <item x="64"/>
        <item x="67"/>
        <item x="22"/>
        <item x="32"/>
        <item x="65"/>
        <item x="4"/>
        <item x="44"/>
        <item x="38"/>
        <item x="25"/>
        <item x="43"/>
        <item x="11"/>
        <item x="35"/>
        <item x="21"/>
        <item x="57"/>
        <item x="53"/>
        <item x="66"/>
        <item x="27"/>
        <item x="1"/>
        <item x="69"/>
        <item x="36"/>
        <item x="0"/>
        <item x="19"/>
        <item x="46"/>
        <item x="52"/>
        <item x="23"/>
        <item x="28"/>
        <item x="3"/>
        <item x="9"/>
        <item x="41"/>
        <item x="54"/>
        <item x="18"/>
        <item x="62"/>
        <item x="13"/>
        <item x="29"/>
        <item x="45"/>
        <item x="24"/>
        <item x="39"/>
        <item x="15"/>
        <item x="42"/>
        <item x="34"/>
        <item x="47"/>
        <item x="2"/>
        <item x="56"/>
        <item x="5"/>
        <item x="63"/>
        <item x="51"/>
        <item x="17"/>
        <item x="14"/>
        <item x="7"/>
        <item x="58"/>
        <item x="8"/>
        <item x="20"/>
        <item x="60"/>
        <item x="33"/>
        <item x="37"/>
        <item x="6"/>
        <item x="61"/>
        <item x="48"/>
        <item x="55"/>
        <item x="68"/>
        <item x="10"/>
        <item x="16"/>
        <item x="30"/>
        <item x="26"/>
        <item x="31"/>
        <item x="49"/>
        <item x="59"/>
        <item x="12"/>
        <item x="40"/>
        <item x="50"/>
        <item t="default"/>
      </items>
      <autoSortScope>
        <pivotArea dataOnly="0" outline="0" fieldPosition="0">
          <references count="1">
            <reference field="4294967294" count="1" selected="0">
              <x v="0"/>
            </reference>
          </references>
        </pivotArea>
      </autoSortScope>
    </pivotField>
    <pivotField showAll="0"/>
    <pivotField dataField="1" showAll="0"/>
    <pivotField dataField="1" showAll="0"/>
    <pivotField showAll="0"/>
    <pivotField dataField="1" numFmtId="4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28">
    <i>
      <x v="26"/>
    </i>
    <i>
      <x v="20"/>
    </i>
    <i>
      <x v="55"/>
    </i>
    <i>
      <x v="63"/>
    </i>
    <i>
      <x v="4"/>
    </i>
    <i>
      <x v="66"/>
    </i>
    <i>
      <x v="48"/>
    </i>
    <i>
      <x v="34"/>
    </i>
    <i>
      <x v="47"/>
    </i>
    <i>
      <x v="40"/>
    </i>
    <i>
      <x/>
    </i>
    <i>
      <x v="23"/>
    </i>
    <i>
      <x v="31"/>
    </i>
    <i>
      <x v="13"/>
    </i>
    <i>
      <x v="59"/>
    </i>
    <i>
      <x v="28"/>
    </i>
    <i>
      <x v="38"/>
    </i>
    <i>
      <x v="45"/>
    </i>
    <i>
      <x v="43"/>
    </i>
    <i>
      <x v="41"/>
    </i>
    <i>
      <x v="36"/>
    </i>
    <i>
      <x v="37"/>
    </i>
    <i>
      <x v="7"/>
    </i>
    <i>
      <x v="30"/>
    </i>
    <i>
      <x v="29"/>
    </i>
    <i>
      <x v="17"/>
    </i>
    <i>
      <x v="49"/>
    </i>
    <i t="grand">
      <x/>
    </i>
  </rowItems>
  <colFields count="1">
    <field x="-2"/>
  </colFields>
  <colItems count="5">
    <i>
      <x/>
    </i>
    <i i="1">
      <x v="1"/>
    </i>
    <i i="2">
      <x v="2"/>
    </i>
    <i i="3">
      <x v="3"/>
    </i>
    <i i="4">
      <x v="4"/>
    </i>
  </colItems>
  <dataFields count="5">
    <dataField name="Sum of Total Reviews" fld="4" baseField="0" baseItem="0"/>
    <dataField name="Average Reviews per brand" fld="4" subtotal="average" baseField="0" baseItem="0"/>
    <dataField name="Average Star Rating per Brand" fld="3" subtotal="average" baseField="0" baseItem="0"/>
    <dataField name="Average of Price" fld="6" subtotal="average" baseField="0" baseItem="0"/>
    <dataField name="Number of Products Listed" fld="0" subtotal="count" baseField="0" baseItem="0"/>
  </dataFields>
  <formats count="4">
    <format dxfId="46">
      <pivotArea dataOnly="0" outline="0" fieldPosition="0">
        <references count="1">
          <reference field="4294967294" count="1">
            <x v="3"/>
          </reference>
        </references>
      </pivotArea>
    </format>
    <format dxfId="45">
      <pivotArea dataOnly="0" outline="0" fieldPosition="0">
        <references count="1">
          <reference field="4294967294" count="1">
            <x v="1"/>
          </reference>
        </references>
      </pivotArea>
    </format>
    <format dxfId="44">
      <pivotArea dataOnly="0" outline="0" fieldPosition="0">
        <references count="1">
          <reference field="4294967294" count="1">
            <x v="0"/>
          </reference>
        </references>
      </pivotArea>
    </format>
    <format dxfId="43">
      <pivotArea dataOnly="0" outline="0" fieldPosition="0">
        <references count="1">
          <reference field="4294967294" count="1">
            <x v="2"/>
          </reference>
        </references>
      </pivotArea>
    </format>
  </formats>
  <pivotTableStyleInfo name="PivotStyleLight16" showRowHeaders="1" showColHeaders="1" showRowStripes="0" showColStripes="0" showLastColumn="1"/>
  <filters count="1">
    <filter fld="1" type="valueGreaterThanOrEqual" evalOrder="-1" id="1" iMeasureFld="0">
      <autoFilter ref="A1">
        <filterColumn colId="0">
          <customFilters>
            <customFilter operator="greaterThanOrEqual" val="5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92C7AEF-F7E3-C241-98C1-5DAFE8045BD0}" name="PivotTable32"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7:B118" firstHeaderRow="1" firstDataRow="1" firstDataCol="1"/>
  <pivotFields count="25">
    <pivotField showAll="0"/>
    <pivotField axis="axisRow" showAll="0" measureFilter="1" sortType="descending">
      <items count="71">
        <item x="64"/>
        <item x="67"/>
        <item x="22"/>
        <item x="32"/>
        <item x="65"/>
        <item x="4"/>
        <item x="44"/>
        <item x="38"/>
        <item x="25"/>
        <item x="43"/>
        <item x="11"/>
        <item x="35"/>
        <item x="21"/>
        <item x="57"/>
        <item x="53"/>
        <item x="66"/>
        <item x="27"/>
        <item x="1"/>
        <item x="69"/>
        <item x="36"/>
        <item x="0"/>
        <item x="19"/>
        <item x="46"/>
        <item x="52"/>
        <item x="23"/>
        <item x="28"/>
        <item x="3"/>
        <item x="9"/>
        <item x="41"/>
        <item x="54"/>
        <item x="18"/>
        <item x="62"/>
        <item x="13"/>
        <item x="29"/>
        <item x="45"/>
        <item x="24"/>
        <item x="39"/>
        <item x="15"/>
        <item x="42"/>
        <item x="34"/>
        <item x="47"/>
        <item x="2"/>
        <item x="56"/>
        <item x="5"/>
        <item x="63"/>
        <item x="51"/>
        <item x="17"/>
        <item x="14"/>
        <item x="7"/>
        <item x="58"/>
        <item x="8"/>
        <item x="20"/>
        <item x="60"/>
        <item x="33"/>
        <item x="37"/>
        <item x="6"/>
        <item x="61"/>
        <item x="48"/>
        <item x="55"/>
        <item x="68"/>
        <item x="10"/>
        <item x="16"/>
        <item x="30"/>
        <item x="26"/>
        <item x="31"/>
        <item x="49"/>
        <item x="59"/>
        <item x="12"/>
        <item x="40"/>
        <item x="50"/>
        <item t="default"/>
      </items>
      <autoSortScope>
        <pivotArea dataOnly="0" outline="0" fieldPosition="0">
          <references count="1">
            <reference field="4294967294" count="1" selected="0">
              <x v="0"/>
            </reference>
          </references>
        </pivotArea>
      </autoSortScope>
    </pivotField>
    <pivotField showAll="0"/>
    <pivotField showAll="0"/>
    <pivotField multipleItemSelectionAllowed="1" showAll="0"/>
    <pivotField showAll="0"/>
    <pivotField dataField="1" numFmtId="4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v="38"/>
    </i>
    <i>
      <x v="10"/>
    </i>
    <i>
      <x v="64"/>
    </i>
    <i>
      <x v="65"/>
    </i>
    <i>
      <x v="34"/>
    </i>
    <i>
      <x v="32"/>
    </i>
    <i>
      <x v="67"/>
    </i>
    <i>
      <x v="17"/>
    </i>
    <i>
      <x v="9"/>
    </i>
    <i>
      <x v="58"/>
    </i>
    <i t="grand">
      <x/>
    </i>
  </rowItems>
  <colItems count="1">
    <i/>
  </colItems>
  <dataFields count="1">
    <dataField name="Average of price/value3" fld="6" subtotal="average" baseField="0" baseItem="0"/>
  </dataFields>
  <formats count="1">
    <format dxfId="47">
      <pivotArea dataOnly="0" outline="0" fieldPosition="0">
        <references count="1">
          <reference field="4294967294" count="1">
            <x v="0"/>
          </reference>
        </references>
      </pivotArea>
    </format>
  </formats>
  <pivotTableStyleInfo name="PivotStyleLight16" showRowHeaders="1" showColHeaders="1" showRowStripes="0" showColStripes="0" showLastColumn="1"/>
  <filters count="2">
    <filter fld="1" type="count" evalOrder="-1" id="34" iMeasureFld="0">
      <autoFilter ref="A1">
        <filterColumn colId="0">
          <top10 top="0" val="10" filterVal="10"/>
        </filterColumn>
      </autoFilter>
    </filter>
    <filter fld="19" type="captionContains" evalOrder="-1" id="4" stringValue1="">
      <autoFilter ref="A1">
        <filterColumn colId="0">
          <customFilters>
            <customFilter val="**"/>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CB02063-56CA-EB4C-8EB6-41E23712C6FE}" name="PivotTable31" cacheId="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8:F71" firstHeaderRow="0" firstDataRow="1" firstDataCol="1" rowPageCount="1" colPageCount="1"/>
  <pivotFields count="25">
    <pivotField dataField="1" showAll="0"/>
    <pivotField axis="axisRow" showAll="0">
      <items count="71">
        <item x="64"/>
        <item x="67"/>
        <item x="22"/>
        <item x="32"/>
        <item x="65"/>
        <item x="4"/>
        <item x="44"/>
        <item x="38"/>
        <item x="25"/>
        <item x="43"/>
        <item x="11"/>
        <item x="35"/>
        <item x="21"/>
        <item x="57"/>
        <item x="53"/>
        <item x="66"/>
        <item x="27"/>
        <item x="1"/>
        <item x="69"/>
        <item x="36"/>
        <item x="0"/>
        <item x="19"/>
        <item x="46"/>
        <item x="52"/>
        <item x="23"/>
        <item x="28"/>
        <item x="3"/>
        <item x="9"/>
        <item x="41"/>
        <item x="54"/>
        <item x="18"/>
        <item x="62"/>
        <item x="13"/>
        <item x="29"/>
        <item x="45"/>
        <item x="24"/>
        <item x="39"/>
        <item x="15"/>
        <item x="42"/>
        <item x="34"/>
        <item x="47"/>
        <item x="2"/>
        <item x="56"/>
        <item x="5"/>
        <item x="63"/>
        <item x="51"/>
        <item x="17"/>
        <item x="14"/>
        <item x="7"/>
        <item x="58"/>
        <item x="8"/>
        <item x="20"/>
        <item x="60"/>
        <item x="33"/>
        <item x="37"/>
        <item x="6"/>
        <item x="61"/>
        <item x="48"/>
        <item x="55"/>
        <item x="68"/>
        <item x="10"/>
        <item x="16"/>
        <item x="30"/>
        <item x="26"/>
        <item x="31"/>
        <item x="49"/>
        <item x="59"/>
        <item x="12"/>
        <item x="40"/>
        <item x="50"/>
        <item t="default"/>
      </items>
    </pivotField>
    <pivotField showAll="0"/>
    <pivotField showAll="0"/>
    <pivotField axis="axisPage" dataField="1" multipleItemSelectionAllowed="1" showAll="0">
      <items count="106">
        <item h="1" x="34"/>
        <item h="1" x="48"/>
        <item h="1" x="31"/>
        <item h="1" x="30"/>
        <item h="1" x="67"/>
        <item h="1" x="29"/>
        <item h="1" x="52"/>
        <item h="1" x="59"/>
        <item h="1" x="28"/>
        <item h="1" x="38"/>
        <item h="1" x="46"/>
        <item h="1" x="36"/>
        <item h="1" x="63"/>
        <item h="1" x="51"/>
        <item h="1" x="43"/>
        <item h="1" x="50"/>
        <item h="1" x="40"/>
        <item h="1" x="54"/>
        <item h="1" x="15"/>
        <item h="1" x="23"/>
        <item h="1" x="49"/>
        <item h="1" x="1"/>
        <item h="1" x="56"/>
        <item h="1" x="18"/>
        <item h="1" x="45"/>
        <item h="1" x="37"/>
        <item h="1" x="44"/>
        <item h="1" x="100"/>
        <item h="1" x="6"/>
        <item h="1" x="33"/>
        <item h="1" x="35"/>
        <item h="1" x="13"/>
        <item h="1" x="55"/>
        <item h="1" x="41"/>
        <item h="1" x="14"/>
        <item h="1" x="94"/>
        <item h="1" x="69"/>
        <item h="1" x="53"/>
        <item h="1" x="83"/>
        <item h="1" x="12"/>
        <item h="1" x="24"/>
        <item h="1" x="47"/>
        <item h="1" x="60"/>
        <item h="1" x="70"/>
        <item h="1" x="62"/>
        <item h="1" x="78"/>
        <item h="1" x="57"/>
        <item h="1" x="32"/>
        <item h="1" x="85"/>
        <item h="1" x="84"/>
        <item h="1" x="103"/>
        <item h="1" x="77"/>
        <item h="1" x="5"/>
        <item h="1" x="11"/>
        <item h="1" x="3"/>
        <item h="1" x="72"/>
        <item h="1" x="81"/>
        <item h="1" x="21"/>
        <item h="1" x="98"/>
        <item x="97"/>
        <item x="90"/>
        <item x="2"/>
        <item x="4"/>
        <item x="82"/>
        <item x="16"/>
        <item x="75"/>
        <item x="20"/>
        <item x="22"/>
        <item x="86"/>
        <item x="61"/>
        <item x="7"/>
        <item x="79"/>
        <item x="66"/>
        <item x="65"/>
        <item x="104"/>
        <item x="76"/>
        <item x="87"/>
        <item x="9"/>
        <item x="73"/>
        <item x="99"/>
        <item x="80"/>
        <item x="101"/>
        <item x="39"/>
        <item x="95"/>
        <item x="64"/>
        <item x="92"/>
        <item x="71"/>
        <item x="25"/>
        <item x="27"/>
        <item x="26"/>
        <item x="17"/>
        <item x="19"/>
        <item x="89"/>
        <item x="88"/>
        <item x="68"/>
        <item x="42"/>
        <item x="74"/>
        <item x="8"/>
        <item x="10"/>
        <item x="91"/>
        <item x="58"/>
        <item x="93"/>
        <item x="102"/>
        <item x="0"/>
        <item x="96"/>
        <item t="default"/>
      </items>
    </pivotField>
    <pivotField showAll="0"/>
    <pivotField dataField="1" numFmtId="4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5">
        <item x="1"/>
        <item x="3"/>
        <item x="2"/>
        <item x="0"/>
        <item t="default"/>
      </items>
      <autoSortScope>
        <pivotArea dataOnly="0" outline="0" fieldPosition="0">
          <references count="1">
            <reference field="4294967294" count="1" selected="0">
              <x v="3"/>
            </reference>
          </references>
        </pivotArea>
      </autoSortScope>
    </pivotField>
    <pivotField showAll="0"/>
    <pivotField showAll="0"/>
    <pivotField showAll="0"/>
    <pivotField showAll="0"/>
    <pivotField showAll="0"/>
  </pivotFields>
  <rowFields count="2">
    <field x="19"/>
    <field x="1"/>
  </rowFields>
  <rowItems count="33">
    <i>
      <x v="1"/>
    </i>
    <i r="1">
      <x/>
    </i>
    <i r="1">
      <x v="13"/>
    </i>
    <i r="1">
      <x v="23"/>
    </i>
    <i r="1">
      <x v="26"/>
    </i>
    <i r="1">
      <x v="28"/>
    </i>
    <i r="1">
      <x v="31"/>
    </i>
    <i r="1">
      <x v="37"/>
    </i>
    <i r="1">
      <x v="40"/>
    </i>
    <i r="1">
      <x v="43"/>
    </i>
    <i r="1">
      <x v="45"/>
    </i>
    <i r="1">
      <x v="55"/>
    </i>
    <i r="1">
      <x v="63"/>
    </i>
    <i>
      <x v="3"/>
    </i>
    <i r="1">
      <x v="4"/>
    </i>
    <i r="1">
      <x v="20"/>
    </i>
    <i r="1">
      <x v="36"/>
    </i>
    <i r="1">
      <x v="59"/>
    </i>
    <i r="1">
      <x v="66"/>
    </i>
    <i>
      <x v="2"/>
    </i>
    <i r="1">
      <x v="7"/>
    </i>
    <i r="1">
      <x v="26"/>
    </i>
    <i r="1">
      <x v="41"/>
    </i>
    <i r="1">
      <x v="48"/>
    </i>
    <i r="1">
      <x v="49"/>
    </i>
    <i r="1">
      <x v="63"/>
    </i>
    <i>
      <x/>
    </i>
    <i r="1">
      <x v="17"/>
    </i>
    <i r="1">
      <x v="29"/>
    </i>
    <i r="1">
      <x v="34"/>
    </i>
    <i r="1">
      <x v="38"/>
    </i>
    <i r="1">
      <x v="47"/>
    </i>
    <i t="grand">
      <x/>
    </i>
  </rowItems>
  <colFields count="1">
    <field x="-2"/>
  </colFields>
  <colItems count="5">
    <i>
      <x/>
    </i>
    <i i="1">
      <x v="1"/>
    </i>
    <i i="2">
      <x v="2"/>
    </i>
    <i i="3">
      <x v="3"/>
    </i>
    <i i="4">
      <x v="4"/>
    </i>
  </colItems>
  <pageFields count="1">
    <pageField fld="4" hier="-1"/>
  </pageFields>
  <dataFields count="5">
    <dataField name="Minimum Price" fld="6" subtotal="min" baseField="0" baseItem="0"/>
    <dataField name="Maximum Price" fld="6" subtotal="max" baseField="0" baseItem="0"/>
    <dataField name="Average Pricen" fld="6" subtotal="average" baseField="0" baseItem="0"/>
    <dataField name="Total Reviews" fld="4" baseField="0" baseItem="0"/>
    <dataField name="Total Products" fld="0" subtotal="count" baseField="0" baseItem="0"/>
  </dataFields>
  <formats count="1">
    <format dxfId="48">
      <pivotArea dataOnly="0" outline="0" fieldPosition="0">
        <references count="1">
          <reference field="4294967294" count="3">
            <x v="0"/>
            <x v="1"/>
            <x v="2"/>
          </reference>
        </references>
      </pivotArea>
    </format>
  </formats>
  <pivotTableStyleInfo name="PivotStyleLight16" showRowHeaders="1" showColHeaders="1" showRowStripes="0" showColStripes="0" showLastColumn="1"/>
  <filters count="1">
    <filter fld="19" type="captionContains" evalOrder="-1" id="4" stringValue1="">
      <autoFilter ref="A1">
        <filterColumn colId="0">
          <customFilters>
            <customFilter val="**"/>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gif"/></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5</v>
    <v>Paladone Playstation Icons Light with 3 Light Modes</v>
  </rv>
  <rv s="0">
    <v>1</v>
    <v>5</v>
    <v>Paladone Products Ltd - YouTube</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0" xr10:uid="{83123283-5F35-8243-9084-71D4156FB354}" sourceName="Category_0">
  <pivotTables>
    <pivotTable tabId="12" name="Average Total Reviews of Various Brands"/>
    <pivotTable tabId="12" name="Sum Total Reviews of Products"/>
    <pivotTable tabId="12" name="Total reviews and total listings for each category"/>
    <pivotTable tabId="12" name="Average Review of Select Brands"/>
    <pivotTable tabId="12" name="PivotTable44"/>
    <pivotTable tabId="12" name="PivotTable45"/>
    <pivotTable tabId="12" name="Customer Perception Scores for Each Category"/>
  </pivotTables>
  <data>
    <tabular pivotCacheId="1557463381">
      <items count="13">
        <i x="9" s="1"/>
        <i x="1" s="1"/>
        <i x="11" s="1"/>
        <i x="5" s="1"/>
        <i x="3" s="1"/>
        <i x="10" s="1"/>
        <i x="6" s="1"/>
        <i x="7" s="1"/>
        <i x="2" s="1"/>
        <i x="4" s="1"/>
        <i x="8" s="1"/>
        <i x="0" s="1"/>
        <i x="12"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Categorization" xr10:uid="{8D026CFF-95C7-A149-BCE3-A9F51573DF5B}" sourceName="Price Categorization">
  <pivotTables>
    <pivotTable tabId="12" name="Average Total Reviews of Various Brands"/>
    <pivotTable tabId="12" name="Sum Total Reviews of Products"/>
    <pivotTable tabId="12" name="Total reviews and total listings for each category"/>
    <pivotTable tabId="12" name="Average Review of Select Brands"/>
    <pivotTable tabId="12" name="PivotTable44"/>
    <pivotTable tabId="12" name="PivotTable45"/>
    <pivotTable tabId="12" name="Customer Perception Scores for Each Category"/>
  </pivotTables>
  <data>
    <tabular pivotCacheId="1557463381">
      <items count="4">
        <i x="1" s="1"/>
        <i x="3"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s_Simplified1" xr10:uid="{189A0980-2EF4-4049-B6E2-09FBE6FC78DF}" sourceName="Stars Simplified">
  <pivotTables>
    <pivotTable tabId="12" name="Average Total Reviews of Various Brands"/>
    <pivotTable tabId="12" name="Sum Total Reviews of Products"/>
    <pivotTable tabId="12" name="Total reviews and total listings for each category"/>
    <pivotTable tabId="12" name="Average Review of Select Brands"/>
    <pivotTable tabId="12" name="PivotTable44"/>
    <pivotTable tabId="12" name="PivotTable45"/>
    <pivotTable tabId="12" name="Customer Perception Scores for Each Category"/>
  </pivotTables>
  <data>
    <tabular pivotCacheId="1557463381">
      <items count="12">
        <i x="9" s="1"/>
        <i x="11" s="1"/>
        <i x="4" s="1"/>
        <i x="3" s="1"/>
        <i x="0" s="1"/>
        <i x="2" s="1"/>
        <i x="6" s="1"/>
        <i x="1" s="1"/>
        <i x="5" s="1"/>
        <i x="7" s="1"/>
        <i x="8" s="1"/>
        <i x="1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view_Count_Simplified1" xr10:uid="{408D6262-15A8-3943-AF75-7B7D54B23E25}" sourceName="Review Count Simplified">
  <pivotTables>
    <pivotTable tabId="12" name="Average Total Reviews of Various Brands"/>
    <pivotTable tabId="12" name="Sum Total Reviews of Products"/>
    <pivotTable tabId="12" name="Total reviews and total listings for each category"/>
    <pivotTable tabId="12" name="Average Review of Select Brands"/>
    <pivotTable tabId="12" name="PivotTable44"/>
    <pivotTable tabId="12" name="PivotTable45"/>
    <pivotTable tabId="12" name="Customer Perception Scores for Each Category"/>
  </pivotTables>
  <data>
    <tabular pivotCacheId="1557463381">
      <items count="5">
        <i x="2" s="1"/>
        <i x="3" s="1"/>
        <i x="4"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ies" xr10:uid="{364BA51C-FF7E-A44E-9D6D-D6DF5C12ED12}" cache="Slicer_Category_0" caption="Product Categories" startItem="5" rowHeight="230716"/>
  <slicer name="Price Categories" xr10:uid="{78D07E90-C246-7A45-B561-F260EDA978EF}" cache="Slicer_Price_Categorization" caption="Price Categories" rowHeight="230716"/>
  <slicer name="Stars Simplified 1" xr10:uid="{20632DE7-5FEB-604C-BA4D-1DD98155DCDE}" cache="Slicer_Stars_Simplified1" caption="Stars Simplified" startItem="4" rowHeight="230716"/>
  <slicer name="Review Count Simplified 1" xr10:uid="{074589BE-2442-9A42-AC7F-461819C4AEC9}" cache="Slicer_Review_Count_Simplified1" caption="Review Count"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40C1857-25C3-D54B-AC53-D1353874E0AF}" name="Table15" displayName="Table15" ref="F20:J31" totalsRowShown="0" headerRowDxfId="95" dataDxfId="94">
  <autoFilter ref="F20:J31" xr:uid="{940C1857-25C3-D54B-AC53-D1353874E0AF}"/>
  <tableColumns count="5">
    <tableColumn id="1" xr3:uid="{BCCC5D2C-6001-DA4E-AA53-EBC3DB4276A5}" name="Categories" dataDxfId="93"/>
    <tableColumn id="2" xr3:uid="{C873EA66-103D-3D4B-8CB7-5286C0A09471}" name="Normalized review score (50%)" dataDxfId="92">
      <calculatedColumnFormula>B21/MAX('Gaming Merchandise Dataset'!F:F)</calculatedColumnFormula>
    </tableColumn>
    <tableColumn id="3" xr3:uid="{A5AEE5D1-4E4A-C54C-BDD6-3F772EE6C422}" name="Normalized ratings score (30%)" dataDxfId="91">
      <calculatedColumnFormula>IF(B21&gt;100,C21*6,C21*6*(B21/100))</calculatedColumnFormula>
    </tableColumn>
    <tableColumn id="4" xr3:uid="{D196F3BF-4490-C246-BE3A-5835637FB0F9}" name="Normalized Price Score (20%)" dataDxfId="90">
      <calculatedColumnFormula>20*(1-(D21/MAX('Gaming Merchandise Dataset'!H:H)))</calculatedColumnFormula>
    </tableColumn>
    <tableColumn id="5" xr3:uid="{6E763FF7-7748-2B47-A7AA-0EFBB205FB07}" name="Market Presence Score" dataDxfId="89">
      <calculatedColumnFormula>SUM(Table15[[#This Row],[Normalized review score (50%)]:[Normalized Price Score (20%)]])</calculatedColumnFormula>
    </tableColumn>
  </tableColumns>
  <tableStyleInfo name="TableStyleLight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9E42061-CB0A-3B46-A368-DAB120223D49}" name="Table2" displayName="Table2" ref="F40:I48" totalsRowShown="0" headerRowDxfId="88" dataDxfId="87" headerRowCellStyle="Comma" dataCellStyle="Comma">
  <autoFilter ref="F40:I48" xr:uid="{99E42061-CB0A-3B46-A368-DAB120223D49}"/>
  <tableColumns count="4">
    <tableColumn id="1" xr3:uid="{1275FCCB-F0DC-1E48-AF5B-7732D5108D3E}" name="Review Weight"/>
    <tableColumn id="2" xr3:uid="{62D7A5FF-416F-1B42-97D2-E219CCD448B4}" name="Rating Index" dataDxfId="86" dataCellStyle="Comma"/>
    <tableColumn id="3" xr3:uid="{109C713C-3424-BE44-9EF1-7358F5DB87FA}" name="Price Index" dataDxfId="85" dataCellStyle="Comma"/>
    <tableColumn id="4" xr3:uid="{31852490-B767-804A-98A9-5D1D499F075F}" name="VPI" dataDxfId="84" dataCellStyle="Comma">
      <calculatedColumnFormula>G41/H41</calculatedColumnFormula>
    </tableColumn>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9198C22-7960-5C45-B494-7D1068147B75}" name="Table5" displayName="Table5" ref="F54:I91" totalsRowShown="0" headerRowDxfId="83" dataDxfId="82" tableBorderDxfId="81" headerRowCellStyle="Comma" dataCellStyle="Comma">
  <autoFilter ref="F54:I91" xr:uid="{B9198C22-7960-5C45-B494-7D1068147B75}"/>
  <tableColumns count="4">
    <tableColumn id="1" xr3:uid="{3E727DB0-17B3-7541-AF5B-69F61333CD41}" name="Review Weight" dataDxfId="80">
      <calculatedColumnFormula>MIN(1,B55/100)</calculatedColumnFormula>
    </tableColumn>
    <tableColumn id="2" xr3:uid="{9942E772-AFBF-BD47-8A35-D00A9F5671DA}" name="Rating Index" dataDxfId="79" dataCellStyle="Comma">
      <calculatedColumnFormula>D55*Table5[[#This Row],[Review Weight]]</calculatedColumnFormula>
    </tableColumn>
    <tableColumn id="3" xr3:uid="{DF77D63D-0549-9A4F-9A1C-4391449DE2EA}" name="Price Index" dataDxfId="78" dataCellStyle="Comma">
      <calculatedColumnFormula>C55/E55</calculatedColumnFormula>
    </tableColumn>
    <tableColumn id="4" xr3:uid="{1BE33D6A-5304-344E-A118-4FFC31C4EC73}" name="VPI" dataDxfId="77" dataCellStyle="Comma">
      <calculatedColumnFormula>G55/H55</calculatedColumnFormula>
    </tableColumn>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4DAC738-B4A1-7949-AF33-9CEDB7324051}" name="Table510" displayName="Table510" ref="P40:S68" totalsRowShown="0" headerRowDxfId="76" dataDxfId="75" tableBorderDxfId="74" headerRowCellStyle="Comma" dataCellStyle="Comma">
  <autoFilter ref="P40:S68" xr:uid="{34DAC738-B4A1-7949-AF33-9CEDB7324051}"/>
  <tableColumns count="4">
    <tableColumn id="1" xr3:uid="{A43FC3E8-2543-5644-9333-71169E19FDA1}" name="Review Weight" dataDxfId="73">
      <calculatedColumnFormula>MIN(1,L41/100)</calculatedColumnFormula>
    </tableColumn>
    <tableColumn id="2" xr3:uid="{CBA4E37B-439A-004B-9031-5A8ED8675913}" name="Rating Index" dataDxfId="72" dataCellStyle="Comma">
      <calculatedColumnFormula>N41*Table510[[#This Row],[Review Weight]]</calculatedColumnFormula>
    </tableColumn>
    <tableColumn id="3" xr3:uid="{7BAC58D9-30B6-A046-A0B6-3150AE5783CD}" name="Price Index" dataDxfId="71" dataCellStyle="Comma">
      <calculatedColumnFormula>M41/O41</calculatedColumnFormula>
    </tableColumn>
    <tableColumn id="4" xr3:uid="{759A199F-DA54-C54C-86EC-94D54A135774}" name="VPI" dataDxfId="70" dataCellStyle="Comma">
      <calculatedColumnFormula>Q41/R41</calculatedColumnFormula>
    </tableColumn>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DE93B4F-17B2-9E49-818D-68A5C548427A}" name="Table51011" displayName="Table51011" ref="P74:S82" totalsRowShown="0" headerRowDxfId="69" dataDxfId="68" tableBorderDxfId="67" headerRowCellStyle="Comma" dataCellStyle="Comma">
  <autoFilter ref="P74:S82" xr:uid="{BDE93B4F-17B2-9E49-818D-68A5C548427A}"/>
  <tableColumns count="4">
    <tableColumn id="1" xr3:uid="{337E5EAF-31C3-9A4C-9673-DAA2BE92EB34}" name="Review Weight" dataDxfId="66">
      <calculatedColumnFormula>MIN(1,L75/100)</calculatedColumnFormula>
    </tableColumn>
    <tableColumn id="2" xr3:uid="{02259062-CCEC-254A-8C40-323CED8AEBAB}" name="Rating Index" dataDxfId="65" dataCellStyle="Comma">
      <calculatedColumnFormula>N75*Table51011[[#This Row],[Review Weight]]</calculatedColumnFormula>
    </tableColumn>
    <tableColumn id="3" xr3:uid="{B0A29B7D-B847-6649-8401-3A75364C11EB}" name="Price Index" dataDxfId="64" dataCellStyle="Comma">
      <calculatedColumnFormula>M75/O75</calculatedColumnFormula>
    </tableColumn>
    <tableColumn id="4" xr3:uid="{618D1D05-7CD8-B049-845A-C5517BA46DF6}" name="VPI" dataDxfId="63" dataCellStyle="Comma">
      <calculatedColumnFormula>Q75/R75</calculatedColumnFormula>
    </tableColumn>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B2F01E8-20BD-C04E-9FF9-CB45F8B6980B}" name="Table7" displayName="Table7" ref="G3:J14" totalsRowShown="0">
  <autoFilter ref="G3:J14" xr:uid="{5B2F01E8-20BD-C04E-9FF9-CB45F8B6980B}"/>
  <tableColumns count="4">
    <tableColumn id="1" xr3:uid="{E4B0F434-A36D-3947-A210-69468192A0CD}" name="Category Concentration" dataDxfId="52"/>
    <tableColumn id="2" xr3:uid="{46D33178-7F83-1243-B578-F55F10C26E01}" name="Review Share" dataDxfId="51" dataCellStyle="Percent">
      <calculatedColumnFormula>B4/$B$15</calculatedColumnFormula>
    </tableColumn>
    <tableColumn id="3" xr3:uid="{F3E8A99C-C2F6-C049-93B0-F92201CAD830}" name="Product Share" dataDxfId="50" dataCellStyle="Percent">
      <calculatedColumnFormula>(E4/$E$15)</calculatedColumnFormula>
    </tableColumn>
    <tableColumn id="4" xr3:uid="{2F45195F-34D8-AC46-81E1-D30607FA2AA3}" name="Concentration Index" dataDxfId="49">
      <calculatedColumnFormula>(H4+I4)/2</calculatedColumnFormula>
    </tableColumn>
  </tableColumns>
  <tableStyleInfo name="TableStyleMedium5"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DA1F487F-AD4A-8246-92F7-710E273D361F}" name="Table13" displayName="Table13" ref="A39:C50" totalsRowShown="0">
  <autoFilter ref="A39:C50" xr:uid="{DA1F487F-AD4A-8246-92F7-710E273D361F}"/>
  <sortState xmlns:xlrd2="http://schemas.microsoft.com/office/spreadsheetml/2017/richdata2" ref="A40:C52">
    <sortCondition descending="1" ref="B39:B52"/>
  </sortState>
  <tableColumns count="3">
    <tableColumn id="1" xr3:uid="{867FDC6A-158C-EF45-9561-4E96BB28D746}" name="Category Review Density "/>
    <tableColumn id="2" xr3:uid="{5543759B-2D7A-2540-B58F-6C9E8A27337B}" name="Review Density"/>
    <tableColumn id="3" xr3:uid="{E2B817AC-200C-D74E-81D2-9434A9ED64F7}" name="Engagement with respect to average"/>
  </tableColumns>
  <tableStyleInfo name="TableStyleLight5"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DC8CA1B-D0A1-1645-B55E-FDB5B6DA0BCC}" name="Table14" displayName="Table14" ref="D39:D40" totalsRowShown="0" headerRowDxfId="30" dataDxfId="29">
  <autoFilter ref="D39:D40" xr:uid="{4DC8CA1B-D0A1-1645-B55E-FDB5B6DA0BCC}"/>
  <tableColumns count="1">
    <tableColumn id="1" xr3:uid="{82B5673B-AA9D-0040-8BDF-574895CC424C}" name="Average Density" dataDxfId="31">
      <calculatedColumnFormula>AVERAGE($B$4:$B$14)/AVERAGE($E$4:$E$14)</calculatedColumnFormula>
    </tableColumn>
  </tableColumns>
  <tableStyleInfo name="TableStyleLight1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4508E7A-B6F0-8347-8449-F6929DBF57C3}" name="Table8" displayName="Table8" ref="H3:L14" totalsRowShown="0" headerRowDxfId="42">
  <autoFilter ref="H3:L14" xr:uid="{F4508E7A-B6F0-8347-8449-F6929DBF57C3}"/>
  <tableColumns count="5">
    <tableColumn id="1" xr3:uid="{F1C99BB7-2EAC-6546-9BA8-39F87AF687EC}" name="10 best selling brands" dataDxfId="41"/>
    <tableColumn id="2" xr3:uid="{7CCF414B-29B6-EF46-8FAF-6EB1AB4E3845}" name="Normalized Review Score (50%)" dataDxfId="40">
      <calculatedColumnFormula>IF(((C4/$C$31)*0.5)*0.5&lt;0.5,((C4/$C$31)*0.5)*0.5,0.5)</calculatedColumnFormula>
    </tableColumn>
    <tableColumn id="3" xr3:uid="{62D9A396-E7A4-4F4E-AB44-C4F5C02ADA84}" name="Normalized Ratings Score (25%)" dataCellStyle="Comma">
      <calculatedColumnFormula>IF(C4&gt;3000,$D$31*0.05,D4*0.05*(C4/3000))</calculatedColumnFormula>
    </tableColumn>
    <tableColumn id="4" xr3:uid="{4B31FFCD-F95B-E542-B953-2CB596CAC76A}" name="Normalized Price Score (25%)" dataDxfId="28">
      <calculatedColumnFormula>0.25*(1-E4/MAX('Gaming Merchandise Dataset'!H:H))</calculatedColumnFormula>
    </tableColumn>
    <tableColumn id="5" xr3:uid="{28154FC3-FC39-F94B-AED8-4EF3AF790DB5}" name="Brand Market Presence Score" dataCellStyle="Percent">
      <calculatedColumnFormula>SUM(I4:K4)</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A5A5765-5E89-C649-9BD1-5EC368747B96}" name="Table3" displayName="Table3" ref="J19:K29" totalsRowShown="0" tableBorderDxfId="27">
  <autoFilter ref="J19:K29" xr:uid="{4A5A5765-5E89-C649-9BD1-5EC368747B96}"/>
  <sortState xmlns:xlrd2="http://schemas.microsoft.com/office/spreadsheetml/2017/richdata2" ref="J20:K29">
    <sortCondition descending="1" ref="K19:K29"/>
  </sortState>
  <tableColumns count="2">
    <tableColumn id="1" xr3:uid="{820BE6D5-2F94-9B44-85E8-A27187854D69}" name="10 best selling brands"/>
    <tableColumn id="2" xr3:uid="{42F2A048-FB9E-F547-9CA4-151A54893B03}" name="Brand Market Presence Score" dataCellStyle="Percent"/>
  </tableColumns>
  <tableStyleInfo name="TableStyleLight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C173069A-870B-6541-B8FF-FE8D79FD1A17}" name="Table11" displayName="Table11" ref="A1:AC160" totalsRowShown="0" headerRowDxfId="39">
  <autoFilter ref="A1:AC160" xr:uid="{C173069A-870B-6541-B8FF-FE8D79FD1A17}"/>
  <tableColumns count="29">
    <tableColumn id="1" xr3:uid="{3CD79098-C124-E74A-852A-8335BDDF7307}" name="Column1" dataDxfId="38"/>
    <tableColumn id="2" xr3:uid="{14EC7829-C9AD-7B40-93B0-90D0837A9D24}" name="title"/>
    <tableColumn id="3" xr3:uid="{35415771-5BEA-A844-ABDB-8E1626CED32B}" name="brand"/>
    <tableColumn id="4" xr3:uid="{789F85F6-B011-564E-B1D5-028ED90662C8}" name="description"/>
    <tableColumn id="5" xr3:uid="{AB6FB303-9C9E-864E-96E4-3C4950DE01AF}" name="stars"/>
    <tableColumn id="6" xr3:uid="{2522D2AA-8212-A04D-B682-DB83C43D943E}" name="reviewsCount"/>
    <tableColumn id="7" xr3:uid="{A75D169B-82D5-8D48-AC0A-ED2926575E83}" name="price/currency"/>
    <tableColumn id="8" xr3:uid="{AE0C6771-0294-504C-9484-F55FBD2A634B}" name="price/value" dataDxfId="37" dataCellStyle="Currency"/>
    <tableColumn id="9" xr3:uid="{5B968765-007C-2641-B542-14FE2F39D510}" name="breadCrumbs"/>
    <tableColumn id="10" xr3:uid="{864A3017-8087-744F-B647-D44D5514F0E7}" name="asin"/>
    <tableColumn id="11" xr3:uid="{079413EE-EE86-6E47-9D19-FA9B0E2504C8}" name="url"/>
    <tableColumn id="12" xr3:uid="{15A17AF2-DB8E-6545-B9FD-E3A645FABDCF}" name="desc_length"/>
    <tableColumn id="13" xr3:uid="{A7A5804E-2071-E747-863E-A7133164A2E5}" name="Category_0"/>
    <tableColumn id="14" xr3:uid="{6476B0EC-6C7C-DA45-BB68-55DDEF370024}" name="Category_1"/>
    <tableColumn id="15" xr3:uid="{A172F7A2-804C-0C44-9F71-4FD4B798D9FA}" name="Category_2"/>
    <tableColumn id="16" xr3:uid="{55EFDC7F-4E4B-EA43-8D90-5BC4631FBD6C}" name="Category_3"/>
    <tableColumn id="17" xr3:uid="{2E1DED4C-B643-E141-B28A-6773EC0EA13B}" name="Category_4"/>
    <tableColumn id="18" xr3:uid="{08912341-C198-8A4B-8F78-4F9E56CAB679}" name="Category_5"/>
    <tableColumn id="19" xr3:uid="{801AD417-7E5B-FB40-9330-FF40F8EBC59D}" name="Category_6"/>
    <tableColumn id="20" xr3:uid="{23496529-10FE-B349-BFC7-716A503C63E5}" name="Specific_Category"/>
    <tableColumn id="21" xr3:uid="{648D8321-BF5D-BF4E-BFE4-B0AB4993965F}" name="Price Categorization">
      <calculatedColumnFormula>IF(H2&lt;=15,"Budget",
   IF(H2&lt;=30,"Economy",
   IF(H2&lt;=50,"Mid-range",
   IF(H2&lt;=100,"Premium", IF(H2 &gt;100, "Premium")))))</calculatedColumnFormula>
    </tableColumn>
    <tableColumn id="22" xr3:uid="{DC4E376C-C91D-1B44-84CB-283CB4C79B9D}" name="Review Weight">
      <calculatedColumnFormula>MIN(1,F2/100)</calculatedColumnFormula>
    </tableColumn>
    <tableColumn id="23" xr3:uid="{A03719B4-5E8B-ED41-8E0B-A4D2A3D59A3D}" name="Value Proposition Index" dataDxfId="36">
      <calculatedColumnFormula>IFERROR((E2*V2)/(H2/X2), "N/A")</calculatedColumnFormula>
    </tableColumn>
    <tableColumn id="24" xr3:uid="{10407C27-2B5B-0548-ACBE-16B9329441E0}" name="Average Price of Category Items" dataDxfId="35" dataCellStyle="Currency">
      <calculatedColumnFormula>IFERROR(AVERAGEIF(M:M,M2,H:H), "N/A")</calculatedColumnFormula>
    </tableColumn>
    <tableColumn id="25" xr3:uid="{FAABE7ED-2AD8-BB41-A450-71BB0E5DEE8F}" name="Price Index">
      <calculatedColumnFormula>IFERROR(H2/X2, "N/A")</calculatedColumnFormula>
    </tableColumn>
    <tableColumn id="26" xr3:uid="{17784A2D-E844-5646-95FC-3B0B1D9F7128}" name="Customer Perception Score">
      <calculatedColumnFormula>E2*V2</calculatedColumnFormula>
    </tableColumn>
    <tableColumn id="27" xr3:uid="{FCE93C02-4F10-284D-A154-534402C661F1}" name="Stars Simplified">
      <calculatedColumnFormula>IF(E2&gt;=4,E2,"Low Review Score")</calculatedColumnFormula>
    </tableColumn>
    <tableColumn id="28" xr3:uid="{54A77703-79B6-C344-91C1-661981B25C37}" name="Review Count Simplified" dataDxfId="34">
      <calculatedColumnFormula>IF(F2&lt;=500,"&lt;500 Reviews",
   IF(F2&lt;=1000,"&lt;1000 Reviews",
   IF(F2&lt;=2000,"&lt;2000 Reviews",
   IF(F2&lt;=2500,"&lt;2500 Reviews", IF(F2 &gt;2500, "&gt;2500 Reviews")))))</calculatedColumnFormula>
    </tableColumn>
    <tableColumn id="29" xr3:uid="{EDAFC9DD-50B6-9B4E-9F8D-17926C75CEC6}" name="Shorter Text Tiles">
      <calculatedColumnFormula>_xlfn.TEXTBEFORE(B2," ",5)</calculatedColumnFormula>
    </tableColumn>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2.xml.rels><?xml version="1.0" encoding="UTF-8" standalone="yes"?>
<Relationships xmlns="http://schemas.openxmlformats.org/package/2006/relationships"><Relationship Id="rId8" Type="http://schemas.openxmlformats.org/officeDocument/2006/relationships/table" Target="../tables/table1.xml"/><Relationship Id="rId3" Type="http://schemas.openxmlformats.org/officeDocument/2006/relationships/pivotTable" Target="../pivotTables/pivotTable10.xml"/><Relationship Id="rId7" Type="http://schemas.openxmlformats.org/officeDocument/2006/relationships/drawing" Target="../drawings/drawing2.xml"/><Relationship Id="rId12" Type="http://schemas.openxmlformats.org/officeDocument/2006/relationships/table" Target="../tables/table5.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table" Target="../tables/table4.xml"/><Relationship Id="rId5" Type="http://schemas.openxmlformats.org/officeDocument/2006/relationships/pivotTable" Target="../pivotTables/pivotTable12.xml"/><Relationship Id="rId10" Type="http://schemas.openxmlformats.org/officeDocument/2006/relationships/table" Target="../tables/table3.xml"/><Relationship Id="rId4" Type="http://schemas.openxmlformats.org/officeDocument/2006/relationships/pivotTable" Target="../pivotTables/pivotTable11.xml"/><Relationship Id="rId9"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table" Target="../tables/table8.xml"/><Relationship Id="rId5" Type="http://schemas.openxmlformats.org/officeDocument/2006/relationships/table" Target="../tables/table7.xml"/><Relationship Id="rId4" Type="http://schemas.openxmlformats.org/officeDocument/2006/relationships/table" Target="../tables/table6.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DE71E-E454-4F4D-B191-77BEFC29418A}">
  <dimension ref="A1:DI134"/>
  <sheetViews>
    <sheetView topLeftCell="F12" zoomScale="75" workbookViewId="0">
      <selection activeCell="Z101" sqref="Z101"/>
    </sheetView>
  </sheetViews>
  <sheetFormatPr baseColWidth="10" defaultColWidth="0" defaultRowHeight="15" x14ac:dyDescent="0.2"/>
  <cols>
    <col min="1" max="34" width="10.83203125" customWidth="1"/>
    <col min="35" max="35" width="10.83203125" style="117" customWidth="1"/>
    <col min="36" max="36" width="10.83203125" hidden="1"/>
    <col min="37" max="37" width="12.1640625" hidden="1"/>
    <col min="38" max="38" width="15.6640625" style="20" hidden="1"/>
    <col min="39" max="39" width="20.5" hidden="1"/>
    <col min="40" max="40" width="36" hidden="1"/>
    <col min="41" max="41" width="17.5" hidden="1"/>
    <col min="42" max="42" width="10.83203125" hidden="1"/>
    <col min="43" max="43" width="39.33203125" hidden="1"/>
    <col min="44" max="44" width="18.5" hidden="1"/>
    <col min="45" max="45" width="8.1640625" hidden="1"/>
    <col min="46" max="46" width="9.1640625" hidden="1"/>
    <col min="47" max="47" width="8.33203125" hidden="1"/>
    <col min="48" max="48" width="10" hidden="1"/>
    <col min="49" max="49" width="21.83203125" hidden="1"/>
    <col min="50" max="50" width="13.83203125" hidden="1"/>
    <col min="51" max="51" width="31.33203125" hidden="1"/>
    <col min="52" max="53" width="11.33203125" hidden="1"/>
    <col min="54" max="54" width="4.1640625" hidden="1"/>
    <col min="55" max="56" width="5.1640625" hidden="1"/>
    <col min="57" max="58" width="6.1640625" hidden="1"/>
    <col min="59" max="59" width="4.1640625" hidden="1"/>
    <col min="60" max="60" width="6.1640625" hidden="1"/>
    <col min="61" max="61" width="5.1640625" hidden="1"/>
    <col min="62" max="62" width="6.1640625" hidden="1"/>
    <col min="63" max="63" width="4.1640625" hidden="1"/>
    <col min="64" max="66" width="6.1640625" hidden="1"/>
    <col min="67" max="68" width="5.1640625" hidden="1"/>
    <col min="69" max="70" width="6.1640625" hidden="1"/>
    <col min="71" max="72" width="5.1640625" hidden="1"/>
    <col min="73" max="73" width="6.1640625" hidden="1"/>
    <col min="74" max="74" width="5.1640625" hidden="1"/>
    <col min="75" max="78" width="6.1640625" hidden="1"/>
    <col min="79" max="79" width="5.1640625" hidden="1"/>
    <col min="80" max="80" width="6.1640625" hidden="1"/>
    <col min="81" max="81" width="5.1640625" hidden="1"/>
    <col min="82" max="83" width="6.1640625" hidden="1"/>
    <col min="84" max="84" width="5.1640625" hidden="1"/>
    <col min="85" max="86" width="6.1640625" hidden="1"/>
    <col min="87" max="87" width="5.1640625" hidden="1"/>
    <col min="88" max="88" width="4.1640625" hidden="1"/>
    <col min="89" max="92" width="6.1640625" hidden="1"/>
    <col min="93" max="93" width="5.1640625" hidden="1"/>
    <col min="94" max="95" width="6.1640625" hidden="1"/>
    <col min="96" max="96" width="5.1640625" hidden="1"/>
    <col min="97" max="103" width="6.1640625" hidden="1"/>
    <col min="104" max="104" width="2.1640625" hidden="1"/>
    <col min="105" max="108" width="4.1640625" hidden="1"/>
    <col min="109" max="109" width="6.1640625" hidden="1"/>
    <col min="110" max="112" width="4.1640625" hidden="1"/>
    <col min="113" max="113" width="10" hidden="1"/>
    <col min="114" max="16384" width="10.83203125" hidden="1"/>
  </cols>
  <sheetData>
    <row r="1" spans="1:51" ht="38" thickBot="1" x14ac:dyDescent="0.5">
      <c r="A1" s="75" t="s">
        <v>845</v>
      </c>
      <c r="B1" s="76"/>
      <c r="C1" s="76"/>
      <c r="D1" s="76"/>
      <c r="E1" s="76" t="s">
        <v>886</v>
      </c>
      <c r="F1" s="76"/>
      <c r="G1" s="76"/>
      <c r="H1" s="76"/>
      <c r="I1" s="76" t="s">
        <v>887</v>
      </c>
      <c r="J1" s="76"/>
      <c r="K1" s="76"/>
      <c r="L1" s="76"/>
      <c r="M1" s="76" t="s">
        <v>888</v>
      </c>
      <c r="N1" s="76"/>
      <c r="O1" s="76"/>
      <c r="P1" s="77"/>
      <c r="Q1" s="79" t="s">
        <v>889</v>
      </c>
      <c r="R1" s="71"/>
      <c r="S1" s="71"/>
      <c r="T1" s="71"/>
      <c r="U1" s="71" t="s">
        <v>891</v>
      </c>
      <c r="V1" s="71"/>
      <c r="W1" s="71"/>
      <c r="X1" s="137"/>
      <c r="Y1" s="139"/>
      <c r="Z1" s="140"/>
      <c r="AA1" s="140"/>
      <c r="AB1" s="140"/>
      <c r="AC1" s="140"/>
      <c r="AD1" s="140"/>
      <c r="AE1" s="140"/>
      <c r="AF1" s="140"/>
      <c r="AG1" s="140"/>
      <c r="AH1" s="140"/>
      <c r="AI1" s="141"/>
    </row>
    <row r="2" spans="1:51" ht="66" customHeight="1" thickTop="1" x14ac:dyDescent="0.2">
      <c r="A2" s="66">
        <f>SUM('Gaming Merchandise Dataset'!F2:F160)</f>
        <v>147295</v>
      </c>
      <c r="B2" s="67"/>
      <c r="C2" s="67"/>
      <c r="D2" s="67"/>
      <c r="E2" s="67">
        <f>COUNTA('Gaming Merchandise Dataset'!B2:B160)</f>
        <v>159</v>
      </c>
      <c r="F2" s="67"/>
      <c r="G2" s="67"/>
      <c r="H2" s="67"/>
      <c r="I2" s="67">
        <f>COUNTA(_xlfn.UNIQUE('Gaming Merchandise Dataset'!C2:C160))</f>
        <v>70</v>
      </c>
      <c r="J2" s="67"/>
      <c r="K2" s="67"/>
      <c r="L2" s="67"/>
      <c r="M2" s="67" cm="1">
        <f t="array" ref="M2">COUNTA(_xlfn.UNIQUE(_xlfn._xlws.FILTER('Gaming Merchandise Dataset'!M2:M160,'Gaming Merchandise Dataset'!M2:M160&lt;&gt;"")))</f>
        <v>12</v>
      </c>
      <c r="N2" s="67"/>
      <c r="O2" s="67"/>
      <c r="P2" s="68"/>
      <c r="Q2" s="63" t="str">
        <f>_xlfn.TEXTBEFORE(INDEX('Gaming Merchandise Dataset'!B:B,MATCH(MAX('Gaming Merchandise Dataset'!F:F),'Gaming Merchandise Dataset'!F:F,0))," ",5)</f>
        <v>Paladone Playstation Controller Icons Light</v>
      </c>
      <c r="R2" s="64"/>
      <c r="S2" s="65" t="e" vm="1">
        <v>#VALUE!</v>
      </c>
      <c r="T2" s="65"/>
      <c r="U2" s="72" t="str" cm="1">
        <f t="array" ref="U2">INDEX(_xlfn.UNIQUE('Gaming Merchandise Dataset'!C:C),MATCH(MAX(SUMIFS('Gaming Merchandise Dataset'!F:F,'Gaming Merchandise Dataset'!C:C,_xlfn.UNIQUE('Gaming Merchandise Dataset'!C:C))),SUMIFS('Gaming Merchandise Dataset'!F:F,'Gaming Merchandise Dataset'!C:C,_xlfn.UNIQUE('Gaming Merchandise Dataset'!C:C)),0))</f>
        <v>Paladone</v>
      </c>
      <c r="V2" s="73"/>
      <c r="W2" s="65" t="e" vm="2">
        <v>#VALUE!</v>
      </c>
      <c r="X2" s="138"/>
      <c r="Y2" s="142"/>
      <c r="Z2" s="143"/>
      <c r="AA2" s="143"/>
      <c r="AB2" s="144"/>
      <c r="AC2" s="144"/>
      <c r="AD2" s="144"/>
      <c r="AE2" s="144"/>
      <c r="AF2" s="144"/>
      <c r="AG2" s="144"/>
      <c r="AH2" s="144"/>
      <c r="AI2" s="145"/>
    </row>
    <row r="3" spans="1:51" ht="32" customHeight="1" x14ac:dyDescent="0.45">
      <c r="A3" s="71" t="s">
        <v>990</v>
      </c>
      <c r="B3" s="71"/>
      <c r="C3" s="71"/>
      <c r="D3" s="71"/>
      <c r="E3" s="71"/>
      <c r="F3" s="71"/>
      <c r="G3" s="71"/>
      <c r="H3" s="71"/>
      <c r="I3" s="71"/>
      <c r="J3" s="71"/>
      <c r="K3" s="71"/>
      <c r="L3" s="71"/>
      <c r="M3" s="71"/>
      <c r="N3" s="71"/>
      <c r="O3" s="71"/>
      <c r="P3" s="71"/>
      <c r="Q3" s="64"/>
      <c r="R3" s="64"/>
      <c r="S3" s="65"/>
      <c r="T3" s="65"/>
      <c r="U3" s="72"/>
      <c r="V3" s="73"/>
      <c r="W3" s="65"/>
      <c r="X3" s="138"/>
      <c r="Y3" s="146"/>
      <c r="Z3" s="144"/>
      <c r="AA3" s="144"/>
      <c r="AB3" s="144"/>
      <c r="AC3" s="144"/>
      <c r="AD3" s="144"/>
      <c r="AE3" s="144"/>
      <c r="AF3" s="144"/>
      <c r="AG3" s="144"/>
      <c r="AH3" s="144"/>
      <c r="AI3" s="145"/>
      <c r="AK3" s="91" t="s">
        <v>1014</v>
      </c>
      <c r="AL3" s="91"/>
      <c r="AN3" s="113" t="s">
        <v>1015</v>
      </c>
      <c r="AO3" s="113"/>
      <c r="AQ3" s="114" t="s">
        <v>1018</v>
      </c>
      <c r="AR3" s="114"/>
      <c r="AS3" s="114"/>
      <c r="AT3" s="114"/>
      <c r="AU3" s="114"/>
    </row>
    <row r="4" spans="1:51" ht="32" customHeight="1" thickBot="1" x14ac:dyDescent="0.5">
      <c r="A4" s="57" t="s">
        <v>847</v>
      </c>
      <c r="B4" s="58"/>
      <c r="C4" s="58"/>
      <c r="D4" s="59"/>
      <c r="E4" s="58" t="s">
        <v>848</v>
      </c>
      <c r="F4" s="58"/>
      <c r="G4" s="58"/>
      <c r="H4" s="59"/>
      <c r="I4" s="57" t="s">
        <v>892</v>
      </c>
      <c r="J4" s="58"/>
      <c r="K4" s="58"/>
      <c r="L4" s="58"/>
      <c r="M4" s="57" t="s">
        <v>850</v>
      </c>
      <c r="N4" s="58"/>
      <c r="O4" s="58"/>
      <c r="P4" s="78"/>
      <c r="Q4" s="64"/>
      <c r="R4" s="64"/>
      <c r="S4" s="65"/>
      <c r="T4" s="65"/>
      <c r="U4" s="73"/>
      <c r="V4" s="73"/>
      <c r="W4" s="65"/>
      <c r="X4" s="138"/>
      <c r="Y4" s="147"/>
      <c r="Z4" s="148"/>
      <c r="AA4" s="148"/>
      <c r="AB4" s="148"/>
      <c r="AC4" s="148"/>
      <c r="AD4" s="148"/>
      <c r="AE4" s="148"/>
      <c r="AF4" s="148"/>
      <c r="AG4" s="148"/>
      <c r="AH4" s="148"/>
      <c r="AI4" s="149"/>
      <c r="AK4" s="3" t="s">
        <v>838</v>
      </c>
      <c r="AL4" t="s">
        <v>851</v>
      </c>
      <c r="AN4" s="3" t="s">
        <v>838</v>
      </c>
      <c r="AO4" t="s">
        <v>841</v>
      </c>
      <c r="AQ4" s="3" t="s">
        <v>838</v>
      </c>
      <c r="AR4" t="s">
        <v>841</v>
      </c>
      <c r="AS4" t="s">
        <v>989</v>
      </c>
      <c r="AT4" t="s">
        <v>988</v>
      </c>
      <c r="AU4" t="s">
        <v>842</v>
      </c>
      <c r="AX4" t="s">
        <v>1013</v>
      </c>
    </row>
    <row r="5" spans="1:51" ht="22" customHeight="1" thickTop="1" x14ac:dyDescent="0.3">
      <c r="A5" s="60">
        <f>COUNTIF('Gaming Merchandise Dataset'!$U:$U,Visualizations!A4)</f>
        <v>43</v>
      </c>
      <c r="B5" s="61"/>
      <c r="C5" s="61"/>
      <c r="D5" s="62"/>
      <c r="E5" s="61">
        <f>COUNTIF('Gaming Merchandise Dataset'!$U:$U,Visualizations!E4)</f>
        <v>80</v>
      </c>
      <c r="F5" s="61"/>
      <c r="G5" s="61"/>
      <c r="H5" s="62"/>
      <c r="I5" s="60">
        <f>COUNTIF('Gaming Merchandise Dataset'!$U:$U,Visualizations!I4)</f>
        <v>28</v>
      </c>
      <c r="J5" s="61"/>
      <c r="K5" s="61"/>
      <c r="L5" s="61"/>
      <c r="M5" s="69">
        <f>COUNTIF('Gaming Merchandise Dataset'!$U:$U,Visualizations!M4)</f>
        <v>8</v>
      </c>
      <c r="N5" s="69"/>
      <c r="O5" s="69"/>
      <c r="P5" s="69"/>
      <c r="Q5" s="74" t="s">
        <v>845</v>
      </c>
      <c r="R5" s="74"/>
      <c r="S5" s="74" t="s">
        <v>890</v>
      </c>
      <c r="T5" s="74"/>
      <c r="U5" s="74" t="s">
        <v>845</v>
      </c>
      <c r="V5" s="74"/>
      <c r="W5" s="74" t="s">
        <v>987</v>
      </c>
      <c r="X5" s="80"/>
      <c r="Y5" s="24"/>
      <c r="Z5" s="24"/>
      <c r="AA5" s="24"/>
      <c r="AB5" s="24"/>
      <c r="AC5" s="24"/>
      <c r="AD5" s="24"/>
      <c r="AE5" s="24"/>
      <c r="AF5" s="24"/>
      <c r="AG5" s="24"/>
      <c r="AH5" s="24"/>
      <c r="AI5" s="30"/>
      <c r="AK5" s="4" t="s">
        <v>20</v>
      </c>
      <c r="AL5" s="12">
        <v>15386</v>
      </c>
      <c r="AN5" s="4" t="s">
        <v>923</v>
      </c>
      <c r="AO5" s="94">
        <v>322</v>
      </c>
      <c r="AQ5" s="4" t="s">
        <v>46</v>
      </c>
      <c r="AR5" s="94">
        <v>50054</v>
      </c>
      <c r="AS5" s="94">
        <v>580.24000000000012</v>
      </c>
      <c r="AT5" s="94">
        <v>83.2</v>
      </c>
      <c r="AU5" s="94">
        <v>18</v>
      </c>
      <c r="AX5" s="3" t="s">
        <v>838</v>
      </c>
      <c r="AY5" t="s">
        <v>1012</v>
      </c>
    </row>
    <row r="6" spans="1:51" ht="15" customHeight="1" x14ac:dyDescent="0.2">
      <c r="A6" s="60"/>
      <c r="B6" s="61"/>
      <c r="C6" s="61"/>
      <c r="D6" s="62"/>
      <c r="E6" s="61"/>
      <c r="F6" s="61"/>
      <c r="G6" s="61"/>
      <c r="H6" s="62"/>
      <c r="I6" s="60"/>
      <c r="J6" s="61"/>
      <c r="K6" s="61"/>
      <c r="L6" s="61"/>
      <c r="M6" s="70"/>
      <c r="N6" s="70"/>
      <c r="O6" s="70"/>
      <c r="P6" s="70"/>
      <c r="Q6" s="53">
        <f>MAX('Gaming Merchandise Dataset'!F:F)</f>
        <v>34925</v>
      </c>
      <c r="R6" s="53"/>
      <c r="S6" s="53">
        <f>AVERAGEIFS('Gaming Merchandise Dataset'!E:E,'Gaming Merchandise Dataset'!F:F,MAX('Gaming Merchandise Dataset'!F:F))</f>
        <v>4.7</v>
      </c>
      <c r="T6" s="53"/>
      <c r="U6" s="53">
        <f>SUMIFS('Gaming Merchandise Dataset'!F:F,'Gaming Merchandise Dataset'!C:C,"Paladone")</f>
        <v>66482</v>
      </c>
      <c r="V6" s="53"/>
      <c r="W6" s="54">
        <f>AVERAGEIFS('Gaming Merchandise Dataset'!E:E,'Gaming Merchandise Dataset'!C:C,"Paladone")</f>
        <v>4.4736842105263168</v>
      </c>
      <c r="X6" s="55"/>
      <c r="Y6" s="24"/>
      <c r="Z6" s="24"/>
      <c r="AA6" s="24"/>
      <c r="AB6" s="24"/>
      <c r="AC6" s="24"/>
      <c r="AD6" s="24"/>
      <c r="AE6" s="24"/>
      <c r="AF6" s="24"/>
      <c r="AG6" s="24"/>
      <c r="AH6" s="24"/>
      <c r="AI6" s="30"/>
      <c r="AK6" s="4" t="s">
        <v>806</v>
      </c>
      <c r="AL6" s="12">
        <v>8456</v>
      </c>
      <c r="AN6" s="4" t="s">
        <v>960</v>
      </c>
      <c r="AO6" s="94">
        <v>335</v>
      </c>
      <c r="AQ6" s="4" t="s">
        <v>62</v>
      </c>
      <c r="AR6" s="94">
        <v>43640</v>
      </c>
      <c r="AS6" s="94">
        <v>1776.2600000000009</v>
      </c>
      <c r="AT6" s="94">
        <v>380.9</v>
      </c>
      <c r="AU6" s="94">
        <v>81</v>
      </c>
      <c r="AX6" s="4" t="s">
        <v>763</v>
      </c>
      <c r="AY6" s="94">
        <v>4.8</v>
      </c>
    </row>
    <row r="7" spans="1:51" ht="15" customHeight="1" x14ac:dyDescent="0.2">
      <c r="A7" s="60"/>
      <c r="B7" s="61"/>
      <c r="C7" s="61"/>
      <c r="D7" s="62"/>
      <c r="E7" s="61"/>
      <c r="F7" s="61"/>
      <c r="G7" s="61"/>
      <c r="H7" s="62"/>
      <c r="I7" s="60"/>
      <c r="J7" s="61"/>
      <c r="K7" s="61"/>
      <c r="L7" s="61"/>
      <c r="M7" s="70"/>
      <c r="N7" s="70"/>
      <c r="O7" s="70"/>
      <c r="P7" s="70"/>
      <c r="Q7" s="53"/>
      <c r="R7" s="53"/>
      <c r="S7" s="53"/>
      <c r="T7" s="53"/>
      <c r="U7" s="53"/>
      <c r="V7" s="53"/>
      <c r="W7" s="54"/>
      <c r="X7" s="55"/>
      <c r="Y7" s="24"/>
      <c r="Z7" s="24"/>
      <c r="AA7" s="24"/>
      <c r="AB7" s="24"/>
      <c r="AC7" s="24"/>
      <c r="AD7" s="24"/>
      <c r="AE7" s="24"/>
      <c r="AF7" s="24"/>
      <c r="AG7" s="24"/>
      <c r="AH7" s="24"/>
      <c r="AI7" s="30"/>
      <c r="AK7" s="4" t="s">
        <v>751</v>
      </c>
      <c r="AL7" s="12">
        <v>4754</v>
      </c>
      <c r="AN7" s="4" t="s">
        <v>918</v>
      </c>
      <c r="AO7" s="94">
        <v>374</v>
      </c>
      <c r="AQ7" s="4" t="s">
        <v>26</v>
      </c>
      <c r="AR7" s="94">
        <v>38875</v>
      </c>
      <c r="AS7" s="94">
        <v>1101.3300000000002</v>
      </c>
      <c r="AT7" s="94">
        <v>159.79999999999998</v>
      </c>
      <c r="AU7" s="94">
        <v>35</v>
      </c>
      <c r="AX7" s="4" t="s">
        <v>46</v>
      </c>
      <c r="AY7" s="94">
        <v>4.4172222222222226</v>
      </c>
    </row>
    <row r="8" spans="1:51" ht="26" customHeight="1" x14ac:dyDescent="0.2">
      <c r="A8" s="60"/>
      <c r="B8" s="61"/>
      <c r="C8" s="61"/>
      <c r="D8" s="62"/>
      <c r="E8" s="61"/>
      <c r="F8" s="61"/>
      <c r="G8" s="61"/>
      <c r="H8" s="62"/>
      <c r="I8" s="60"/>
      <c r="J8" s="61"/>
      <c r="K8" s="61"/>
      <c r="L8" s="61"/>
      <c r="M8" s="70"/>
      <c r="N8" s="70"/>
      <c r="O8" s="70"/>
      <c r="P8" s="70"/>
      <c r="Q8" s="53"/>
      <c r="R8" s="53"/>
      <c r="S8" s="53"/>
      <c r="T8" s="53"/>
      <c r="U8" s="53"/>
      <c r="V8" s="53"/>
      <c r="W8" s="54"/>
      <c r="X8" s="55"/>
      <c r="Y8" s="24"/>
      <c r="Z8" s="24"/>
      <c r="AA8" s="24"/>
      <c r="AB8" s="24"/>
      <c r="AC8" s="24"/>
      <c r="AD8" s="24"/>
      <c r="AE8" s="24"/>
      <c r="AF8" s="24"/>
      <c r="AG8" s="24"/>
      <c r="AH8" s="24"/>
      <c r="AI8" s="30"/>
      <c r="AK8" s="4" t="s">
        <v>293</v>
      </c>
      <c r="AL8" s="12">
        <v>3563</v>
      </c>
      <c r="AN8" s="4" t="s">
        <v>945</v>
      </c>
      <c r="AO8" s="94">
        <v>379</v>
      </c>
      <c r="AQ8" s="4" t="s">
        <v>136</v>
      </c>
      <c r="AR8" s="94">
        <v>5887</v>
      </c>
      <c r="AS8" s="94">
        <v>336.67</v>
      </c>
      <c r="AT8" s="94">
        <v>22.1</v>
      </c>
      <c r="AU8" s="94">
        <v>5</v>
      </c>
      <c r="AX8" s="4" t="s">
        <v>136</v>
      </c>
      <c r="AY8" s="94">
        <v>3.165</v>
      </c>
    </row>
    <row r="9" spans="1:51" x14ac:dyDescent="0.2">
      <c r="A9" s="24"/>
      <c r="B9" s="24"/>
      <c r="C9" s="24"/>
      <c r="D9" s="24"/>
      <c r="E9" s="24"/>
      <c r="F9" s="24"/>
      <c r="G9" s="24"/>
      <c r="H9" s="24"/>
      <c r="I9" s="24"/>
      <c r="J9" s="24"/>
      <c r="K9" s="24"/>
      <c r="L9" s="24"/>
      <c r="M9" s="24"/>
      <c r="N9" s="24"/>
      <c r="O9" s="24"/>
      <c r="P9" s="115"/>
      <c r="Q9" s="115"/>
      <c r="R9" s="115"/>
      <c r="S9" s="115"/>
      <c r="T9" s="115"/>
      <c r="U9" s="115"/>
      <c r="V9" s="115"/>
      <c r="W9" s="115"/>
      <c r="X9" s="116"/>
      <c r="Y9" s="24"/>
      <c r="Z9" s="24"/>
      <c r="AA9" s="24"/>
      <c r="AB9" s="24"/>
      <c r="AC9" s="24"/>
      <c r="AD9" s="24"/>
      <c r="AE9" s="24"/>
      <c r="AF9" s="24"/>
      <c r="AG9" s="24"/>
      <c r="AH9" s="24"/>
      <c r="AI9" s="30"/>
      <c r="AK9" s="4" t="s">
        <v>51</v>
      </c>
      <c r="AL9" s="12">
        <v>3499.0526315789475</v>
      </c>
      <c r="AN9" s="4" t="s">
        <v>959</v>
      </c>
      <c r="AO9" s="94">
        <v>386</v>
      </c>
      <c r="AQ9" s="4" t="s">
        <v>115</v>
      </c>
      <c r="AR9" s="94">
        <v>4344</v>
      </c>
      <c r="AS9" s="94">
        <v>137.98999999999998</v>
      </c>
      <c r="AT9" s="94">
        <v>22.8</v>
      </c>
      <c r="AU9" s="94">
        <v>5</v>
      </c>
      <c r="AX9" s="4" t="s">
        <v>115</v>
      </c>
      <c r="AY9" s="94">
        <v>2.9967999999999995</v>
      </c>
    </row>
    <row r="10" spans="1:51" x14ac:dyDescent="0.2">
      <c r="A10" s="24"/>
      <c r="B10" s="24"/>
      <c r="C10" s="24"/>
      <c r="D10" s="24"/>
      <c r="E10" s="24"/>
      <c r="F10" s="24"/>
      <c r="G10" s="24"/>
      <c r="H10" s="24"/>
      <c r="I10" s="24"/>
      <c r="J10" s="24"/>
      <c r="K10" s="24"/>
      <c r="L10" s="24"/>
      <c r="M10" s="24"/>
      <c r="N10" s="24"/>
      <c r="O10" s="24"/>
      <c r="P10" s="115"/>
      <c r="Q10" s="115"/>
      <c r="R10" s="115"/>
      <c r="S10" s="115"/>
      <c r="T10" s="115"/>
      <c r="U10" s="115"/>
      <c r="V10" s="115"/>
      <c r="W10" s="115"/>
      <c r="X10" s="116"/>
      <c r="Y10" s="24"/>
      <c r="Z10" s="24"/>
      <c r="AA10" s="24"/>
      <c r="AB10" s="24"/>
      <c r="AC10" s="24"/>
      <c r="AD10" s="24"/>
      <c r="AE10" s="24"/>
      <c r="AF10" s="24"/>
      <c r="AG10" s="24"/>
      <c r="AH10" s="24"/>
      <c r="AI10" s="30"/>
      <c r="AK10" s="4" t="s">
        <v>630</v>
      </c>
      <c r="AL10" s="12">
        <v>2938</v>
      </c>
      <c r="AN10" s="4" t="s">
        <v>956</v>
      </c>
      <c r="AO10" s="94">
        <v>394</v>
      </c>
      <c r="AQ10" s="4" t="s">
        <v>763</v>
      </c>
      <c r="AR10" s="94">
        <v>1972</v>
      </c>
      <c r="AS10" s="94">
        <v>24.99</v>
      </c>
      <c r="AT10" s="94">
        <v>4.8</v>
      </c>
      <c r="AU10" s="94">
        <v>1</v>
      </c>
      <c r="AX10" s="4" t="s">
        <v>26</v>
      </c>
      <c r="AY10" s="94">
        <v>2.9337999999999993</v>
      </c>
    </row>
    <row r="11" spans="1:51" x14ac:dyDescent="0.2">
      <c r="A11" s="24"/>
      <c r="B11" s="24"/>
      <c r="C11" s="24"/>
      <c r="D11" s="24"/>
      <c r="E11" s="24"/>
      <c r="F11" s="24"/>
      <c r="G11" s="24"/>
      <c r="H11" s="24"/>
      <c r="I11" s="24"/>
      <c r="J11" s="31"/>
      <c r="K11" s="32"/>
      <c r="L11" s="24"/>
      <c r="M11" s="24"/>
      <c r="N11" s="24"/>
      <c r="O11" s="24"/>
      <c r="P11" s="115"/>
      <c r="Q11" s="115"/>
      <c r="R11" s="115"/>
      <c r="S11" s="115"/>
      <c r="T11" s="115"/>
      <c r="U11" s="115"/>
      <c r="V11" s="115"/>
      <c r="W11" s="115"/>
      <c r="X11" s="116"/>
      <c r="Y11" s="24"/>
      <c r="Z11" s="24"/>
      <c r="AA11" s="24"/>
      <c r="AB11" s="24"/>
      <c r="AC11" s="24"/>
      <c r="AD11" s="24"/>
      <c r="AE11" s="24"/>
      <c r="AF11" s="24"/>
      <c r="AG11" s="24"/>
      <c r="AH11" s="24"/>
      <c r="AI11" s="30"/>
      <c r="AK11" s="4" t="s">
        <v>180</v>
      </c>
      <c r="AL11" s="12">
        <v>2474</v>
      </c>
      <c r="AN11" s="4" t="s">
        <v>938</v>
      </c>
      <c r="AO11" s="94">
        <v>440</v>
      </c>
      <c r="AQ11" s="4" t="s">
        <v>194</v>
      </c>
      <c r="AR11" s="94">
        <v>1501</v>
      </c>
      <c r="AS11" s="94">
        <v>63.17</v>
      </c>
      <c r="AT11" s="94">
        <v>18.7</v>
      </c>
      <c r="AU11" s="94">
        <v>4</v>
      </c>
      <c r="AX11" s="4" t="s">
        <v>36</v>
      </c>
      <c r="AY11" s="94">
        <v>2.8499999999999996</v>
      </c>
    </row>
    <row r="12" spans="1:51" x14ac:dyDescent="0.2">
      <c r="A12" s="24"/>
      <c r="B12" s="24"/>
      <c r="C12" s="24"/>
      <c r="D12" s="24"/>
      <c r="E12" s="56"/>
      <c r="F12" s="24"/>
      <c r="G12" s="24"/>
      <c r="H12" s="24"/>
      <c r="I12" s="24"/>
      <c r="J12" s="24"/>
      <c r="K12" s="33"/>
      <c r="L12" s="24"/>
      <c r="M12" s="24"/>
      <c r="N12" s="24"/>
      <c r="O12" s="24"/>
      <c r="P12" s="115"/>
      <c r="Q12" s="115"/>
      <c r="R12" s="115"/>
      <c r="S12" s="115"/>
      <c r="T12" s="115"/>
      <c r="U12" s="115"/>
      <c r="V12" s="115"/>
      <c r="W12" s="115"/>
      <c r="X12" s="116"/>
      <c r="Y12" s="24"/>
      <c r="Z12" s="24"/>
      <c r="AA12" s="24"/>
      <c r="AB12" s="24"/>
      <c r="AC12" s="24"/>
      <c r="AD12" s="24"/>
      <c r="AE12" s="24"/>
      <c r="AF12" s="24"/>
      <c r="AG12" s="24"/>
      <c r="AH12" s="24"/>
      <c r="AI12" s="30"/>
      <c r="AK12" s="4" t="s">
        <v>648</v>
      </c>
      <c r="AL12" s="12">
        <v>2016</v>
      </c>
      <c r="AN12" s="4" t="s">
        <v>914</v>
      </c>
      <c r="AO12" s="94">
        <v>458</v>
      </c>
      <c r="AQ12" s="4" t="s">
        <v>36</v>
      </c>
      <c r="AR12" s="94">
        <v>893</v>
      </c>
      <c r="AS12" s="94">
        <v>21.98</v>
      </c>
      <c r="AT12" s="94">
        <v>9</v>
      </c>
      <c r="AU12" s="94">
        <v>2</v>
      </c>
      <c r="AX12" s="4" t="s">
        <v>194</v>
      </c>
      <c r="AY12" s="94">
        <v>2.4830000000000001</v>
      </c>
    </row>
    <row r="13" spans="1:51" x14ac:dyDescent="0.2">
      <c r="A13" s="24"/>
      <c r="B13" s="24"/>
      <c r="C13" s="24"/>
      <c r="D13" s="24"/>
      <c r="E13" s="56"/>
      <c r="F13" s="24"/>
      <c r="G13" s="24"/>
      <c r="H13" s="24"/>
      <c r="I13" s="24"/>
      <c r="J13" s="24"/>
      <c r="K13" s="33"/>
      <c r="L13" s="24"/>
      <c r="M13" s="24"/>
      <c r="N13" s="24"/>
      <c r="O13" s="24"/>
      <c r="P13" s="115"/>
      <c r="Q13" s="115"/>
      <c r="R13" s="115"/>
      <c r="S13" s="115"/>
      <c r="T13" s="115"/>
      <c r="U13" s="115"/>
      <c r="V13" s="115"/>
      <c r="W13" s="115"/>
      <c r="X13" s="116"/>
      <c r="Y13" s="24"/>
      <c r="Z13" s="24"/>
      <c r="AA13" s="24"/>
      <c r="AB13" s="24"/>
      <c r="AC13" s="24"/>
      <c r="AD13" s="24"/>
      <c r="AE13" s="24"/>
      <c r="AF13" s="24"/>
      <c r="AG13" s="24"/>
      <c r="AH13" s="24"/>
      <c r="AI13" s="30"/>
      <c r="AK13" s="4" t="s">
        <v>110</v>
      </c>
      <c r="AL13" s="12">
        <v>1556.5</v>
      </c>
      <c r="AN13" s="4" t="s">
        <v>951</v>
      </c>
      <c r="AO13" s="94">
        <v>503</v>
      </c>
      <c r="AQ13" s="4" t="s">
        <v>965</v>
      </c>
      <c r="AR13" s="94">
        <v>70</v>
      </c>
      <c r="AS13" s="94">
        <v>122.71999999999998</v>
      </c>
      <c r="AT13" s="94">
        <v>19.8</v>
      </c>
      <c r="AU13" s="94">
        <v>5</v>
      </c>
      <c r="AX13" s="4" t="s">
        <v>62</v>
      </c>
      <c r="AY13" s="94">
        <v>1.7375432098765424</v>
      </c>
    </row>
    <row r="14" spans="1:51" x14ac:dyDescent="0.2">
      <c r="A14" s="24"/>
      <c r="B14" s="24"/>
      <c r="C14" s="24"/>
      <c r="D14" s="24"/>
      <c r="E14" s="56"/>
      <c r="F14" s="24"/>
      <c r="G14" s="24"/>
      <c r="H14" s="24"/>
      <c r="I14" s="24"/>
      <c r="J14" s="24"/>
      <c r="K14" s="33"/>
      <c r="L14" s="24"/>
      <c r="M14" s="24"/>
      <c r="N14" s="24"/>
      <c r="O14" s="24"/>
      <c r="P14" s="115"/>
      <c r="Q14" s="115"/>
      <c r="R14" s="115"/>
      <c r="S14" s="115"/>
      <c r="T14" s="115"/>
      <c r="U14" s="115"/>
      <c r="V14" s="115"/>
      <c r="W14" s="115"/>
      <c r="X14" s="116"/>
      <c r="Y14" s="24"/>
      <c r="Z14" s="24"/>
      <c r="AA14" s="24"/>
      <c r="AB14" s="24"/>
      <c r="AC14" s="24"/>
      <c r="AD14" s="24"/>
      <c r="AE14" s="24"/>
      <c r="AF14" s="24"/>
      <c r="AG14" s="24"/>
      <c r="AH14" s="24"/>
      <c r="AI14" s="30"/>
      <c r="AK14" s="4" t="s">
        <v>802</v>
      </c>
      <c r="AL14" s="12">
        <v>1232</v>
      </c>
      <c r="AN14" s="4" t="s">
        <v>916</v>
      </c>
      <c r="AO14" s="94">
        <v>519</v>
      </c>
      <c r="AQ14" s="4" t="s">
        <v>174</v>
      </c>
      <c r="AR14" s="94">
        <v>29</v>
      </c>
      <c r="AS14" s="94">
        <v>8.9499999999999993</v>
      </c>
      <c r="AT14" s="94">
        <v>4.9000000000000004</v>
      </c>
      <c r="AU14" s="94">
        <v>1</v>
      </c>
      <c r="AX14" s="4" t="s">
        <v>174</v>
      </c>
      <c r="AY14" s="94">
        <v>1.421</v>
      </c>
    </row>
    <row r="15" spans="1:51" x14ac:dyDescent="0.2">
      <c r="A15" s="24"/>
      <c r="B15" s="24"/>
      <c r="C15" s="24"/>
      <c r="D15" s="24"/>
      <c r="E15" s="56"/>
      <c r="F15" s="24"/>
      <c r="G15" s="24"/>
      <c r="H15" s="24"/>
      <c r="I15" s="24"/>
      <c r="J15" s="24"/>
      <c r="K15" s="33"/>
      <c r="L15" s="24"/>
      <c r="M15" s="24"/>
      <c r="N15" s="24"/>
      <c r="O15" s="24"/>
      <c r="P15" s="115"/>
      <c r="Q15" s="115"/>
      <c r="R15" s="115"/>
      <c r="S15" s="115"/>
      <c r="T15" s="115"/>
      <c r="U15" s="115"/>
      <c r="V15" s="115"/>
      <c r="W15" s="115"/>
      <c r="X15" s="116"/>
      <c r="Y15" s="24"/>
      <c r="Z15" s="24"/>
      <c r="AA15" s="24"/>
      <c r="AB15" s="24"/>
      <c r="AC15" s="24"/>
      <c r="AD15" s="24"/>
      <c r="AE15" s="24"/>
      <c r="AF15" s="24"/>
      <c r="AG15" s="24"/>
      <c r="AH15" s="24"/>
      <c r="AI15" s="30"/>
      <c r="AK15" s="4" t="s">
        <v>692</v>
      </c>
      <c r="AL15" s="12">
        <v>1213</v>
      </c>
      <c r="AN15" s="4" t="s">
        <v>932</v>
      </c>
      <c r="AO15" s="94">
        <v>536</v>
      </c>
      <c r="AQ15" s="4" t="s">
        <v>368</v>
      </c>
      <c r="AR15" s="94">
        <v>24</v>
      </c>
      <c r="AS15" s="94">
        <v>14.95</v>
      </c>
      <c r="AT15" s="94">
        <v>4.5</v>
      </c>
      <c r="AU15" s="94">
        <v>1</v>
      </c>
      <c r="AX15" s="4" t="s">
        <v>368</v>
      </c>
      <c r="AY15" s="94">
        <v>1.08</v>
      </c>
    </row>
    <row r="16" spans="1:51" x14ac:dyDescent="0.2">
      <c r="A16" s="24"/>
      <c r="B16" s="24"/>
      <c r="C16" s="24"/>
      <c r="D16" s="24"/>
      <c r="E16" s="56"/>
      <c r="F16" s="24"/>
      <c r="G16" s="24"/>
      <c r="H16" s="24"/>
      <c r="I16" s="24"/>
      <c r="J16" s="24"/>
      <c r="K16" s="33"/>
      <c r="L16" s="24"/>
      <c r="M16" s="24"/>
      <c r="N16" s="24"/>
      <c r="O16" s="24"/>
      <c r="P16" s="115"/>
      <c r="Q16" s="115"/>
      <c r="R16" s="115"/>
      <c r="S16" s="115"/>
      <c r="T16" s="115"/>
      <c r="U16" s="115"/>
      <c r="V16" s="115"/>
      <c r="W16" s="115"/>
      <c r="X16" s="116"/>
      <c r="Y16" s="24"/>
      <c r="Z16" s="24"/>
      <c r="AA16" s="24"/>
      <c r="AB16" s="24"/>
      <c r="AC16" s="24"/>
      <c r="AD16" s="24"/>
      <c r="AE16" s="24"/>
      <c r="AF16" s="24"/>
      <c r="AG16" s="24"/>
      <c r="AH16" s="24"/>
      <c r="AI16" s="30"/>
      <c r="AK16" s="4" t="s">
        <v>788</v>
      </c>
      <c r="AL16" s="12">
        <v>1171</v>
      </c>
      <c r="AN16" s="4" t="s">
        <v>946</v>
      </c>
      <c r="AO16" s="94">
        <v>565</v>
      </c>
      <c r="AQ16" s="4" t="s">
        <v>408</v>
      </c>
      <c r="AR16" s="94">
        <v>6</v>
      </c>
      <c r="AS16" s="94">
        <v>14.98</v>
      </c>
      <c r="AT16" s="94">
        <v>5</v>
      </c>
      <c r="AU16" s="94">
        <v>1</v>
      </c>
      <c r="AX16" s="4" t="s">
        <v>965</v>
      </c>
      <c r="AY16" s="94">
        <v>0.55980000000000008</v>
      </c>
    </row>
    <row r="17" spans="1:51" x14ac:dyDescent="0.2">
      <c r="A17" s="24"/>
      <c r="B17" s="24"/>
      <c r="C17" s="24"/>
      <c r="D17" s="24"/>
      <c r="E17" s="56"/>
      <c r="F17" s="24"/>
      <c r="G17" s="24"/>
      <c r="H17" s="24"/>
      <c r="I17" s="24"/>
      <c r="J17" s="24"/>
      <c r="K17" s="33"/>
      <c r="L17" s="24"/>
      <c r="M17" s="24"/>
      <c r="N17" s="24"/>
      <c r="O17" s="24"/>
      <c r="P17" s="115"/>
      <c r="Q17" s="115"/>
      <c r="R17" s="115"/>
      <c r="S17" s="115"/>
      <c r="T17" s="115"/>
      <c r="U17" s="115"/>
      <c r="V17" s="115"/>
      <c r="W17" s="115"/>
      <c r="X17" s="116"/>
      <c r="Y17" s="24"/>
      <c r="Z17" s="24"/>
      <c r="AA17" s="24"/>
      <c r="AB17" s="24"/>
      <c r="AC17" s="24"/>
      <c r="AD17" s="24"/>
      <c r="AE17" s="24"/>
      <c r="AF17" s="24"/>
      <c r="AG17" s="24"/>
      <c r="AH17" s="24"/>
      <c r="AI17" s="30"/>
      <c r="AK17" s="4" t="s">
        <v>94</v>
      </c>
      <c r="AL17" s="12">
        <v>1101.6363636363637</v>
      </c>
      <c r="AN17" s="4" t="s">
        <v>904</v>
      </c>
      <c r="AO17" s="94">
        <v>637</v>
      </c>
      <c r="AQ17" s="4" t="s">
        <v>839</v>
      </c>
      <c r="AR17" s="94">
        <v>147295</v>
      </c>
      <c r="AS17" s="94">
        <v>4204.2299999999905</v>
      </c>
      <c r="AT17" s="94">
        <v>735.49999999999966</v>
      </c>
      <c r="AU17" s="94">
        <v>159</v>
      </c>
      <c r="AX17" s="4" t="s">
        <v>408</v>
      </c>
      <c r="AY17" s="94">
        <v>0.3</v>
      </c>
    </row>
    <row r="18" spans="1:51" ht="22" customHeight="1" x14ac:dyDescent="0.25">
      <c r="A18" s="24"/>
      <c r="B18" s="24"/>
      <c r="C18" s="24"/>
      <c r="D18" s="24"/>
      <c r="E18" s="24"/>
      <c r="F18" s="24"/>
      <c r="G18" s="24"/>
      <c r="H18" s="24"/>
      <c r="I18" s="24"/>
      <c r="J18" s="24"/>
      <c r="K18" s="33"/>
      <c r="L18" s="24"/>
      <c r="M18" s="24"/>
      <c r="N18" s="24"/>
      <c r="O18" s="24"/>
      <c r="P18" s="115"/>
      <c r="Q18" s="115"/>
      <c r="R18" s="115"/>
      <c r="S18" s="115"/>
      <c r="T18" s="115"/>
      <c r="U18" s="115"/>
      <c r="V18" s="115"/>
      <c r="W18" s="115"/>
      <c r="X18" s="116"/>
      <c r="Y18" s="24"/>
      <c r="Z18" s="24"/>
      <c r="AA18" s="28"/>
      <c r="AB18" s="24"/>
      <c r="AC18" s="24"/>
      <c r="AD18" s="24"/>
      <c r="AE18" s="24"/>
      <c r="AF18" s="24"/>
      <c r="AG18" s="24"/>
      <c r="AH18" s="24"/>
      <c r="AI18" s="30"/>
      <c r="AK18" s="4" t="s">
        <v>732</v>
      </c>
      <c r="AL18" s="12">
        <v>1055</v>
      </c>
      <c r="AN18" s="4" t="s">
        <v>917</v>
      </c>
      <c r="AO18" s="94">
        <v>650</v>
      </c>
    </row>
    <row r="19" spans="1:51" x14ac:dyDescent="0.2">
      <c r="A19" s="24"/>
      <c r="B19" s="24"/>
      <c r="C19" s="24"/>
      <c r="D19" s="24"/>
      <c r="E19" s="24"/>
      <c r="F19" s="24"/>
      <c r="G19" s="24"/>
      <c r="H19" s="24"/>
      <c r="I19" s="24"/>
      <c r="J19" s="24"/>
      <c r="K19" s="33"/>
      <c r="L19" s="24"/>
      <c r="M19" s="24"/>
      <c r="N19" s="24"/>
      <c r="O19" s="24"/>
      <c r="P19" s="115"/>
      <c r="Q19" s="115"/>
      <c r="R19" s="115"/>
      <c r="S19" s="115"/>
      <c r="T19" s="115"/>
      <c r="U19" s="115"/>
      <c r="V19" s="115"/>
      <c r="W19" s="115"/>
      <c r="X19" s="116"/>
      <c r="Y19" s="24"/>
      <c r="Z19" s="24"/>
      <c r="AA19" s="24"/>
      <c r="AB19" s="24"/>
      <c r="AC19" s="24"/>
      <c r="AD19" s="24"/>
      <c r="AE19" s="24"/>
      <c r="AF19" s="24"/>
      <c r="AG19" s="24"/>
      <c r="AH19" s="24"/>
      <c r="AI19" s="30"/>
      <c r="AK19" s="4" t="s">
        <v>823</v>
      </c>
      <c r="AL19" s="12">
        <v>909</v>
      </c>
      <c r="AN19" s="4" t="s">
        <v>913</v>
      </c>
      <c r="AO19" s="94">
        <v>671</v>
      </c>
    </row>
    <row r="20" spans="1:51" x14ac:dyDescent="0.2">
      <c r="A20" s="24"/>
      <c r="B20" s="24"/>
      <c r="C20" s="24"/>
      <c r="D20" s="24"/>
      <c r="E20" s="24"/>
      <c r="F20" s="24"/>
      <c r="G20" s="24"/>
      <c r="H20" s="24"/>
      <c r="I20" s="24"/>
      <c r="J20" s="24"/>
      <c r="K20" s="33"/>
      <c r="L20" s="24"/>
      <c r="M20" s="24"/>
      <c r="N20" s="24"/>
      <c r="O20" s="24"/>
      <c r="P20" s="115"/>
      <c r="Q20" s="115"/>
      <c r="R20" s="115"/>
      <c r="S20" s="115"/>
      <c r="T20" s="115"/>
      <c r="U20" s="115"/>
      <c r="V20" s="115"/>
      <c r="W20" s="115"/>
      <c r="X20" s="116"/>
      <c r="Y20" s="24"/>
      <c r="Z20" s="24"/>
      <c r="AA20" s="24"/>
      <c r="AB20" s="24"/>
      <c r="AC20" s="24"/>
      <c r="AD20" s="24"/>
      <c r="AE20" s="24"/>
      <c r="AF20" s="24"/>
      <c r="AG20" s="24"/>
      <c r="AH20" s="24"/>
      <c r="AI20" s="30"/>
      <c r="AK20" s="4" t="s">
        <v>561</v>
      </c>
      <c r="AL20" s="12">
        <v>885</v>
      </c>
      <c r="AN20" s="4" t="s">
        <v>929</v>
      </c>
      <c r="AO20" s="94">
        <v>729</v>
      </c>
      <c r="AQ20" s="113" t="s">
        <v>1017</v>
      </c>
      <c r="AR20" s="113"/>
      <c r="AS20" s="113"/>
      <c r="AT20" s="113"/>
      <c r="AU20" s="113"/>
      <c r="AV20" s="113"/>
    </row>
    <row r="21" spans="1:51" x14ac:dyDescent="0.2">
      <c r="A21" s="24"/>
      <c r="B21" s="24"/>
      <c r="C21" s="24"/>
      <c r="D21" s="24"/>
      <c r="E21" s="24"/>
      <c r="F21" s="24"/>
      <c r="G21" s="24"/>
      <c r="H21" s="24"/>
      <c r="I21" s="24"/>
      <c r="J21" s="24"/>
      <c r="K21" s="33"/>
      <c r="L21" s="24"/>
      <c r="M21" s="24"/>
      <c r="N21" s="24"/>
      <c r="O21" s="24"/>
      <c r="P21" s="115"/>
      <c r="Q21" s="115"/>
      <c r="R21" s="115"/>
      <c r="S21" s="115"/>
      <c r="T21" s="115"/>
      <c r="U21" s="115"/>
      <c r="V21" s="115"/>
      <c r="W21" s="115"/>
      <c r="X21" s="116"/>
      <c r="Y21" s="24"/>
      <c r="Z21" s="24"/>
      <c r="AA21" s="24"/>
      <c r="AB21" s="24"/>
      <c r="AC21" s="24"/>
      <c r="AD21" s="24"/>
      <c r="AE21" s="24"/>
      <c r="AF21" s="24"/>
      <c r="AG21" s="24"/>
      <c r="AH21" s="24"/>
      <c r="AI21" s="30"/>
      <c r="AK21" s="4" t="s">
        <v>573</v>
      </c>
      <c r="AL21" s="12">
        <v>868</v>
      </c>
      <c r="AN21" s="4" t="s">
        <v>930</v>
      </c>
      <c r="AO21" s="94">
        <v>741</v>
      </c>
      <c r="AQ21" s="113"/>
      <c r="AR21" s="113"/>
      <c r="AS21" s="113"/>
      <c r="AT21" s="113"/>
      <c r="AU21" s="113"/>
      <c r="AV21" s="113"/>
    </row>
    <row r="22" spans="1:51" x14ac:dyDescent="0.2">
      <c r="A22" s="24"/>
      <c r="B22" s="24"/>
      <c r="C22" s="24"/>
      <c r="D22" s="24"/>
      <c r="E22" s="24"/>
      <c r="F22" s="24"/>
      <c r="G22" s="24"/>
      <c r="H22" s="24"/>
      <c r="I22" s="24"/>
      <c r="J22" s="24"/>
      <c r="K22" s="24"/>
      <c r="L22" s="24"/>
      <c r="M22" s="24"/>
      <c r="N22" s="24"/>
      <c r="O22" s="24"/>
      <c r="P22" s="24"/>
      <c r="Q22" s="24"/>
      <c r="R22" s="24"/>
      <c r="S22" s="24"/>
      <c r="T22" s="24"/>
      <c r="U22" s="24"/>
      <c r="V22" s="24"/>
      <c r="W22" s="24"/>
      <c r="X22" s="30"/>
      <c r="Y22" s="24"/>
      <c r="Z22" s="24"/>
      <c r="AA22" s="24"/>
      <c r="AB22" s="24"/>
      <c r="AC22" s="24"/>
      <c r="AD22" s="24"/>
      <c r="AE22" s="24"/>
      <c r="AF22" s="24"/>
      <c r="AG22" s="24"/>
      <c r="AH22" s="24"/>
      <c r="AI22" s="30"/>
      <c r="AK22" s="4" t="s">
        <v>688</v>
      </c>
      <c r="AL22" s="12">
        <v>865</v>
      </c>
      <c r="AN22" s="4" t="s">
        <v>907</v>
      </c>
      <c r="AO22" s="94">
        <v>756</v>
      </c>
      <c r="AQ22" s="3" t="s">
        <v>842</v>
      </c>
      <c r="AR22" s="3" t="s">
        <v>843</v>
      </c>
    </row>
    <row r="23" spans="1:51" x14ac:dyDescent="0.2">
      <c r="A23" s="24"/>
      <c r="B23" s="24"/>
      <c r="C23" s="24"/>
      <c r="D23" s="24"/>
      <c r="E23" s="24"/>
      <c r="F23" s="24"/>
      <c r="G23" s="24"/>
      <c r="H23" s="24"/>
      <c r="I23" s="24"/>
      <c r="J23" s="24"/>
      <c r="K23" s="24"/>
      <c r="L23" s="24"/>
      <c r="M23" s="24"/>
      <c r="N23" s="24"/>
      <c r="O23" s="24"/>
      <c r="P23" s="24"/>
      <c r="Q23" s="24"/>
      <c r="R23" s="24"/>
      <c r="S23" s="24"/>
      <c r="T23" s="24"/>
      <c r="U23" s="24"/>
      <c r="V23" s="24"/>
      <c r="W23" s="24"/>
      <c r="X23" s="30"/>
      <c r="Y23" s="24"/>
      <c r="Z23" s="24"/>
      <c r="AA23" s="24"/>
      <c r="AB23" s="24"/>
      <c r="AC23" s="24"/>
      <c r="AD23" s="24"/>
      <c r="AE23" s="24"/>
      <c r="AF23" s="24"/>
      <c r="AG23" s="24"/>
      <c r="AH23" s="24"/>
      <c r="AI23" s="30"/>
      <c r="AK23" s="4" t="s">
        <v>85</v>
      </c>
      <c r="AL23" s="12">
        <v>789</v>
      </c>
      <c r="AN23" s="4" t="s">
        <v>926</v>
      </c>
      <c r="AO23" s="94">
        <v>765</v>
      </c>
      <c r="AQ23" s="3" t="s">
        <v>838</v>
      </c>
      <c r="AR23" t="s">
        <v>847</v>
      </c>
      <c r="AS23" t="s">
        <v>848</v>
      </c>
      <c r="AT23" t="s">
        <v>849</v>
      </c>
      <c r="AU23" t="s">
        <v>850</v>
      </c>
      <c r="AV23" t="s">
        <v>839</v>
      </c>
    </row>
    <row r="24" spans="1:51" x14ac:dyDescent="0.2">
      <c r="A24" s="24"/>
      <c r="B24" s="24"/>
      <c r="C24" s="24"/>
      <c r="D24" s="24"/>
      <c r="E24" s="24"/>
      <c r="F24" s="24"/>
      <c r="G24" s="24"/>
      <c r="H24" s="24"/>
      <c r="I24" s="24"/>
      <c r="J24" s="24"/>
      <c r="K24" s="24"/>
      <c r="L24" s="24"/>
      <c r="M24" s="24"/>
      <c r="N24" s="24"/>
      <c r="O24" s="24"/>
      <c r="P24" s="24"/>
      <c r="Q24" s="24"/>
      <c r="R24" s="24"/>
      <c r="S24" s="24"/>
      <c r="T24" s="24"/>
      <c r="U24" s="24"/>
      <c r="V24" s="24"/>
      <c r="W24" s="24"/>
      <c r="X24" s="30"/>
      <c r="Y24" s="24"/>
      <c r="Z24" s="24"/>
      <c r="AA24" s="24"/>
      <c r="AB24" s="24"/>
      <c r="AC24" s="24"/>
      <c r="AD24" s="24"/>
      <c r="AE24" s="24"/>
      <c r="AF24" s="24"/>
      <c r="AG24" s="24"/>
      <c r="AH24" s="24"/>
      <c r="AI24" s="30"/>
      <c r="AK24" s="4" t="s">
        <v>536</v>
      </c>
      <c r="AL24" s="12">
        <v>765</v>
      </c>
      <c r="AN24" s="4" t="s">
        <v>921</v>
      </c>
      <c r="AO24" s="94">
        <v>789</v>
      </c>
      <c r="AQ24" s="4" t="s">
        <v>408</v>
      </c>
      <c r="AR24" s="94">
        <v>1</v>
      </c>
      <c r="AS24" s="94"/>
      <c r="AT24" s="94"/>
      <c r="AU24" s="94"/>
      <c r="AV24" s="94">
        <v>1</v>
      </c>
    </row>
    <row r="25" spans="1:51" x14ac:dyDescent="0.2">
      <c r="A25" s="24"/>
      <c r="B25" s="24"/>
      <c r="C25" s="24"/>
      <c r="D25" s="24"/>
      <c r="E25" s="24"/>
      <c r="F25" s="24"/>
      <c r="G25" s="24"/>
      <c r="H25" s="24"/>
      <c r="I25" s="24"/>
      <c r="J25" s="24"/>
      <c r="K25" s="24"/>
      <c r="L25" s="24"/>
      <c r="M25" s="24"/>
      <c r="N25" s="24"/>
      <c r="O25" s="24"/>
      <c r="P25" s="24"/>
      <c r="Q25" s="24"/>
      <c r="R25" s="24"/>
      <c r="S25" s="24"/>
      <c r="T25" s="24"/>
      <c r="U25" s="24"/>
      <c r="V25" s="24"/>
      <c r="W25" s="24"/>
      <c r="X25" s="30"/>
      <c r="Y25" s="24"/>
      <c r="Z25" s="24"/>
      <c r="AA25" s="24"/>
      <c r="AB25" s="24"/>
      <c r="AC25" s="24"/>
      <c r="AD25" s="24"/>
      <c r="AE25" s="24"/>
      <c r="AF25" s="24"/>
      <c r="AG25" s="24"/>
      <c r="AH25" s="24"/>
      <c r="AI25" s="30"/>
      <c r="AK25" s="4" t="s">
        <v>184</v>
      </c>
      <c r="AL25" s="12">
        <v>729</v>
      </c>
      <c r="AN25" s="4" t="s">
        <v>912</v>
      </c>
      <c r="AO25" s="94">
        <v>865</v>
      </c>
      <c r="AQ25" s="4" t="s">
        <v>174</v>
      </c>
      <c r="AR25" s="94">
        <v>1</v>
      </c>
      <c r="AS25" s="94"/>
      <c r="AT25" s="94"/>
      <c r="AU25" s="94"/>
      <c r="AV25" s="94">
        <v>1</v>
      </c>
    </row>
    <row r="26" spans="1:51" x14ac:dyDescent="0.2">
      <c r="A26" s="24"/>
      <c r="B26" s="24"/>
      <c r="C26" s="24"/>
      <c r="D26" s="24"/>
      <c r="E26" s="24"/>
      <c r="F26" s="24"/>
      <c r="G26" s="24"/>
      <c r="H26" s="24"/>
      <c r="I26" s="24"/>
      <c r="J26" s="24"/>
      <c r="K26" s="24"/>
      <c r="L26" s="24"/>
      <c r="M26" s="24"/>
      <c r="N26" s="24"/>
      <c r="O26" s="24"/>
      <c r="P26" s="24"/>
      <c r="Q26" s="24"/>
      <c r="R26" s="24"/>
      <c r="S26" s="24"/>
      <c r="T26" s="24"/>
      <c r="U26" s="24"/>
      <c r="V26" s="24"/>
      <c r="W26" s="24"/>
      <c r="X26" s="30"/>
      <c r="Y26" s="24"/>
      <c r="Z26" s="24"/>
      <c r="AA26" s="24"/>
      <c r="AB26" s="24"/>
      <c r="AC26" s="24"/>
      <c r="AD26" s="24"/>
      <c r="AE26" s="24"/>
      <c r="AF26" s="24"/>
      <c r="AG26" s="24"/>
      <c r="AH26" s="24"/>
      <c r="AI26" s="30"/>
      <c r="AK26" s="4" t="s">
        <v>701</v>
      </c>
      <c r="AL26" s="12">
        <v>612</v>
      </c>
      <c r="AN26" s="4" t="s">
        <v>962</v>
      </c>
      <c r="AO26" s="94">
        <v>868</v>
      </c>
      <c r="AQ26" s="4" t="s">
        <v>763</v>
      </c>
      <c r="AR26" s="94"/>
      <c r="AS26" s="94">
        <v>1</v>
      </c>
      <c r="AT26" s="94"/>
      <c r="AU26" s="94"/>
      <c r="AV26" s="94">
        <v>1</v>
      </c>
    </row>
    <row r="27" spans="1:51" x14ac:dyDescent="0.2">
      <c r="A27" s="24"/>
      <c r="B27" s="24"/>
      <c r="C27" s="24"/>
      <c r="D27" s="24"/>
      <c r="E27" s="24"/>
      <c r="F27" s="24"/>
      <c r="G27" s="24"/>
      <c r="H27" s="24"/>
      <c r="I27" s="24"/>
      <c r="J27" s="24"/>
      <c r="K27" s="24"/>
      <c r="L27" s="24"/>
      <c r="M27" s="24"/>
      <c r="N27" s="24"/>
      <c r="O27" s="24"/>
      <c r="P27" s="24"/>
      <c r="Q27" s="24"/>
      <c r="R27" s="24"/>
      <c r="S27" s="24"/>
      <c r="T27" s="24"/>
      <c r="U27" s="24"/>
      <c r="V27" s="24"/>
      <c r="W27" s="24"/>
      <c r="X27" s="30"/>
      <c r="Y27" s="24"/>
      <c r="Z27" s="24"/>
      <c r="AA27" s="24"/>
      <c r="AB27" s="24"/>
      <c r="AC27" s="24"/>
      <c r="AD27" s="24"/>
      <c r="AE27" s="24"/>
      <c r="AF27" s="24"/>
      <c r="AG27" s="24"/>
      <c r="AH27" s="24"/>
      <c r="AI27" s="30"/>
      <c r="AK27" s="4" t="s">
        <v>745</v>
      </c>
      <c r="AL27" s="12">
        <v>519</v>
      </c>
      <c r="AN27" s="4" t="s">
        <v>915</v>
      </c>
      <c r="AO27" s="94">
        <v>885</v>
      </c>
      <c r="AQ27" s="4" t="s">
        <v>368</v>
      </c>
      <c r="AR27" s="94">
        <v>1</v>
      </c>
      <c r="AS27" s="94"/>
      <c r="AT27" s="94"/>
      <c r="AU27" s="94"/>
      <c r="AV27" s="94">
        <v>1</v>
      </c>
    </row>
    <row r="28" spans="1:51" x14ac:dyDescent="0.2">
      <c r="A28" s="24"/>
      <c r="B28" s="24"/>
      <c r="C28" s="24"/>
      <c r="D28" s="24"/>
      <c r="E28" s="24"/>
      <c r="F28" s="24"/>
      <c r="G28" s="24"/>
      <c r="H28" s="24"/>
      <c r="I28" s="24"/>
      <c r="J28" s="24"/>
      <c r="K28" s="24"/>
      <c r="L28" s="24"/>
      <c r="M28" s="24"/>
      <c r="N28" s="24"/>
      <c r="O28" s="24"/>
      <c r="P28" s="24"/>
      <c r="Q28" s="24"/>
      <c r="R28" s="24"/>
      <c r="S28" s="24"/>
      <c r="T28" s="24"/>
      <c r="U28" s="24"/>
      <c r="V28" s="24"/>
      <c r="W28" s="24"/>
      <c r="X28" s="30"/>
      <c r="Y28" s="24"/>
      <c r="Z28" s="24"/>
      <c r="AA28" s="24"/>
      <c r="AB28" s="24"/>
      <c r="AC28" s="24"/>
      <c r="AD28" s="24"/>
      <c r="AE28" s="24"/>
      <c r="AF28" s="24"/>
      <c r="AG28" s="24"/>
      <c r="AH28" s="24"/>
      <c r="AI28" s="30"/>
      <c r="AK28" s="4" t="s">
        <v>784</v>
      </c>
      <c r="AL28" s="12">
        <v>458</v>
      </c>
      <c r="AN28" s="4" t="s">
        <v>903</v>
      </c>
      <c r="AO28" s="94">
        <v>909</v>
      </c>
      <c r="AQ28" s="4" t="s">
        <v>36</v>
      </c>
      <c r="AR28" s="94">
        <v>2</v>
      </c>
      <c r="AS28" s="94"/>
      <c r="AT28" s="94"/>
      <c r="AU28" s="94"/>
      <c r="AV28" s="94">
        <v>2</v>
      </c>
    </row>
    <row r="29" spans="1:51" x14ac:dyDescent="0.2">
      <c r="A29" s="24"/>
      <c r="B29" s="24"/>
      <c r="C29" s="24"/>
      <c r="D29" s="24"/>
      <c r="E29" s="24"/>
      <c r="F29" s="24"/>
      <c r="G29" s="24"/>
      <c r="H29" s="24"/>
      <c r="I29" s="24"/>
      <c r="J29" s="24"/>
      <c r="K29" s="24"/>
      <c r="L29" s="24"/>
      <c r="M29" s="24"/>
      <c r="N29" s="24"/>
      <c r="O29" s="24"/>
      <c r="P29" s="24"/>
      <c r="Q29" s="24"/>
      <c r="R29" s="24"/>
      <c r="S29" s="24"/>
      <c r="T29" s="24"/>
      <c r="U29" s="24"/>
      <c r="V29" s="24"/>
      <c r="W29" s="24"/>
      <c r="X29" s="30"/>
      <c r="Y29" s="24"/>
      <c r="Z29" s="24"/>
      <c r="AA29" s="24"/>
      <c r="AB29" s="24"/>
      <c r="AC29" s="24"/>
      <c r="AD29" s="24"/>
      <c r="AE29" s="24"/>
      <c r="AF29" s="24"/>
      <c r="AG29" s="24"/>
      <c r="AH29" s="24"/>
      <c r="AI29" s="30"/>
      <c r="AK29" s="4" t="s">
        <v>697</v>
      </c>
      <c r="AL29" s="12">
        <v>394</v>
      </c>
      <c r="AN29" s="4" t="s">
        <v>947</v>
      </c>
      <c r="AO29" s="94">
        <v>1043</v>
      </c>
      <c r="AQ29" s="4" t="s">
        <v>194</v>
      </c>
      <c r="AR29" s="94">
        <v>1</v>
      </c>
      <c r="AS29" s="94">
        <v>3</v>
      </c>
      <c r="AT29" s="94"/>
      <c r="AU29" s="94"/>
      <c r="AV29" s="94">
        <v>4</v>
      </c>
    </row>
    <row r="30" spans="1:51" x14ac:dyDescent="0.2">
      <c r="A30" s="24"/>
      <c r="B30" s="24"/>
      <c r="C30" s="24"/>
      <c r="D30" s="24"/>
      <c r="E30" s="24"/>
      <c r="F30" s="24"/>
      <c r="G30" s="24"/>
      <c r="H30" s="24"/>
      <c r="I30" s="24"/>
      <c r="J30" s="24"/>
      <c r="K30" s="24"/>
      <c r="L30" s="24"/>
      <c r="M30" s="24"/>
      <c r="N30" s="24"/>
      <c r="O30" s="24"/>
      <c r="P30" s="24"/>
      <c r="Q30" s="24"/>
      <c r="R30" s="24"/>
      <c r="S30" s="24"/>
      <c r="T30" s="24"/>
      <c r="U30" s="24"/>
      <c r="V30" s="24"/>
      <c r="W30" s="24"/>
      <c r="X30" s="30"/>
      <c r="Y30" s="24"/>
      <c r="Z30" s="24"/>
      <c r="AA30" s="24"/>
      <c r="AB30" s="24"/>
      <c r="AC30" s="24"/>
      <c r="AD30" s="24"/>
      <c r="AE30" s="24"/>
      <c r="AF30" s="24"/>
      <c r="AG30" s="24"/>
      <c r="AH30" s="24"/>
      <c r="AI30" s="30"/>
      <c r="AK30" s="4" t="s">
        <v>42</v>
      </c>
      <c r="AL30" s="12">
        <v>389.5</v>
      </c>
      <c r="AN30" s="4" t="s">
        <v>925</v>
      </c>
      <c r="AO30" s="94">
        <v>1055</v>
      </c>
      <c r="AQ30" s="4" t="s">
        <v>136</v>
      </c>
      <c r="AR30" s="94">
        <v>1</v>
      </c>
      <c r="AS30" s="94">
        <v>1</v>
      </c>
      <c r="AT30" s="94"/>
      <c r="AU30" s="94">
        <v>3</v>
      </c>
      <c r="AV30" s="94">
        <v>5</v>
      </c>
    </row>
    <row r="31" spans="1:51" x14ac:dyDescent="0.2">
      <c r="A31" s="24"/>
      <c r="B31" s="24"/>
      <c r="C31" s="24"/>
      <c r="D31" s="24"/>
      <c r="E31" s="24"/>
      <c r="F31" s="24"/>
      <c r="G31" s="24"/>
      <c r="H31" s="24"/>
      <c r="I31" s="24"/>
      <c r="J31" s="24"/>
      <c r="K31" s="24"/>
      <c r="L31" s="24"/>
      <c r="M31" s="24"/>
      <c r="N31" s="24"/>
      <c r="O31" s="24"/>
      <c r="P31" s="24"/>
      <c r="Q31" s="24"/>
      <c r="R31" s="24"/>
      <c r="S31" s="24"/>
      <c r="T31" s="24"/>
      <c r="U31" s="24"/>
      <c r="V31" s="24"/>
      <c r="W31" s="24"/>
      <c r="X31" s="30"/>
      <c r="Y31" s="24"/>
      <c r="Z31" s="24"/>
      <c r="AA31" s="24"/>
      <c r="AB31" s="24"/>
      <c r="AC31" s="24"/>
      <c r="AD31" s="24"/>
      <c r="AE31" s="24"/>
      <c r="AF31" s="24"/>
      <c r="AG31" s="24"/>
      <c r="AH31" s="24"/>
      <c r="AI31" s="30"/>
      <c r="AK31" s="4" t="s">
        <v>652</v>
      </c>
      <c r="AL31" s="12">
        <v>386</v>
      </c>
      <c r="AN31" s="4" t="s">
        <v>906</v>
      </c>
      <c r="AO31" s="94">
        <v>1062</v>
      </c>
      <c r="AQ31" s="4" t="s">
        <v>965</v>
      </c>
      <c r="AR31" s="94"/>
      <c r="AS31" s="94">
        <v>4</v>
      </c>
      <c r="AT31" s="94">
        <v>1</v>
      </c>
      <c r="AU31" s="94"/>
      <c r="AV31" s="94">
        <v>5</v>
      </c>
    </row>
    <row r="32" spans="1:51" x14ac:dyDescent="0.2">
      <c r="A32" s="24"/>
      <c r="B32" s="24"/>
      <c r="C32" s="24"/>
      <c r="D32" s="24"/>
      <c r="E32" s="24"/>
      <c r="F32" s="24"/>
      <c r="G32" s="24"/>
      <c r="H32" s="24"/>
      <c r="I32" s="24"/>
      <c r="J32" s="24"/>
      <c r="K32" s="24"/>
      <c r="L32" s="24"/>
      <c r="M32" s="24"/>
      <c r="N32" s="24"/>
      <c r="O32" s="24"/>
      <c r="P32" s="24"/>
      <c r="Q32" s="24"/>
      <c r="R32" s="24"/>
      <c r="S32" s="24"/>
      <c r="T32" s="24"/>
      <c r="U32" s="24"/>
      <c r="V32" s="24"/>
      <c r="W32" s="24"/>
      <c r="X32" s="30"/>
      <c r="Y32" s="24"/>
      <c r="Z32" s="24"/>
      <c r="AA32" s="24"/>
      <c r="AB32" s="24"/>
      <c r="AC32" s="24"/>
      <c r="AD32" s="24"/>
      <c r="AE32" s="24"/>
      <c r="AF32" s="24"/>
      <c r="AG32" s="24"/>
      <c r="AH32" s="24"/>
      <c r="AI32" s="30"/>
      <c r="AK32" s="4" t="s">
        <v>459</v>
      </c>
      <c r="AL32" s="12">
        <v>338.5</v>
      </c>
      <c r="AN32" s="4" t="s">
        <v>910</v>
      </c>
      <c r="AO32" s="94">
        <v>1125</v>
      </c>
      <c r="AQ32" s="4" t="s">
        <v>115</v>
      </c>
      <c r="AR32" s="94"/>
      <c r="AS32" s="94">
        <v>4</v>
      </c>
      <c r="AT32" s="94">
        <v>1</v>
      </c>
      <c r="AU32" s="94"/>
      <c r="AV32" s="94">
        <v>5</v>
      </c>
    </row>
    <row r="33" spans="1:48" x14ac:dyDescent="0.2">
      <c r="A33" s="24"/>
      <c r="B33" s="24"/>
      <c r="C33" s="24"/>
      <c r="D33" s="24"/>
      <c r="E33" s="24"/>
      <c r="F33" s="24"/>
      <c r="G33" s="24"/>
      <c r="H33" s="24"/>
      <c r="I33" s="24"/>
      <c r="J33" s="24"/>
      <c r="K33" s="24"/>
      <c r="L33" s="24"/>
      <c r="M33" s="24"/>
      <c r="N33" s="24"/>
      <c r="O33" s="24"/>
      <c r="P33" s="24"/>
      <c r="Q33" s="24"/>
      <c r="R33" s="24"/>
      <c r="S33" s="24"/>
      <c r="T33" s="24"/>
      <c r="U33" s="24"/>
      <c r="V33" s="24"/>
      <c r="W33" s="24"/>
      <c r="X33" s="30"/>
      <c r="Y33" s="24"/>
      <c r="Z33" s="24"/>
      <c r="AA33" s="24"/>
      <c r="AB33" s="24"/>
      <c r="AC33" s="24"/>
      <c r="AD33" s="24"/>
      <c r="AE33" s="24"/>
      <c r="AF33" s="24"/>
      <c r="AG33" s="24"/>
      <c r="AH33" s="24"/>
      <c r="AI33" s="30"/>
      <c r="AK33" s="4" t="s">
        <v>680</v>
      </c>
      <c r="AL33" s="12">
        <v>322</v>
      </c>
      <c r="AN33" s="4" t="s">
        <v>958</v>
      </c>
      <c r="AO33" s="94">
        <v>1171</v>
      </c>
      <c r="AQ33" s="4" t="s">
        <v>46</v>
      </c>
      <c r="AR33" s="94">
        <v>1</v>
      </c>
      <c r="AS33" s="94">
        <v>7</v>
      </c>
      <c r="AT33" s="94">
        <v>9</v>
      </c>
      <c r="AU33" s="94">
        <v>1</v>
      </c>
      <c r="AV33" s="94">
        <v>18</v>
      </c>
    </row>
    <row r="34" spans="1:48" x14ac:dyDescent="0.2">
      <c r="A34" s="24"/>
      <c r="B34" s="24"/>
      <c r="C34" s="24"/>
      <c r="D34" s="24"/>
      <c r="E34" s="24"/>
      <c r="F34" s="24"/>
      <c r="G34" s="24"/>
      <c r="H34" s="24"/>
      <c r="I34" s="24"/>
      <c r="J34" s="24"/>
      <c r="K34" s="24"/>
      <c r="L34" s="24"/>
      <c r="M34" s="24"/>
      <c r="N34" s="24"/>
      <c r="O34" s="24"/>
      <c r="P34" s="24"/>
      <c r="Q34" s="24"/>
      <c r="R34" s="24"/>
      <c r="S34" s="24"/>
      <c r="T34" s="24"/>
      <c r="U34" s="24"/>
      <c r="V34" s="24"/>
      <c r="W34" s="24"/>
      <c r="X34" s="30"/>
      <c r="Y34" s="24"/>
      <c r="Z34" s="24"/>
      <c r="AA34" s="24"/>
      <c r="AB34" s="24"/>
      <c r="AC34" s="24"/>
      <c r="AD34" s="24"/>
      <c r="AE34" s="24"/>
      <c r="AF34" s="24"/>
      <c r="AG34" s="24"/>
      <c r="AH34" s="24"/>
      <c r="AI34" s="30"/>
      <c r="AK34" s="4" t="s">
        <v>839</v>
      </c>
      <c r="AL34" s="12">
        <v>2307.3225806451615</v>
      </c>
      <c r="AN34" s="4" t="s">
        <v>964</v>
      </c>
      <c r="AO34" s="94">
        <v>1232</v>
      </c>
      <c r="AQ34" s="4" t="s">
        <v>26</v>
      </c>
      <c r="AR34" s="94">
        <v>2</v>
      </c>
      <c r="AS34" s="94">
        <v>21</v>
      </c>
      <c r="AT34" s="94">
        <v>9</v>
      </c>
      <c r="AU34" s="94">
        <v>3</v>
      </c>
      <c r="AV34" s="94">
        <v>35</v>
      </c>
    </row>
    <row r="35" spans="1:48" x14ac:dyDescent="0.2">
      <c r="A35" s="24"/>
      <c r="B35" s="24"/>
      <c r="C35" s="24"/>
      <c r="D35" s="24"/>
      <c r="E35" s="24"/>
      <c r="F35" s="24"/>
      <c r="G35" s="24"/>
      <c r="H35" s="24"/>
      <c r="I35" s="24"/>
      <c r="J35" s="24"/>
      <c r="K35" s="24"/>
      <c r="L35" s="24"/>
      <c r="M35" s="24"/>
      <c r="N35" s="24"/>
      <c r="O35" s="24"/>
      <c r="P35" s="24"/>
      <c r="Q35" s="24"/>
      <c r="R35" s="24"/>
      <c r="S35" s="24"/>
      <c r="T35" s="24"/>
      <c r="U35" s="24"/>
      <c r="V35" s="24"/>
      <c r="W35" s="24"/>
      <c r="X35" s="30"/>
      <c r="Y35" s="24"/>
      <c r="Z35" s="24"/>
      <c r="AA35" s="24"/>
      <c r="AB35" s="24"/>
      <c r="AC35" s="24"/>
      <c r="AD35" s="24"/>
      <c r="AE35" s="24"/>
      <c r="AF35" s="24"/>
      <c r="AG35" s="24"/>
      <c r="AH35" s="24"/>
      <c r="AI35" s="30"/>
      <c r="AN35" s="4" t="s">
        <v>900</v>
      </c>
      <c r="AO35" s="94">
        <v>1255</v>
      </c>
      <c r="AQ35" s="4" t="s">
        <v>62</v>
      </c>
      <c r="AR35" s="94">
        <v>33</v>
      </c>
      <c r="AS35" s="94">
        <v>39</v>
      </c>
      <c r="AT35" s="94">
        <v>8</v>
      </c>
      <c r="AU35" s="94">
        <v>1</v>
      </c>
      <c r="AV35" s="94">
        <v>81</v>
      </c>
    </row>
    <row r="36" spans="1:48" x14ac:dyDescent="0.2">
      <c r="A36" s="24"/>
      <c r="B36" s="24"/>
      <c r="C36" s="24"/>
      <c r="D36" s="24"/>
      <c r="E36" s="24"/>
      <c r="F36" s="24"/>
      <c r="G36" s="24"/>
      <c r="H36" s="24"/>
      <c r="I36" s="24"/>
      <c r="J36" s="24"/>
      <c r="K36" s="24"/>
      <c r="L36" s="24"/>
      <c r="M36" s="24"/>
      <c r="N36" s="24"/>
      <c r="O36" s="24"/>
      <c r="P36" s="24"/>
      <c r="Q36" s="24"/>
      <c r="R36" s="24"/>
      <c r="S36" s="24"/>
      <c r="T36" s="24"/>
      <c r="U36" s="24"/>
      <c r="V36" s="24"/>
      <c r="W36" s="24"/>
      <c r="X36" s="30"/>
      <c r="Y36" s="24"/>
      <c r="Z36" s="24"/>
      <c r="AA36" s="24"/>
      <c r="AB36" s="24"/>
      <c r="AC36" s="24"/>
      <c r="AD36" s="24"/>
      <c r="AE36" s="24"/>
      <c r="AF36" s="24"/>
      <c r="AG36" s="24"/>
      <c r="AH36" s="24"/>
      <c r="AI36" s="30"/>
      <c r="AN36" s="4" t="s">
        <v>931</v>
      </c>
      <c r="AO36" s="94">
        <v>1718</v>
      </c>
      <c r="AQ36" s="4" t="s">
        <v>839</v>
      </c>
      <c r="AR36" s="94">
        <v>43</v>
      </c>
      <c r="AS36" s="94">
        <v>80</v>
      </c>
      <c r="AT36" s="94">
        <v>28</v>
      </c>
      <c r="AU36" s="94">
        <v>8</v>
      </c>
      <c r="AV36" s="94">
        <v>159</v>
      </c>
    </row>
    <row r="37" spans="1:48" x14ac:dyDescent="0.2">
      <c r="A37" s="24"/>
      <c r="B37" s="24"/>
      <c r="C37" s="24"/>
      <c r="D37" s="24"/>
      <c r="E37" s="24"/>
      <c r="F37" s="24"/>
      <c r="G37" s="24"/>
      <c r="H37" s="24"/>
      <c r="I37" s="24"/>
      <c r="J37" s="24"/>
      <c r="K37" s="24"/>
      <c r="L37" s="24"/>
      <c r="M37" s="24"/>
      <c r="N37" s="24"/>
      <c r="O37" s="24"/>
      <c r="P37" s="24"/>
      <c r="Q37" s="24"/>
      <c r="R37" s="24"/>
      <c r="S37" s="24"/>
      <c r="T37" s="24"/>
      <c r="U37" s="24"/>
      <c r="V37" s="24"/>
      <c r="W37" s="24"/>
      <c r="X37" s="30"/>
      <c r="Y37" s="24"/>
      <c r="Z37" s="24"/>
      <c r="AA37" s="24"/>
      <c r="AB37" s="24"/>
      <c r="AC37" s="24"/>
      <c r="AD37" s="24"/>
      <c r="AE37" s="24"/>
      <c r="AF37" s="24"/>
      <c r="AG37" s="24"/>
      <c r="AH37" s="24"/>
      <c r="AI37" s="30"/>
      <c r="AN37" s="4" t="s">
        <v>908</v>
      </c>
      <c r="AO37" s="94">
        <v>1972</v>
      </c>
    </row>
    <row r="38" spans="1:48" x14ac:dyDescent="0.2">
      <c r="A38" s="24"/>
      <c r="B38" s="24"/>
      <c r="C38" s="24"/>
      <c r="D38" s="24"/>
      <c r="E38" s="24"/>
      <c r="F38" s="24"/>
      <c r="G38" s="24"/>
      <c r="H38" s="24"/>
      <c r="I38" s="24"/>
      <c r="J38" s="24"/>
      <c r="K38" s="24"/>
      <c r="L38" s="24"/>
      <c r="M38" s="24"/>
      <c r="N38" s="24"/>
      <c r="O38" s="24"/>
      <c r="P38" s="24"/>
      <c r="Q38" s="24"/>
      <c r="R38" s="24"/>
      <c r="S38" s="24"/>
      <c r="T38" s="24"/>
      <c r="U38" s="24"/>
      <c r="V38" s="24"/>
      <c r="W38" s="24"/>
      <c r="X38" s="30"/>
      <c r="Y38" s="24"/>
      <c r="Z38" s="24"/>
      <c r="AA38" s="24"/>
      <c r="AB38" s="24"/>
      <c r="AC38" s="24"/>
      <c r="AD38" s="24"/>
      <c r="AE38" s="24"/>
      <c r="AF38" s="24"/>
      <c r="AG38" s="24"/>
      <c r="AH38" s="24"/>
      <c r="AI38" s="30"/>
      <c r="AN38" s="4" t="s">
        <v>922</v>
      </c>
      <c r="AO38" s="94">
        <v>2016</v>
      </c>
    </row>
    <row r="39" spans="1:48" x14ac:dyDescent="0.2">
      <c r="A39" s="24"/>
      <c r="B39" s="24"/>
      <c r="C39" s="24"/>
      <c r="D39" s="24"/>
      <c r="E39" s="24"/>
      <c r="F39" s="24"/>
      <c r="G39" s="24"/>
      <c r="H39" s="24"/>
      <c r="I39" s="24"/>
      <c r="J39" s="24"/>
      <c r="K39" s="24"/>
      <c r="L39" s="24"/>
      <c r="M39" s="24"/>
      <c r="N39" s="24"/>
      <c r="O39" s="24"/>
      <c r="P39" s="24"/>
      <c r="Q39" s="24"/>
      <c r="R39" s="24"/>
      <c r="S39" s="24"/>
      <c r="T39" s="24"/>
      <c r="U39" s="24"/>
      <c r="V39" s="24"/>
      <c r="W39" s="24"/>
      <c r="X39" s="30"/>
      <c r="Y39" s="24"/>
      <c r="Z39" s="24"/>
      <c r="AA39" s="24"/>
      <c r="AB39" s="24"/>
      <c r="AC39" s="24"/>
      <c r="AD39" s="24"/>
      <c r="AE39" s="24"/>
      <c r="AF39" s="24"/>
      <c r="AG39" s="24"/>
      <c r="AH39" s="24"/>
      <c r="AI39" s="30"/>
      <c r="AK39" t="s">
        <v>1019</v>
      </c>
      <c r="AL39"/>
      <c r="AN39" s="4" t="s">
        <v>941</v>
      </c>
      <c r="AO39" s="94">
        <v>2068</v>
      </c>
    </row>
    <row r="40" spans="1:48" x14ac:dyDescent="0.2">
      <c r="A40" s="24"/>
      <c r="B40" s="24"/>
      <c r="C40" s="24"/>
      <c r="D40" s="24"/>
      <c r="E40" s="24"/>
      <c r="F40" s="24"/>
      <c r="G40" s="24"/>
      <c r="H40" s="24"/>
      <c r="I40" s="24"/>
      <c r="J40" s="24"/>
      <c r="K40" s="24"/>
      <c r="L40" s="24"/>
      <c r="M40" s="24"/>
      <c r="N40" s="24"/>
      <c r="O40" s="24"/>
      <c r="P40" s="24"/>
      <c r="Q40" s="24"/>
      <c r="R40" s="24"/>
      <c r="S40" s="24"/>
      <c r="T40" s="24"/>
      <c r="U40" s="24"/>
      <c r="V40" s="24"/>
      <c r="W40" s="24"/>
      <c r="X40" s="30"/>
      <c r="Y40" s="24"/>
      <c r="Z40" s="24"/>
      <c r="AA40" s="24"/>
      <c r="AB40" s="24"/>
      <c r="AC40" s="24"/>
      <c r="AD40" s="24"/>
      <c r="AE40" s="24"/>
      <c r="AF40" s="24"/>
      <c r="AG40" s="24"/>
      <c r="AH40" s="24"/>
      <c r="AI40" s="30"/>
      <c r="AK40" s="3" t="s">
        <v>4</v>
      </c>
      <c r="AL40" t="s">
        <v>860</v>
      </c>
      <c r="AN40" s="4" t="s">
        <v>936</v>
      </c>
      <c r="AO40" s="94">
        <v>2239</v>
      </c>
    </row>
    <row r="41" spans="1:48" x14ac:dyDescent="0.2">
      <c r="A41" s="24"/>
      <c r="B41" s="24"/>
      <c r="C41" s="24"/>
      <c r="D41" s="24"/>
      <c r="E41" s="24"/>
      <c r="F41" s="24"/>
      <c r="G41" s="24"/>
      <c r="H41" s="24"/>
      <c r="I41" s="24"/>
      <c r="J41" s="24"/>
      <c r="K41" s="24"/>
      <c r="L41" s="24"/>
      <c r="M41" s="24"/>
      <c r="N41" s="24"/>
      <c r="O41" s="24"/>
      <c r="P41" s="24"/>
      <c r="Q41" s="24"/>
      <c r="R41" s="24"/>
      <c r="S41" s="24"/>
      <c r="T41" s="24"/>
      <c r="U41" s="24"/>
      <c r="V41" s="24"/>
      <c r="W41" s="24"/>
      <c r="X41" s="30"/>
      <c r="Y41" s="24"/>
      <c r="Z41" s="24"/>
      <c r="AA41" s="24"/>
      <c r="AB41" s="24"/>
      <c r="AC41" s="24"/>
      <c r="AD41" s="24"/>
      <c r="AE41" s="24"/>
      <c r="AF41" s="24"/>
      <c r="AG41" s="24"/>
      <c r="AH41" s="24"/>
      <c r="AI41" s="30"/>
      <c r="AL41"/>
      <c r="AN41" s="4" t="s">
        <v>948</v>
      </c>
      <c r="AO41" s="94">
        <v>2325</v>
      </c>
      <c r="AQ41" t="s">
        <v>1016</v>
      </c>
    </row>
    <row r="42" spans="1:48" x14ac:dyDescent="0.2">
      <c r="A42" s="24"/>
      <c r="B42" s="24"/>
      <c r="C42" s="24"/>
      <c r="D42" s="24"/>
      <c r="E42" s="24"/>
      <c r="F42" s="24"/>
      <c r="G42" s="24"/>
      <c r="H42" s="24"/>
      <c r="I42" s="24"/>
      <c r="J42" s="24"/>
      <c r="K42" s="24"/>
      <c r="L42" s="24"/>
      <c r="M42" s="24"/>
      <c r="N42" s="24"/>
      <c r="O42" s="24"/>
      <c r="P42" s="24"/>
      <c r="Q42" s="24"/>
      <c r="R42" s="24"/>
      <c r="S42" s="24"/>
      <c r="T42" s="24"/>
      <c r="U42" s="24"/>
      <c r="V42" s="24"/>
      <c r="W42" s="24"/>
      <c r="X42" s="30"/>
      <c r="Y42" s="24"/>
      <c r="Z42" s="24"/>
      <c r="AA42" s="24"/>
      <c r="AB42" s="24"/>
      <c r="AC42" s="24"/>
      <c r="AD42" s="24"/>
      <c r="AE42" s="24"/>
      <c r="AF42" s="24"/>
      <c r="AG42" s="24"/>
      <c r="AH42" s="24"/>
      <c r="AI42" s="30"/>
      <c r="AK42" s="3" t="s">
        <v>838</v>
      </c>
      <c r="AL42" t="s">
        <v>840</v>
      </c>
      <c r="AN42" s="4" t="s">
        <v>909</v>
      </c>
      <c r="AO42" s="94">
        <v>2349</v>
      </c>
      <c r="AQ42" s="3" t="s">
        <v>0</v>
      </c>
      <c r="AR42" t="s">
        <v>860</v>
      </c>
    </row>
    <row r="43" spans="1:48" x14ac:dyDescent="0.2">
      <c r="A43" s="24"/>
      <c r="B43" s="24"/>
      <c r="C43" s="24"/>
      <c r="D43" s="24"/>
      <c r="E43" s="24"/>
      <c r="F43" s="24"/>
      <c r="G43" s="24"/>
      <c r="H43" s="24"/>
      <c r="I43" s="24"/>
      <c r="J43" s="24"/>
      <c r="K43" s="24"/>
      <c r="L43" s="24"/>
      <c r="M43" s="24"/>
      <c r="N43" s="24"/>
      <c r="O43" s="24"/>
      <c r="P43" s="24"/>
      <c r="Q43" s="24"/>
      <c r="R43" s="24"/>
      <c r="S43" s="24"/>
      <c r="T43" s="24"/>
      <c r="U43" s="24"/>
      <c r="V43" s="24"/>
      <c r="W43" s="24"/>
      <c r="X43" s="30"/>
      <c r="Y43" s="24"/>
      <c r="Z43" s="24"/>
      <c r="AA43" s="24"/>
      <c r="AB43" s="24"/>
      <c r="AC43" s="24"/>
      <c r="AD43" s="24"/>
      <c r="AE43" s="24"/>
      <c r="AF43" s="24"/>
      <c r="AG43" s="24"/>
      <c r="AH43" s="24"/>
      <c r="AI43" s="30"/>
      <c r="AK43" s="4" t="s">
        <v>823</v>
      </c>
      <c r="AL43" s="94">
        <v>4</v>
      </c>
      <c r="AN43" s="4" t="s">
        <v>905</v>
      </c>
      <c r="AO43" s="94">
        <v>2471</v>
      </c>
    </row>
    <row r="44" spans="1:48" x14ac:dyDescent="0.2">
      <c r="A44" s="24"/>
      <c r="B44" s="24"/>
      <c r="C44" s="24"/>
      <c r="D44" s="24"/>
      <c r="E44" s="24"/>
      <c r="F44" s="24"/>
      <c r="G44" s="24"/>
      <c r="H44" s="24"/>
      <c r="I44" s="24"/>
      <c r="J44" s="24"/>
      <c r="K44" s="24"/>
      <c r="L44" s="24"/>
      <c r="M44" s="24"/>
      <c r="N44" s="24"/>
      <c r="O44" s="24"/>
      <c r="P44" s="24"/>
      <c r="Q44" s="24"/>
      <c r="R44" s="24"/>
      <c r="S44" s="24"/>
      <c r="T44" s="24"/>
      <c r="U44" s="24"/>
      <c r="V44" s="24"/>
      <c r="W44" s="24"/>
      <c r="X44" s="30"/>
      <c r="Y44" s="24"/>
      <c r="Z44" s="24"/>
      <c r="AA44" s="24"/>
      <c r="AB44" s="24"/>
      <c r="AC44" s="24"/>
      <c r="AD44" s="24"/>
      <c r="AE44" s="24"/>
      <c r="AF44" s="24"/>
      <c r="AG44" s="24"/>
      <c r="AH44" s="24"/>
      <c r="AI44" s="30"/>
      <c r="AK44" s="4" t="s">
        <v>788</v>
      </c>
      <c r="AL44" s="94">
        <v>4.4000000000000004</v>
      </c>
      <c r="AN44" s="4" t="s">
        <v>920</v>
      </c>
      <c r="AO44" s="94">
        <v>2474</v>
      </c>
      <c r="AQ44" s="3" t="s">
        <v>838</v>
      </c>
      <c r="AR44" t="s">
        <v>966</v>
      </c>
    </row>
    <row r="45" spans="1:48" x14ac:dyDescent="0.2">
      <c r="A45" s="24"/>
      <c r="B45" s="24"/>
      <c r="C45" s="24"/>
      <c r="D45" s="24"/>
      <c r="E45" s="24"/>
      <c r="F45" s="24"/>
      <c r="G45" s="24"/>
      <c r="H45" s="24"/>
      <c r="I45" s="24"/>
      <c r="J45" s="24"/>
      <c r="K45" s="24"/>
      <c r="L45" s="24"/>
      <c r="M45" s="24"/>
      <c r="N45" s="24"/>
      <c r="O45" s="24"/>
      <c r="P45" s="24"/>
      <c r="Q45" s="24"/>
      <c r="R45" s="24"/>
      <c r="S45" s="24"/>
      <c r="T45" s="24"/>
      <c r="U45" s="24"/>
      <c r="V45" s="24"/>
      <c r="W45" s="24"/>
      <c r="X45" s="30"/>
      <c r="Y45" s="24"/>
      <c r="Z45" s="24"/>
      <c r="AA45" s="24"/>
      <c r="AB45" s="24"/>
      <c r="AC45" s="24"/>
      <c r="AD45" s="24"/>
      <c r="AE45" s="24"/>
      <c r="AF45" s="24"/>
      <c r="AG45" s="24"/>
      <c r="AH45" s="24"/>
      <c r="AI45" s="30"/>
      <c r="AK45" s="4" t="s">
        <v>751</v>
      </c>
      <c r="AL45" s="94">
        <v>4.4000000000000004</v>
      </c>
      <c r="AN45" s="4" t="s">
        <v>911</v>
      </c>
      <c r="AO45" s="94">
        <v>2629</v>
      </c>
      <c r="AQ45" s="4" t="s">
        <v>847</v>
      </c>
      <c r="AR45" s="94">
        <v>0.62895624191155697</v>
      </c>
    </row>
    <row r="46" spans="1:48" x14ac:dyDescent="0.2">
      <c r="A46" s="24"/>
      <c r="B46" s="24"/>
      <c r="C46" s="24"/>
      <c r="D46" s="24"/>
      <c r="E46" s="24"/>
      <c r="F46" s="24"/>
      <c r="G46" s="24"/>
      <c r="H46" s="24"/>
      <c r="I46" s="24"/>
      <c r="J46" s="24"/>
      <c r="K46" s="24"/>
      <c r="L46" s="24"/>
      <c r="M46" s="24"/>
      <c r="N46" s="24"/>
      <c r="O46" s="24"/>
      <c r="P46" s="24"/>
      <c r="Q46" s="24"/>
      <c r="R46" s="24"/>
      <c r="S46" s="24"/>
      <c r="T46" s="24"/>
      <c r="U46" s="24"/>
      <c r="V46" s="24"/>
      <c r="W46" s="24"/>
      <c r="X46" s="30"/>
      <c r="Y46" s="24"/>
      <c r="Z46" s="24"/>
      <c r="AA46" s="24"/>
      <c r="AB46" s="24"/>
      <c r="AC46" s="24"/>
      <c r="AD46" s="29"/>
      <c r="AE46" s="24"/>
      <c r="AF46" s="24"/>
      <c r="AG46" s="24"/>
      <c r="AH46" s="24"/>
      <c r="AI46" s="30"/>
      <c r="AK46" s="4" t="s">
        <v>806</v>
      </c>
      <c r="AL46" s="94">
        <v>4.4000000000000004</v>
      </c>
      <c r="AN46" s="4" t="s">
        <v>919</v>
      </c>
      <c r="AO46" s="94">
        <v>2739</v>
      </c>
      <c r="AQ46" s="5" t="s">
        <v>897</v>
      </c>
      <c r="AR46" s="94">
        <v>0.36435544345985366</v>
      </c>
    </row>
    <row r="47" spans="1:48" x14ac:dyDescent="0.2">
      <c r="A47" s="24"/>
      <c r="B47" s="24"/>
      <c r="C47" s="24"/>
      <c r="D47" s="24"/>
      <c r="E47" s="24"/>
      <c r="F47" s="24"/>
      <c r="G47" s="24"/>
      <c r="H47" s="24"/>
      <c r="I47" s="24"/>
      <c r="J47" s="24"/>
      <c r="K47" s="24"/>
      <c r="L47" s="24"/>
      <c r="M47" s="24"/>
      <c r="N47" s="24"/>
      <c r="O47" s="24"/>
      <c r="P47" s="24"/>
      <c r="Q47" s="24"/>
      <c r="R47" s="24"/>
      <c r="S47" s="24"/>
      <c r="T47" s="24"/>
      <c r="U47" s="24"/>
      <c r="V47" s="24"/>
      <c r="W47" s="24"/>
      <c r="X47" s="30"/>
      <c r="Y47" s="24"/>
      <c r="Z47" s="24"/>
      <c r="AA47" s="24"/>
      <c r="AB47" s="24"/>
      <c r="AC47" s="24"/>
      <c r="AD47" s="24"/>
      <c r="AE47" s="24"/>
      <c r="AF47" s="24"/>
      <c r="AG47" s="24"/>
      <c r="AH47" s="24"/>
      <c r="AI47" s="30"/>
      <c r="AK47" s="4" t="s">
        <v>32</v>
      </c>
      <c r="AL47" s="94">
        <v>4.4000000000000004</v>
      </c>
      <c r="AN47" s="4" t="s">
        <v>927</v>
      </c>
      <c r="AO47" s="94">
        <v>2938</v>
      </c>
      <c r="AQ47" s="5" t="s">
        <v>923</v>
      </c>
      <c r="AR47" s="94">
        <v>0.45555830790537399</v>
      </c>
    </row>
    <row r="48" spans="1:48" x14ac:dyDescent="0.2">
      <c r="A48" s="24"/>
      <c r="B48" s="24"/>
      <c r="C48" s="24"/>
      <c r="D48" s="24"/>
      <c r="E48" s="24"/>
      <c r="F48" s="24"/>
      <c r="G48" s="24"/>
      <c r="H48" s="24"/>
      <c r="I48" s="24"/>
      <c r="J48" s="24"/>
      <c r="K48" s="24"/>
      <c r="L48" s="24"/>
      <c r="M48" s="24"/>
      <c r="N48" s="24"/>
      <c r="O48" s="24"/>
      <c r="P48" s="24"/>
      <c r="Q48" s="24"/>
      <c r="R48" s="24"/>
      <c r="S48" s="24"/>
      <c r="T48" s="24"/>
      <c r="U48" s="24"/>
      <c r="V48" s="24"/>
      <c r="W48" s="24"/>
      <c r="X48" s="30"/>
      <c r="Y48" s="24"/>
      <c r="Z48" s="24"/>
      <c r="AA48" s="24"/>
      <c r="AB48" s="24"/>
      <c r="AC48" s="24"/>
      <c r="AD48" s="24"/>
      <c r="AE48" s="24"/>
      <c r="AF48" s="24"/>
      <c r="AG48" s="24"/>
      <c r="AH48" s="24"/>
      <c r="AI48" s="30"/>
      <c r="AK48" s="4" t="s">
        <v>20</v>
      </c>
      <c r="AL48" s="94">
        <v>4.4000000000000004</v>
      </c>
      <c r="AN48" s="4" t="s">
        <v>902</v>
      </c>
      <c r="AO48" s="94">
        <v>3594</v>
      </c>
      <c r="AQ48" s="5" t="s">
        <v>920</v>
      </c>
      <c r="AR48" s="94">
        <v>0.63796403679641456</v>
      </c>
    </row>
    <row r="49" spans="1:44" x14ac:dyDescent="0.2">
      <c r="A49" s="24"/>
      <c r="B49" s="24"/>
      <c r="C49" s="24"/>
      <c r="D49" s="24"/>
      <c r="E49" s="24"/>
      <c r="F49" s="24"/>
      <c r="G49" s="24"/>
      <c r="H49" s="24"/>
      <c r="I49" s="24"/>
      <c r="J49" s="24"/>
      <c r="K49" s="24"/>
      <c r="L49" s="24"/>
      <c r="M49" s="24"/>
      <c r="N49" s="24"/>
      <c r="O49" s="24"/>
      <c r="P49" s="24"/>
      <c r="Q49" s="24"/>
      <c r="R49" s="24"/>
      <c r="S49" s="24"/>
      <c r="T49" s="24"/>
      <c r="U49" s="24"/>
      <c r="V49" s="24"/>
      <c r="W49" s="24"/>
      <c r="X49" s="30"/>
      <c r="Y49" s="24"/>
      <c r="Z49" s="24"/>
      <c r="AA49" s="24"/>
      <c r="AB49" s="24"/>
      <c r="AC49" s="24"/>
      <c r="AD49" s="24"/>
      <c r="AE49" s="24"/>
      <c r="AF49" s="24"/>
      <c r="AG49" s="24"/>
      <c r="AH49" s="24"/>
      <c r="AI49" s="30"/>
      <c r="AK49" s="4" t="s">
        <v>293</v>
      </c>
      <c r="AL49" s="94">
        <v>4.5999999999999996</v>
      </c>
      <c r="AN49" s="4" t="s">
        <v>944</v>
      </c>
      <c r="AO49" s="94">
        <v>3746</v>
      </c>
      <c r="AQ49" s="5" t="s">
        <v>952</v>
      </c>
      <c r="AR49" s="94">
        <v>0.68310945469694717</v>
      </c>
    </row>
    <row r="50" spans="1:44" x14ac:dyDescent="0.2">
      <c r="A50" s="24"/>
      <c r="B50" s="24"/>
      <c r="C50" s="24"/>
      <c r="D50" s="24"/>
      <c r="E50" s="24"/>
      <c r="F50" s="24"/>
      <c r="G50" s="24"/>
      <c r="H50" s="24"/>
      <c r="I50" s="24"/>
      <c r="J50" s="24"/>
      <c r="K50" s="24"/>
      <c r="L50" s="24"/>
      <c r="M50" s="24"/>
      <c r="N50" s="24"/>
      <c r="O50" s="24"/>
      <c r="P50" s="24"/>
      <c r="Q50" s="24"/>
      <c r="R50" s="24"/>
      <c r="S50" s="24"/>
      <c r="T50" s="24"/>
      <c r="U50" s="24"/>
      <c r="V50" s="24"/>
      <c r="W50" s="24"/>
      <c r="X50" s="30"/>
      <c r="Y50" s="24"/>
      <c r="Z50" s="24"/>
      <c r="AA50" s="24"/>
      <c r="AB50" s="24"/>
      <c r="AC50" s="24"/>
      <c r="AD50" s="24"/>
      <c r="AE50" s="24"/>
      <c r="AF50" s="24"/>
      <c r="AG50" s="24"/>
      <c r="AH50" s="24"/>
      <c r="AI50" s="30"/>
      <c r="AK50" s="4" t="s">
        <v>630</v>
      </c>
      <c r="AL50" s="94">
        <v>4.5999999999999996</v>
      </c>
      <c r="AN50" s="4" t="s">
        <v>942</v>
      </c>
      <c r="AO50" s="94">
        <v>3854</v>
      </c>
      <c r="AQ50" s="5" t="s">
        <v>924</v>
      </c>
      <c r="AR50" s="94">
        <v>0.68356546901917481</v>
      </c>
    </row>
    <row r="51" spans="1:44" x14ac:dyDescent="0.2">
      <c r="A51" s="24"/>
      <c r="B51" s="24"/>
      <c r="C51" s="24"/>
      <c r="D51" s="24"/>
      <c r="E51" s="24"/>
      <c r="F51" s="24"/>
      <c r="G51" s="24"/>
      <c r="H51" s="24"/>
      <c r="I51" s="24"/>
      <c r="J51" s="24"/>
      <c r="K51" s="24"/>
      <c r="L51" s="24"/>
      <c r="M51" s="24"/>
      <c r="N51" s="24"/>
      <c r="O51" s="24"/>
      <c r="P51" s="24"/>
      <c r="Q51" s="24"/>
      <c r="R51" s="24"/>
      <c r="S51" s="24"/>
      <c r="T51" s="24"/>
      <c r="U51" s="24"/>
      <c r="V51" s="24"/>
      <c r="W51" s="24"/>
      <c r="X51" s="30"/>
      <c r="Y51" s="24"/>
      <c r="Z51" s="24"/>
      <c r="AA51" s="24"/>
      <c r="AB51" s="24"/>
      <c r="AC51" s="24"/>
      <c r="AD51" s="24"/>
      <c r="AE51" s="24"/>
      <c r="AF51" s="24"/>
      <c r="AG51" s="24"/>
      <c r="AH51" s="24"/>
      <c r="AI51" s="30"/>
      <c r="AK51" s="4" t="s">
        <v>51</v>
      </c>
      <c r="AL51" s="94">
        <v>4.62</v>
      </c>
      <c r="AN51" s="4" t="s">
        <v>939</v>
      </c>
      <c r="AO51" s="94">
        <v>4157</v>
      </c>
      <c r="AQ51" s="5" t="s">
        <v>938</v>
      </c>
      <c r="AR51" s="94">
        <v>0.94918473959157823</v>
      </c>
    </row>
    <row r="52" spans="1:44" x14ac:dyDescent="0.2">
      <c r="A52" s="24"/>
      <c r="B52" s="24"/>
      <c r="C52" s="24"/>
      <c r="D52" s="24"/>
      <c r="E52" s="24"/>
      <c r="F52" s="24"/>
      <c r="G52" s="24"/>
      <c r="H52" s="24"/>
      <c r="I52" s="24"/>
      <c r="J52" s="24"/>
      <c r="K52" s="24"/>
      <c r="L52" s="24"/>
      <c r="M52" s="24"/>
      <c r="N52" s="24"/>
      <c r="O52" s="24"/>
      <c r="P52" s="24"/>
      <c r="Q52" s="24"/>
      <c r="R52" s="24"/>
      <c r="S52" s="24"/>
      <c r="T52" s="24"/>
      <c r="U52" s="24"/>
      <c r="V52" s="24"/>
      <c r="W52" s="24"/>
      <c r="X52" s="30"/>
      <c r="Y52" s="24"/>
      <c r="Z52" s="24"/>
      <c r="AA52" s="24"/>
      <c r="AB52" s="24"/>
      <c r="AC52" s="24"/>
      <c r="AD52" s="24"/>
      <c r="AE52" s="24"/>
      <c r="AF52" s="24"/>
      <c r="AG52" s="24"/>
      <c r="AH52" s="24"/>
      <c r="AI52" s="30"/>
      <c r="AK52" s="4" t="s">
        <v>697</v>
      </c>
      <c r="AL52" s="94">
        <v>4.7</v>
      </c>
      <c r="AN52" s="4" t="s">
        <v>899</v>
      </c>
      <c r="AO52" s="94">
        <v>4754</v>
      </c>
      <c r="AQ52" s="4" t="s">
        <v>848</v>
      </c>
      <c r="AR52" s="94">
        <v>0.91807754705699007</v>
      </c>
    </row>
    <row r="53" spans="1:44" x14ac:dyDescent="0.2">
      <c r="A53" s="24"/>
      <c r="B53" s="24"/>
      <c r="C53" s="24"/>
      <c r="D53" s="24"/>
      <c r="E53" s="24"/>
      <c r="F53" s="24"/>
      <c r="G53" s="24"/>
      <c r="H53" s="24"/>
      <c r="I53" s="24"/>
      <c r="J53" s="24"/>
      <c r="K53" s="24"/>
      <c r="L53" s="24"/>
      <c r="M53" s="24"/>
      <c r="N53" s="24"/>
      <c r="O53" s="24"/>
      <c r="P53" s="24"/>
      <c r="Q53" s="24"/>
      <c r="R53" s="24"/>
      <c r="S53" s="24"/>
      <c r="T53" s="24"/>
      <c r="U53" s="24"/>
      <c r="V53" s="24"/>
      <c r="W53" s="24"/>
      <c r="X53" s="30"/>
      <c r="Y53" s="24"/>
      <c r="Z53" s="24"/>
      <c r="AA53" s="24"/>
      <c r="AB53" s="24"/>
      <c r="AC53" s="24"/>
      <c r="AD53" s="24"/>
      <c r="AE53" s="24"/>
      <c r="AF53" s="24"/>
      <c r="AG53" s="24"/>
      <c r="AH53" s="24"/>
      <c r="AI53" s="30"/>
      <c r="AK53" s="4" t="s">
        <v>648</v>
      </c>
      <c r="AL53" s="94">
        <v>4.7</v>
      </c>
      <c r="AN53" s="4" t="s">
        <v>901</v>
      </c>
      <c r="AO53" s="94">
        <v>5840</v>
      </c>
      <c r="AQ53" s="5" t="s">
        <v>945</v>
      </c>
      <c r="AR53" s="94">
        <v>0.66705710368372773</v>
      </c>
    </row>
    <row r="54" spans="1:44" x14ac:dyDescent="0.2">
      <c r="A54" s="24"/>
      <c r="B54" s="24"/>
      <c r="C54" s="24"/>
      <c r="D54" s="24"/>
      <c r="E54" s="24"/>
      <c r="F54" s="24"/>
      <c r="G54" s="24"/>
      <c r="H54" s="24"/>
      <c r="I54" s="24"/>
      <c r="J54" s="24"/>
      <c r="K54" s="24"/>
      <c r="L54" s="24"/>
      <c r="M54" s="24"/>
      <c r="N54" s="24"/>
      <c r="O54" s="24"/>
      <c r="P54" s="24"/>
      <c r="Q54" s="24"/>
      <c r="R54" s="24"/>
      <c r="S54" s="24"/>
      <c r="T54" s="24"/>
      <c r="U54" s="24"/>
      <c r="V54" s="24"/>
      <c r="W54" s="24"/>
      <c r="X54" s="30"/>
      <c r="Y54" s="24"/>
      <c r="Z54" s="24"/>
      <c r="AA54" s="24"/>
      <c r="AB54" s="24"/>
      <c r="AC54" s="24"/>
      <c r="AD54" s="24"/>
      <c r="AE54" s="24"/>
      <c r="AF54" s="24"/>
      <c r="AG54" s="24"/>
      <c r="AH54" s="24"/>
      <c r="AI54" s="30"/>
      <c r="AK54" s="4" t="s">
        <v>652</v>
      </c>
      <c r="AL54" s="94">
        <v>4.7</v>
      </c>
      <c r="AN54" s="4" t="s">
        <v>937</v>
      </c>
      <c r="AO54" s="94">
        <v>7534</v>
      </c>
      <c r="AQ54" s="5" t="s">
        <v>950</v>
      </c>
      <c r="AR54" s="94">
        <v>0.72871088691970731</v>
      </c>
    </row>
    <row r="55" spans="1:44" x14ac:dyDescent="0.2">
      <c r="A55" s="24"/>
      <c r="B55" s="24"/>
      <c r="C55" s="24"/>
      <c r="D55" s="24"/>
      <c r="E55" s="24"/>
      <c r="F55" s="24"/>
      <c r="G55" s="24"/>
      <c r="H55" s="24"/>
      <c r="I55" s="24"/>
      <c r="J55" s="24"/>
      <c r="K55" s="24"/>
      <c r="L55" s="24"/>
      <c r="M55" s="24"/>
      <c r="N55" s="24"/>
      <c r="O55" s="24"/>
      <c r="P55" s="24"/>
      <c r="Q55" s="24"/>
      <c r="R55" s="24"/>
      <c r="S55" s="24"/>
      <c r="T55" s="24"/>
      <c r="U55" s="24"/>
      <c r="V55" s="24"/>
      <c r="W55" s="24"/>
      <c r="X55" s="30"/>
      <c r="Y55" s="24"/>
      <c r="Z55" s="24"/>
      <c r="AA55" s="24"/>
      <c r="AB55" s="24"/>
      <c r="AC55" s="24"/>
      <c r="AD55" s="24"/>
      <c r="AE55" s="24"/>
      <c r="AF55" s="24"/>
      <c r="AG55" s="24"/>
      <c r="AH55" s="24"/>
      <c r="AI55" s="30"/>
      <c r="AK55" s="4" t="s">
        <v>257</v>
      </c>
      <c r="AL55" s="94">
        <v>4.7</v>
      </c>
      <c r="AN55" s="4" t="s">
        <v>963</v>
      </c>
      <c r="AO55" s="94">
        <v>8456</v>
      </c>
      <c r="AQ55" s="5" t="s">
        <v>898</v>
      </c>
      <c r="AR55" s="94">
        <v>0.72871088691970731</v>
      </c>
    </row>
    <row r="56" spans="1:44" x14ac:dyDescent="0.2">
      <c r="A56" s="24"/>
      <c r="B56" s="24"/>
      <c r="C56" s="24"/>
      <c r="D56" s="24"/>
      <c r="E56" s="24"/>
      <c r="F56" s="24"/>
      <c r="G56" s="24"/>
      <c r="H56" s="24"/>
      <c r="I56" s="24"/>
      <c r="J56" s="24"/>
      <c r="K56" s="24"/>
      <c r="L56" s="24"/>
      <c r="M56" s="24"/>
      <c r="N56" s="24"/>
      <c r="O56" s="24"/>
      <c r="P56" s="24"/>
      <c r="Q56" s="24"/>
      <c r="R56" s="24"/>
      <c r="S56" s="24"/>
      <c r="T56" s="24"/>
      <c r="U56" s="24"/>
      <c r="V56" s="24"/>
      <c r="W56" s="24"/>
      <c r="X56" s="30"/>
      <c r="Y56" s="24"/>
      <c r="Z56" s="24"/>
      <c r="AA56" s="24"/>
      <c r="AB56" s="24"/>
      <c r="AC56" s="24"/>
      <c r="AD56" s="24"/>
      <c r="AE56" s="24"/>
      <c r="AF56" s="24"/>
      <c r="AG56" s="24"/>
      <c r="AH56" s="24"/>
      <c r="AI56" s="30"/>
      <c r="AK56" s="4" t="s">
        <v>94</v>
      </c>
      <c r="AL56" s="94">
        <v>4.7749999999999995</v>
      </c>
      <c r="AN56" s="4" t="s">
        <v>953</v>
      </c>
      <c r="AO56" s="94">
        <v>15386</v>
      </c>
      <c r="AQ56" s="5" t="s">
        <v>949</v>
      </c>
      <c r="AR56" s="94">
        <v>0.73144697285307292</v>
      </c>
    </row>
    <row r="57" spans="1:44" x14ac:dyDescent="0.2">
      <c r="A57" s="24"/>
      <c r="B57" s="24"/>
      <c r="C57" s="24"/>
      <c r="D57" s="24"/>
      <c r="E57" s="24"/>
      <c r="F57" s="24"/>
      <c r="G57" s="24"/>
      <c r="H57" s="24"/>
      <c r="I57" s="24"/>
      <c r="J57" s="24"/>
      <c r="K57" s="24"/>
      <c r="L57" s="24"/>
      <c r="M57" s="24"/>
      <c r="N57" s="24"/>
      <c r="O57" s="24"/>
      <c r="P57" s="24"/>
      <c r="Q57" s="24"/>
      <c r="R57" s="24"/>
      <c r="S57" s="24"/>
      <c r="T57" s="24"/>
      <c r="U57" s="24"/>
      <c r="V57" s="24"/>
      <c r="W57" s="24"/>
      <c r="X57" s="30"/>
      <c r="Y57" s="24"/>
      <c r="Z57" s="24"/>
      <c r="AA57" s="24"/>
      <c r="AB57" s="24"/>
      <c r="AC57" s="24"/>
      <c r="AD57" s="24"/>
      <c r="AE57" s="24"/>
      <c r="AF57" s="24"/>
      <c r="AG57" s="24"/>
      <c r="AH57" s="24"/>
      <c r="AI57" s="30"/>
      <c r="AK57" s="4" t="s">
        <v>732</v>
      </c>
      <c r="AL57" s="94">
        <v>4.8</v>
      </c>
      <c r="AN57" s="4" t="s">
        <v>940</v>
      </c>
      <c r="AO57" s="94">
        <v>34925</v>
      </c>
      <c r="AQ57" s="5" t="s">
        <v>918</v>
      </c>
      <c r="AR57" s="94">
        <v>0.76237408507862903</v>
      </c>
    </row>
    <row r="58" spans="1:44" x14ac:dyDescent="0.2">
      <c r="A58" s="24"/>
      <c r="B58" s="24"/>
      <c r="C58" s="24"/>
      <c r="D58" s="24"/>
      <c r="E58" s="24"/>
      <c r="F58" s="24"/>
      <c r="G58" s="24"/>
      <c r="H58" s="24"/>
      <c r="I58" s="24"/>
      <c r="J58" s="24"/>
      <c r="K58" s="24"/>
      <c r="L58" s="24"/>
      <c r="M58" s="24"/>
      <c r="N58" s="24"/>
      <c r="O58" s="24"/>
      <c r="P58" s="24"/>
      <c r="Q58" s="24"/>
      <c r="R58" s="24"/>
      <c r="S58" s="24"/>
      <c r="T58" s="24"/>
      <c r="U58" s="24"/>
      <c r="V58" s="24"/>
      <c r="W58" s="24"/>
      <c r="X58" s="30"/>
      <c r="Y58" s="24"/>
      <c r="Z58" s="24"/>
      <c r="AA58" s="24"/>
      <c r="AB58" s="24"/>
      <c r="AC58" s="24"/>
      <c r="AD58" s="24"/>
      <c r="AE58" s="24"/>
      <c r="AF58" s="24"/>
      <c r="AG58" s="24"/>
      <c r="AH58" s="24"/>
      <c r="AI58" s="30"/>
      <c r="AK58" s="4" t="s">
        <v>139</v>
      </c>
      <c r="AL58" s="94">
        <v>4.8</v>
      </c>
      <c r="AN58" s="4" t="s">
        <v>839</v>
      </c>
      <c r="AO58" s="94">
        <v>142603</v>
      </c>
      <c r="AQ58" s="5" t="s">
        <v>956</v>
      </c>
      <c r="AR58" s="94">
        <v>0.77476833346469498</v>
      </c>
    </row>
    <row r="59" spans="1:44" x14ac:dyDescent="0.2">
      <c r="A59" s="24"/>
      <c r="B59" s="24"/>
      <c r="C59" s="24"/>
      <c r="D59" s="24"/>
      <c r="E59" s="24"/>
      <c r="F59" s="24"/>
      <c r="G59" s="24"/>
      <c r="H59" s="24"/>
      <c r="I59" s="24"/>
      <c r="J59" s="24"/>
      <c r="K59" s="24"/>
      <c r="L59" s="24"/>
      <c r="M59" s="24"/>
      <c r="N59" s="24"/>
      <c r="O59" s="24"/>
      <c r="P59" s="24"/>
      <c r="Q59" s="24"/>
      <c r="R59" s="24"/>
      <c r="S59" s="24"/>
      <c r="T59" s="24"/>
      <c r="U59" s="24"/>
      <c r="V59" s="24"/>
      <c r="W59" s="24"/>
      <c r="X59" s="30"/>
      <c r="Y59" s="24"/>
      <c r="Z59" s="24"/>
      <c r="AA59" s="24"/>
      <c r="AB59" s="24"/>
      <c r="AC59" s="24"/>
      <c r="AD59" s="24"/>
      <c r="AE59" s="24"/>
      <c r="AF59" s="24"/>
      <c r="AG59" s="24"/>
      <c r="AH59" s="24"/>
      <c r="AI59" s="30"/>
      <c r="AK59" s="4" t="s">
        <v>839</v>
      </c>
      <c r="AL59" s="94">
        <v>4.6034482758620703</v>
      </c>
      <c r="AQ59" s="5" t="s">
        <v>933</v>
      </c>
      <c r="AR59" s="94">
        <v>0.79291327726457994</v>
      </c>
    </row>
    <row r="60" spans="1:44" x14ac:dyDescent="0.2">
      <c r="A60" s="24"/>
      <c r="B60" s="24"/>
      <c r="C60" s="24"/>
      <c r="D60" s="24"/>
      <c r="E60" s="24"/>
      <c r="F60" s="24"/>
      <c r="G60" s="24"/>
      <c r="H60" s="24"/>
      <c r="I60" s="24"/>
      <c r="J60" s="24"/>
      <c r="K60" s="24"/>
      <c r="L60" s="24"/>
      <c r="M60" s="24"/>
      <c r="N60" s="24"/>
      <c r="O60" s="24"/>
      <c r="P60" s="24"/>
      <c r="Q60" s="24"/>
      <c r="R60" s="24"/>
      <c r="S60" s="24"/>
      <c r="T60" s="24"/>
      <c r="U60" s="24"/>
      <c r="V60" s="24"/>
      <c r="W60" s="24"/>
      <c r="X60" s="30"/>
      <c r="Y60" s="24"/>
      <c r="Z60" s="24"/>
      <c r="AA60" s="24"/>
      <c r="AB60" s="24"/>
      <c r="AC60" s="24"/>
      <c r="AD60" s="24"/>
      <c r="AE60" s="24"/>
      <c r="AF60" s="24"/>
      <c r="AG60" s="24"/>
      <c r="AH60" s="24"/>
      <c r="AI60" s="30"/>
      <c r="AQ60" s="5" t="s">
        <v>940</v>
      </c>
      <c r="AR60" s="94">
        <v>0.83727423135254353</v>
      </c>
    </row>
    <row r="61" spans="1:44" x14ac:dyDescent="0.2">
      <c r="A61" s="24"/>
      <c r="B61" s="24"/>
      <c r="C61" s="24"/>
      <c r="D61" s="24"/>
      <c r="E61" s="24"/>
      <c r="F61" s="24"/>
      <c r="G61" s="24"/>
      <c r="H61" s="24"/>
      <c r="I61" s="24"/>
      <c r="J61" s="24"/>
      <c r="K61" s="24"/>
      <c r="L61" s="24"/>
      <c r="M61" s="24"/>
      <c r="N61" s="24"/>
      <c r="O61" s="24"/>
      <c r="P61" s="24"/>
      <c r="Q61" s="24"/>
      <c r="R61" s="24"/>
      <c r="S61" s="24"/>
      <c r="T61" s="24"/>
      <c r="U61" s="24"/>
      <c r="V61" s="24"/>
      <c r="W61" s="24"/>
      <c r="X61" s="30"/>
      <c r="Y61" s="24"/>
      <c r="Z61" s="24"/>
      <c r="AA61" s="24"/>
      <c r="AB61" s="24"/>
      <c r="AC61" s="24"/>
      <c r="AD61" s="24"/>
      <c r="AE61" s="24"/>
      <c r="AF61" s="24"/>
      <c r="AG61" s="24"/>
      <c r="AH61" s="24"/>
      <c r="AI61" s="30"/>
      <c r="AQ61" s="5" t="s">
        <v>957</v>
      </c>
      <c r="AR61" s="94">
        <v>0.93033916999862099</v>
      </c>
    </row>
    <row r="62" spans="1:44" x14ac:dyDescent="0.2">
      <c r="A62" s="24"/>
      <c r="B62" s="24"/>
      <c r="C62" s="24"/>
      <c r="D62" s="24"/>
      <c r="E62" s="24"/>
      <c r="F62" s="24"/>
      <c r="G62" s="24"/>
      <c r="H62" s="24"/>
      <c r="I62" s="24"/>
      <c r="J62" s="24"/>
      <c r="K62" s="24"/>
      <c r="L62" s="24"/>
      <c r="M62" s="24"/>
      <c r="N62" s="24"/>
      <c r="O62" s="24"/>
      <c r="P62" s="24"/>
      <c r="Q62" s="24"/>
      <c r="R62" s="24"/>
      <c r="S62" s="24"/>
      <c r="T62" s="24"/>
      <c r="U62" s="24"/>
      <c r="V62" s="24"/>
      <c r="W62" s="24"/>
      <c r="X62" s="30"/>
      <c r="Y62" s="24"/>
      <c r="Z62" s="24"/>
      <c r="AA62" s="24"/>
      <c r="AB62" s="24"/>
      <c r="AC62" s="24"/>
      <c r="AD62" s="24"/>
      <c r="AE62" s="24"/>
      <c r="AF62" s="24"/>
      <c r="AG62" s="24"/>
      <c r="AH62" s="24"/>
      <c r="AI62" s="30"/>
      <c r="AQ62" s="5" t="s">
        <v>929</v>
      </c>
      <c r="AR62" s="94">
        <v>0.95215790481123208</v>
      </c>
    </row>
    <row r="63" spans="1:44" x14ac:dyDescent="0.2">
      <c r="A63" s="24"/>
      <c r="B63" s="24"/>
      <c r="C63" s="24"/>
      <c r="D63" s="24"/>
      <c r="E63" s="24"/>
      <c r="F63" s="24"/>
      <c r="G63" s="24"/>
      <c r="H63" s="24"/>
      <c r="I63" s="24"/>
      <c r="J63" s="24"/>
      <c r="K63" s="24"/>
      <c r="L63" s="24"/>
      <c r="M63" s="24"/>
      <c r="N63" s="24"/>
      <c r="O63" s="24"/>
      <c r="P63" s="24"/>
      <c r="Q63" s="24"/>
      <c r="R63" s="24"/>
      <c r="S63" s="24"/>
      <c r="T63" s="24"/>
      <c r="U63" s="24"/>
      <c r="V63" s="24"/>
      <c r="W63" s="24"/>
      <c r="X63" s="30"/>
      <c r="Y63" s="24"/>
      <c r="Z63" s="24"/>
      <c r="AA63" s="24"/>
      <c r="AB63" s="24"/>
      <c r="AC63" s="24"/>
      <c r="AD63" s="24"/>
      <c r="AE63" s="24"/>
      <c r="AF63" s="24"/>
      <c r="AG63" s="24"/>
      <c r="AH63" s="24"/>
      <c r="AI63" s="30"/>
      <c r="AQ63" s="5" t="s">
        <v>955</v>
      </c>
      <c r="AR63" s="94">
        <v>1.0125059363621973</v>
      </c>
    </row>
    <row r="64" spans="1:44" x14ac:dyDescent="0.2">
      <c r="A64" s="24"/>
      <c r="B64" s="24"/>
      <c r="C64" s="24"/>
      <c r="D64" s="24"/>
      <c r="E64" s="24"/>
      <c r="F64" s="24"/>
      <c r="G64" s="24"/>
      <c r="H64" s="24"/>
      <c r="I64" s="24"/>
      <c r="J64" s="24"/>
      <c r="K64" s="24"/>
      <c r="L64" s="24"/>
      <c r="M64" s="24"/>
      <c r="N64" s="24"/>
      <c r="O64" s="24"/>
      <c r="P64" s="24"/>
      <c r="Q64" s="24"/>
      <c r="R64" s="24"/>
      <c r="S64" s="24"/>
      <c r="T64" s="24"/>
      <c r="U64" s="24"/>
      <c r="V64" s="24"/>
      <c r="W64" s="24"/>
      <c r="X64" s="30"/>
      <c r="Y64" s="24"/>
      <c r="Z64" s="24"/>
      <c r="AA64" s="24"/>
      <c r="AB64" s="24"/>
      <c r="AC64" s="24"/>
      <c r="AD64" s="24"/>
      <c r="AE64" s="24"/>
      <c r="AF64" s="24"/>
      <c r="AG64" s="24"/>
      <c r="AH64" s="24"/>
      <c r="AI64" s="30"/>
      <c r="AQ64" s="5" t="s">
        <v>960</v>
      </c>
      <c r="AR64" s="94">
        <v>1.0780178577460502</v>
      </c>
    </row>
    <row r="65" spans="1:44" x14ac:dyDescent="0.2">
      <c r="A65" s="24"/>
      <c r="B65" s="24"/>
      <c r="C65" s="24"/>
      <c r="D65" s="24"/>
      <c r="E65" s="24"/>
      <c r="F65" s="24"/>
      <c r="G65" s="24"/>
      <c r="H65" s="24"/>
      <c r="I65" s="24"/>
      <c r="J65" s="24"/>
      <c r="K65" s="24"/>
      <c r="L65" s="24"/>
      <c r="M65" s="24"/>
      <c r="N65" s="24"/>
      <c r="O65" s="24"/>
      <c r="P65" s="24"/>
      <c r="Q65" s="24"/>
      <c r="R65" s="24"/>
      <c r="S65" s="24"/>
      <c r="T65" s="24"/>
      <c r="U65" s="24"/>
      <c r="V65" s="24"/>
      <c r="W65" s="24"/>
      <c r="X65" s="30"/>
      <c r="Y65" s="24"/>
      <c r="Z65" s="24"/>
      <c r="AA65" s="24"/>
      <c r="AB65" s="24"/>
      <c r="AC65" s="24"/>
      <c r="AD65" s="24"/>
      <c r="AE65" s="24"/>
      <c r="AF65" s="24"/>
      <c r="AG65" s="24"/>
      <c r="AH65" s="24"/>
      <c r="AI65" s="30"/>
      <c r="AQ65" s="5" t="s">
        <v>921</v>
      </c>
      <c r="AR65" s="94">
        <v>1.130915519124452</v>
      </c>
    </row>
    <row r="66" spans="1:44" x14ac:dyDescent="0.2">
      <c r="A66" s="24"/>
      <c r="B66" s="24"/>
      <c r="C66" s="24"/>
      <c r="D66" s="24"/>
      <c r="E66" s="24"/>
      <c r="F66" s="24"/>
      <c r="G66" s="24"/>
      <c r="H66" s="24"/>
      <c r="I66" s="24"/>
      <c r="J66" s="24"/>
      <c r="K66" s="24"/>
      <c r="L66" s="24"/>
      <c r="M66" s="24"/>
      <c r="N66" s="24"/>
      <c r="O66" s="24"/>
      <c r="P66" s="24"/>
      <c r="Q66" s="24"/>
      <c r="R66" s="24"/>
      <c r="S66" s="24"/>
      <c r="T66" s="24"/>
      <c r="U66" s="24"/>
      <c r="V66" s="24"/>
      <c r="W66" s="24"/>
      <c r="X66" s="30"/>
      <c r="Y66" s="24"/>
      <c r="Z66" s="24"/>
      <c r="AA66" s="24"/>
      <c r="AB66" s="24"/>
      <c r="AC66" s="24"/>
      <c r="AD66" s="24"/>
      <c r="AE66" s="24"/>
      <c r="AF66" s="24"/>
      <c r="AG66" s="24"/>
      <c r="AH66" s="24"/>
      <c r="AI66" s="30"/>
      <c r="AQ66" s="5" t="s">
        <v>943</v>
      </c>
      <c r="AR66" s="94">
        <v>1.2763840879150568</v>
      </c>
    </row>
    <row r="67" spans="1:44" x14ac:dyDescent="0.2">
      <c r="A67" s="24"/>
      <c r="B67" s="24"/>
      <c r="C67" s="24"/>
      <c r="D67" s="24"/>
      <c r="E67" s="24"/>
      <c r="F67" s="24"/>
      <c r="G67" s="24"/>
      <c r="H67" s="24"/>
      <c r="I67" s="24"/>
      <c r="J67" s="24"/>
      <c r="K67" s="24"/>
      <c r="L67" s="24"/>
      <c r="M67" s="24"/>
      <c r="N67" s="24"/>
      <c r="O67" s="24"/>
      <c r="P67" s="24"/>
      <c r="Q67" s="24"/>
      <c r="R67" s="24"/>
      <c r="S67" s="24"/>
      <c r="T67" s="24"/>
      <c r="U67" s="24"/>
      <c r="V67" s="24"/>
      <c r="W67" s="24"/>
      <c r="X67" s="30"/>
      <c r="Y67" s="24"/>
      <c r="Z67" s="24"/>
      <c r="AA67" s="24"/>
      <c r="AB67" s="24"/>
      <c r="AC67" s="24"/>
      <c r="AD67" s="24"/>
      <c r="AE67" s="24"/>
      <c r="AF67" s="24"/>
      <c r="AG67" s="24"/>
      <c r="AH67" s="24"/>
      <c r="AI67" s="30"/>
      <c r="AQ67" s="5" t="s">
        <v>944</v>
      </c>
      <c r="AR67" s="94">
        <v>1.367586952360577</v>
      </c>
    </row>
    <row r="68" spans="1:44" x14ac:dyDescent="0.2">
      <c r="A68" s="24"/>
      <c r="B68" s="24"/>
      <c r="C68" s="24"/>
      <c r="D68" s="24"/>
      <c r="E68" s="24"/>
      <c r="F68" s="24"/>
      <c r="G68" s="24"/>
      <c r="H68" s="24"/>
      <c r="I68" s="24"/>
      <c r="J68" s="24"/>
      <c r="K68" s="24"/>
      <c r="L68" s="24"/>
      <c r="M68" s="24"/>
      <c r="N68" s="24"/>
      <c r="O68" s="24"/>
      <c r="P68" s="24"/>
      <c r="Q68" s="24"/>
      <c r="R68" s="24"/>
      <c r="S68" s="24"/>
      <c r="T68" s="24"/>
      <c r="U68" s="24"/>
      <c r="V68" s="24"/>
      <c r="W68" s="24"/>
      <c r="X68" s="30"/>
      <c r="Y68" s="24"/>
      <c r="Z68" s="24"/>
      <c r="AA68" s="24"/>
      <c r="AB68" s="24"/>
      <c r="AC68" s="24"/>
      <c r="AD68" s="24"/>
      <c r="AE68" s="24"/>
      <c r="AF68" s="24"/>
      <c r="AG68" s="24"/>
      <c r="AH68" s="24"/>
      <c r="AI68" s="30"/>
      <c r="AQ68" s="4" t="s">
        <v>849</v>
      </c>
      <c r="AR68" s="94">
        <v>1.4564943759192326</v>
      </c>
    </row>
    <row r="69" spans="1:44" x14ac:dyDescent="0.2">
      <c r="A69" s="24"/>
      <c r="B69" s="24"/>
      <c r="C69" s="24"/>
      <c r="D69" s="24"/>
      <c r="E69" s="24"/>
      <c r="F69" s="24"/>
      <c r="G69" s="24"/>
      <c r="H69" s="24"/>
      <c r="I69" s="24"/>
      <c r="J69" s="24"/>
      <c r="K69" s="24"/>
      <c r="L69" s="24"/>
      <c r="M69" s="24"/>
      <c r="N69" s="24"/>
      <c r="O69" s="24"/>
      <c r="P69" s="24"/>
      <c r="Q69" s="24"/>
      <c r="R69" s="24"/>
      <c r="S69" s="24"/>
      <c r="T69" s="24"/>
      <c r="U69" s="24"/>
      <c r="V69" s="24"/>
      <c r="W69" s="24"/>
      <c r="X69" s="30"/>
      <c r="Y69" s="24"/>
      <c r="Z69" s="24"/>
      <c r="AA69" s="24"/>
      <c r="AB69" s="24"/>
      <c r="AC69" s="24"/>
      <c r="AD69" s="24"/>
      <c r="AE69" s="24"/>
      <c r="AF69" s="24"/>
      <c r="AG69" s="24"/>
      <c r="AH69" s="24"/>
      <c r="AI69" s="30"/>
      <c r="AQ69" s="5" t="s">
        <v>954</v>
      </c>
      <c r="AR69" s="94">
        <v>0.99734592582379678</v>
      </c>
    </row>
    <row r="70" spans="1:44" x14ac:dyDescent="0.2">
      <c r="A70" s="24"/>
      <c r="B70" s="24"/>
      <c r="C70" s="24"/>
      <c r="D70" s="24"/>
      <c r="E70" s="24"/>
      <c r="F70" s="24"/>
      <c r="G70" s="24"/>
      <c r="H70" s="24"/>
      <c r="I70" s="24"/>
      <c r="J70" s="24"/>
      <c r="K70" s="24"/>
      <c r="L70" s="24"/>
      <c r="M70" s="24"/>
      <c r="N70" s="24"/>
      <c r="O70" s="24"/>
      <c r="P70" s="24"/>
      <c r="Q70" s="24"/>
      <c r="R70" s="24"/>
      <c r="S70" s="24"/>
      <c r="T70" s="24"/>
      <c r="U70" s="24"/>
      <c r="V70" s="24"/>
      <c r="W70" s="24"/>
      <c r="X70" s="30"/>
      <c r="Y70" s="24"/>
      <c r="Z70" s="24"/>
      <c r="AA70" s="24"/>
      <c r="AB70" s="24"/>
      <c r="AC70" s="24"/>
      <c r="AD70" s="24"/>
      <c r="AE70" s="24"/>
      <c r="AF70" s="24"/>
      <c r="AG70" s="24"/>
      <c r="AH70" s="24"/>
      <c r="AI70" s="30"/>
      <c r="AQ70" s="5" t="s">
        <v>931</v>
      </c>
      <c r="AR70" s="94">
        <v>1.0854474010754169</v>
      </c>
    </row>
    <row r="71" spans="1:44" x14ac:dyDescent="0.2">
      <c r="A71" s="24"/>
      <c r="B71" s="24"/>
      <c r="C71" s="24"/>
      <c r="D71" s="24"/>
      <c r="E71" s="24"/>
      <c r="F71" s="24"/>
      <c r="G71" s="24"/>
      <c r="H71" s="24"/>
      <c r="I71" s="24"/>
      <c r="J71" s="24"/>
      <c r="K71" s="24"/>
      <c r="L71" s="24"/>
      <c r="M71" s="24"/>
      <c r="N71" s="24"/>
      <c r="O71" s="24"/>
      <c r="P71" s="24"/>
      <c r="Q71" s="24"/>
      <c r="R71" s="24"/>
      <c r="S71" s="24"/>
      <c r="T71" s="24"/>
      <c r="U71" s="24"/>
      <c r="V71" s="24"/>
      <c r="W71" s="24"/>
      <c r="X71" s="30"/>
      <c r="Y71" s="24"/>
      <c r="Z71" s="24"/>
      <c r="AA71" s="24"/>
      <c r="AB71" s="24"/>
      <c r="AC71" s="24"/>
      <c r="AD71" s="24"/>
      <c r="AE71" s="24"/>
      <c r="AF71" s="24"/>
      <c r="AG71" s="24"/>
      <c r="AH71" s="24"/>
      <c r="AI71" s="30"/>
      <c r="AQ71" s="5" t="s">
        <v>928</v>
      </c>
      <c r="AR71" s="94">
        <v>1.2405556321522127</v>
      </c>
    </row>
    <row r="72" spans="1:44" x14ac:dyDescent="0.2">
      <c r="A72" s="24"/>
      <c r="B72" s="24"/>
      <c r="C72" s="24"/>
      <c r="D72" s="24"/>
      <c r="E72" s="24"/>
      <c r="F72" s="24"/>
      <c r="G72" s="24"/>
      <c r="H72" s="24"/>
      <c r="I72" s="24"/>
      <c r="J72" s="24"/>
      <c r="K72" s="24"/>
      <c r="L72" s="24"/>
      <c r="M72" s="24"/>
      <c r="N72" s="24"/>
      <c r="O72" s="24"/>
      <c r="P72" s="24"/>
      <c r="Q72" s="24"/>
      <c r="R72" s="24"/>
      <c r="S72" s="24"/>
      <c r="T72" s="24"/>
      <c r="U72" s="24"/>
      <c r="V72" s="24"/>
      <c r="W72" s="24"/>
      <c r="X72" s="30"/>
      <c r="Y72" s="24"/>
      <c r="Z72" s="24"/>
      <c r="AA72" s="24"/>
      <c r="AB72" s="24"/>
      <c r="AC72" s="24"/>
      <c r="AD72" s="24"/>
      <c r="AE72" s="24"/>
      <c r="AF72" s="24"/>
      <c r="AG72" s="24"/>
      <c r="AH72" s="24"/>
      <c r="AI72" s="30"/>
      <c r="AQ72" s="5" t="s">
        <v>939</v>
      </c>
      <c r="AR72" s="94">
        <v>1.4131883845833373</v>
      </c>
    </row>
    <row r="73" spans="1:44" x14ac:dyDescent="0.2">
      <c r="A73" s="24"/>
      <c r="B73" s="24"/>
      <c r="C73" s="24"/>
      <c r="D73" s="24"/>
      <c r="E73" s="24"/>
      <c r="F73" s="24"/>
      <c r="G73" s="24"/>
      <c r="H73" s="24"/>
      <c r="I73" s="24"/>
      <c r="J73" s="24"/>
      <c r="K73" s="24"/>
      <c r="L73" s="24"/>
      <c r="M73" s="24"/>
      <c r="N73" s="24"/>
      <c r="O73" s="24"/>
      <c r="P73" s="24"/>
      <c r="Q73" s="24"/>
      <c r="R73" s="24"/>
      <c r="S73" s="24"/>
      <c r="T73" s="24"/>
      <c r="U73" s="24"/>
      <c r="V73" s="24"/>
      <c r="W73" s="24"/>
      <c r="X73" s="30"/>
      <c r="Y73" s="24"/>
      <c r="Z73" s="24"/>
      <c r="AA73" s="24"/>
      <c r="AB73" s="24"/>
      <c r="AC73" s="24"/>
      <c r="AD73" s="24"/>
      <c r="AE73" s="24"/>
      <c r="AF73" s="24"/>
      <c r="AG73" s="24"/>
      <c r="AH73" s="24"/>
      <c r="AI73" s="30"/>
      <c r="AQ73" s="5" t="s">
        <v>934</v>
      </c>
      <c r="AR73" s="94">
        <v>1.4297712765474471</v>
      </c>
    </row>
    <row r="74" spans="1:44" x14ac:dyDescent="0.2">
      <c r="A74" s="24"/>
      <c r="B74" s="24"/>
      <c r="C74" s="24"/>
      <c r="D74" s="24"/>
      <c r="E74" s="24"/>
      <c r="F74" s="24"/>
      <c r="G74" s="24"/>
      <c r="H74" s="24"/>
      <c r="I74" s="24"/>
      <c r="J74" s="24"/>
      <c r="K74" s="24"/>
      <c r="L74" s="24"/>
      <c r="M74" s="24"/>
      <c r="N74" s="24"/>
      <c r="O74" s="24"/>
      <c r="P74" s="24"/>
      <c r="Q74" s="24"/>
      <c r="R74" s="24"/>
      <c r="S74" s="24"/>
      <c r="T74" s="24"/>
      <c r="U74" s="24"/>
      <c r="V74" s="24"/>
      <c r="W74" s="24"/>
      <c r="X74" s="30"/>
      <c r="Y74" s="24"/>
      <c r="Z74" s="24"/>
      <c r="AA74" s="24"/>
      <c r="AB74" s="24"/>
      <c r="AC74" s="24"/>
      <c r="AD74" s="24"/>
      <c r="AE74" s="24"/>
      <c r="AF74" s="24"/>
      <c r="AG74" s="24"/>
      <c r="AH74" s="24"/>
      <c r="AI74" s="30"/>
      <c r="AQ74" s="5" t="s">
        <v>961</v>
      </c>
      <c r="AR74" s="94">
        <v>1.5648352446587306</v>
      </c>
    </row>
    <row r="75" spans="1:44" x14ac:dyDescent="0.2">
      <c r="A75" s="24"/>
      <c r="B75" s="24"/>
      <c r="C75" s="24"/>
      <c r="D75" s="24"/>
      <c r="E75" s="24"/>
      <c r="F75" s="24"/>
      <c r="G75" s="24"/>
      <c r="H75" s="24"/>
      <c r="I75" s="24"/>
      <c r="J75" s="24"/>
      <c r="K75" s="24"/>
      <c r="L75" s="24"/>
      <c r="M75" s="24"/>
      <c r="N75" s="24"/>
      <c r="O75" s="24"/>
      <c r="P75" s="24"/>
      <c r="Q75" s="24"/>
      <c r="R75" s="24"/>
      <c r="S75" s="24"/>
      <c r="T75" s="24"/>
      <c r="U75" s="24"/>
      <c r="V75" s="24"/>
      <c r="W75" s="24"/>
      <c r="X75" s="30"/>
      <c r="Y75" s="24"/>
      <c r="Z75" s="24"/>
      <c r="AA75" s="24"/>
      <c r="AB75" s="24"/>
      <c r="AC75" s="24"/>
      <c r="AD75" s="24"/>
      <c r="AE75" s="24"/>
      <c r="AF75" s="24"/>
      <c r="AG75" s="24"/>
      <c r="AH75" s="24"/>
      <c r="AI75" s="30"/>
      <c r="AQ75" s="5" t="s">
        <v>930</v>
      </c>
      <c r="AR75" s="94">
        <v>1.8236012745881787</v>
      </c>
    </row>
    <row r="76" spans="1:44" x14ac:dyDescent="0.2">
      <c r="A76" s="24"/>
      <c r="B76" s="24"/>
      <c r="C76" s="24"/>
      <c r="D76" s="24"/>
      <c r="E76" s="24"/>
      <c r="F76" s="24"/>
      <c r="G76" s="24"/>
      <c r="H76" s="24"/>
      <c r="I76" s="24"/>
      <c r="J76" s="24"/>
      <c r="K76" s="24"/>
      <c r="L76" s="24"/>
      <c r="M76" s="24"/>
      <c r="N76" s="24"/>
      <c r="O76" s="24"/>
      <c r="P76" s="24"/>
      <c r="Q76" s="24"/>
      <c r="R76" s="24"/>
      <c r="S76" s="24"/>
      <c r="T76" s="24"/>
      <c r="U76" s="24"/>
      <c r="V76" s="24"/>
      <c r="W76" s="24"/>
      <c r="X76" s="30"/>
      <c r="Y76" s="24"/>
      <c r="Z76" s="24"/>
      <c r="AA76" s="24"/>
      <c r="AB76" s="24"/>
      <c r="AC76" s="24"/>
      <c r="AD76" s="24"/>
      <c r="AE76" s="24"/>
      <c r="AF76" s="24"/>
      <c r="AG76" s="24"/>
      <c r="AH76" s="24"/>
      <c r="AI76" s="30"/>
      <c r="AQ76" s="5" t="s">
        <v>896</v>
      </c>
      <c r="AR76" s="94">
        <v>2.0972098679247395</v>
      </c>
    </row>
    <row r="77" spans="1:44" x14ac:dyDescent="0.2">
      <c r="A77" s="24"/>
      <c r="B77" s="24"/>
      <c r="C77" s="24"/>
      <c r="D77" s="24"/>
      <c r="E77" s="24"/>
      <c r="F77" s="24"/>
      <c r="G77" s="24"/>
      <c r="H77" s="24"/>
      <c r="I77" s="24"/>
      <c r="J77" s="24"/>
      <c r="K77" s="24"/>
      <c r="L77" s="24"/>
      <c r="M77" s="24"/>
      <c r="N77" s="24"/>
      <c r="O77" s="24"/>
      <c r="P77" s="24"/>
      <c r="Q77" s="24"/>
      <c r="R77" s="24"/>
      <c r="S77" s="24"/>
      <c r="T77" s="24"/>
      <c r="U77" s="24"/>
      <c r="V77" s="24"/>
      <c r="W77" s="24"/>
      <c r="X77" s="30"/>
      <c r="Y77" s="24"/>
      <c r="Z77" s="24"/>
      <c r="AA77" s="24"/>
      <c r="AB77" s="24"/>
      <c r="AC77" s="24"/>
      <c r="AD77" s="24"/>
      <c r="AE77" s="24"/>
      <c r="AF77" s="24"/>
      <c r="AG77" s="24"/>
      <c r="AH77" s="24"/>
      <c r="AI77" s="30"/>
      <c r="AQ77" s="4" t="s">
        <v>850</v>
      </c>
      <c r="AR77" s="94">
        <v>2.3057802838386312</v>
      </c>
    </row>
    <row r="78" spans="1:44" x14ac:dyDescent="0.2">
      <c r="A78" s="24"/>
      <c r="B78" s="24"/>
      <c r="C78" s="24"/>
      <c r="D78" s="24"/>
      <c r="E78" s="24"/>
      <c r="F78" s="24"/>
      <c r="G78" s="24"/>
      <c r="H78" s="24"/>
      <c r="I78" s="24"/>
      <c r="J78" s="24"/>
      <c r="K78" s="24"/>
      <c r="L78" s="24"/>
      <c r="M78" s="24"/>
      <c r="N78" s="24"/>
      <c r="O78" s="24"/>
      <c r="P78" s="24"/>
      <c r="Q78" s="24"/>
      <c r="R78" s="24"/>
      <c r="S78" s="24"/>
      <c r="T78" s="24"/>
      <c r="U78" s="24"/>
      <c r="V78" s="24"/>
      <c r="W78" s="24"/>
      <c r="X78" s="30"/>
      <c r="Y78" s="24"/>
      <c r="Z78" s="24"/>
      <c r="AA78" s="24"/>
      <c r="AB78" s="24"/>
      <c r="AC78" s="24"/>
      <c r="AD78" s="24"/>
      <c r="AE78" s="24"/>
      <c r="AF78" s="24"/>
      <c r="AG78" s="24"/>
      <c r="AH78" s="24"/>
      <c r="AI78" s="30"/>
      <c r="AL78"/>
      <c r="AQ78" s="5" t="s">
        <v>935</v>
      </c>
      <c r="AR78" s="94">
        <v>2.1645192630728296</v>
      </c>
    </row>
    <row r="79" spans="1:44" x14ac:dyDescent="0.2">
      <c r="A79" s="24"/>
      <c r="B79" s="24"/>
      <c r="C79" s="24"/>
      <c r="D79" s="24"/>
      <c r="E79" s="24"/>
      <c r="F79" s="24"/>
      <c r="G79" s="24"/>
      <c r="H79" s="24"/>
      <c r="I79" s="24"/>
      <c r="J79" s="24"/>
      <c r="K79" s="24"/>
      <c r="L79" s="24"/>
      <c r="M79" s="24"/>
      <c r="N79" s="24"/>
      <c r="O79" s="24"/>
      <c r="P79" s="24"/>
      <c r="Q79" s="24"/>
      <c r="R79" s="24"/>
      <c r="S79" s="24"/>
      <c r="T79" s="24"/>
      <c r="U79" s="24"/>
      <c r="V79" s="24"/>
      <c r="W79" s="24"/>
      <c r="X79" s="30"/>
      <c r="Y79" s="24"/>
      <c r="Z79" s="24"/>
      <c r="AA79" s="24"/>
      <c r="AB79" s="24"/>
      <c r="AC79" s="24"/>
      <c r="AD79" s="24"/>
      <c r="AE79" s="24"/>
      <c r="AF79" s="24"/>
      <c r="AG79" s="24"/>
      <c r="AH79" s="24"/>
      <c r="AI79" s="30"/>
      <c r="AL79"/>
      <c r="AQ79" s="5" t="s">
        <v>953</v>
      </c>
      <c r="AR79" s="94">
        <v>2.4470413046044324</v>
      </c>
    </row>
    <row r="80" spans="1:44" x14ac:dyDescent="0.2">
      <c r="A80" s="24"/>
      <c r="B80" s="24"/>
      <c r="C80" s="24"/>
      <c r="D80" s="24"/>
      <c r="E80" s="24"/>
      <c r="F80" s="24"/>
      <c r="G80" s="24"/>
      <c r="H80" s="24"/>
      <c r="I80" s="24"/>
      <c r="J80" s="24"/>
      <c r="K80" s="24"/>
      <c r="L80" s="24"/>
      <c r="M80" s="24"/>
      <c r="N80" s="24"/>
      <c r="O80" s="24"/>
      <c r="P80" s="24"/>
      <c r="Q80" s="24"/>
      <c r="R80" s="24"/>
      <c r="S80" s="24"/>
      <c r="T80" s="24"/>
      <c r="U80" s="24"/>
      <c r="V80" s="24"/>
      <c r="W80" s="24"/>
      <c r="X80" s="30"/>
      <c r="Y80" s="24"/>
      <c r="Z80" s="24"/>
      <c r="AA80" s="24"/>
      <c r="AB80" s="24"/>
      <c r="AC80" s="24"/>
      <c r="AD80" s="24"/>
      <c r="AE80" s="24"/>
      <c r="AF80" s="24"/>
      <c r="AG80" s="24"/>
      <c r="AH80" s="24"/>
      <c r="AI80" s="30"/>
      <c r="AL80"/>
      <c r="AQ80" s="4" t="s">
        <v>839</v>
      </c>
      <c r="AR80" s="94">
        <v>1.0905940720114617</v>
      </c>
    </row>
    <row r="81" spans="1:38" x14ac:dyDescent="0.2">
      <c r="A81" s="24"/>
      <c r="B81" s="24"/>
      <c r="C81" s="24"/>
      <c r="D81" s="24"/>
      <c r="E81" s="24"/>
      <c r="F81" s="24"/>
      <c r="G81" s="24"/>
      <c r="H81" s="24"/>
      <c r="I81" s="24"/>
      <c r="J81" s="24"/>
      <c r="K81" s="24"/>
      <c r="L81" s="24"/>
      <c r="M81" s="24"/>
      <c r="N81" s="24"/>
      <c r="O81" s="24"/>
      <c r="P81" s="24"/>
      <c r="Q81" s="24"/>
      <c r="R81" s="24"/>
      <c r="S81" s="24"/>
      <c r="T81" s="24"/>
      <c r="U81" s="24"/>
      <c r="V81" s="24"/>
      <c r="W81" s="24"/>
      <c r="X81" s="30"/>
      <c r="Y81" s="24"/>
      <c r="Z81" s="24"/>
      <c r="AA81" s="24"/>
      <c r="AB81" s="24"/>
      <c r="AC81" s="24"/>
      <c r="AD81" s="24"/>
      <c r="AE81" s="24"/>
      <c r="AF81" s="24"/>
      <c r="AG81" s="24"/>
      <c r="AH81" s="24"/>
      <c r="AI81" s="30"/>
      <c r="AL81"/>
    </row>
    <row r="82" spans="1:38" x14ac:dyDescent="0.2">
      <c r="A82" s="24"/>
      <c r="B82" s="24"/>
      <c r="C82" s="24"/>
      <c r="D82" s="24"/>
      <c r="E82" s="24"/>
      <c r="F82" s="24"/>
      <c r="G82" s="24"/>
      <c r="H82" s="24"/>
      <c r="I82" s="24"/>
      <c r="J82" s="24"/>
      <c r="K82" s="24"/>
      <c r="L82" s="24"/>
      <c r="M82" s="24"/>
      <c r="N82" s="24"/>
      <c r="O82" s="24"/>
      <c r="P82" s="24"/>
      <c r="Q82" s="24"/>
      <c r="R82" s="24"/>
      <c r="S82" s="24"/>
      <c r="T82" s="24"/>
      <c r="U82" s="24"/>
      <c r="V82" s="24"/>
      <c r="W82" s="24"/>
      <c r="X82" s="30"/>
      <c r="Y82" s="24"/>
      <c r="Z82" s="24"/>
      <c r="AA82" s="24"/>
      <c r="AB82" s="24"/>
      <c r="AC82" s="24"/>
      <c r="AD82" s="24"/>
      <c r="AE82" s="24"/>
      <c r="AF82" s="24"/>
      <c r="AG82" s="24"/>
      <c r="AH82" s="24"/>
      <c r="AI82" s="30"/>
      <c r="AL82"/>
    </row>
    <row r="83" spans="1:38" x14ac:dyDescent="0.2">
      <c r="A83" s="24"/>
      <c r="B83" s="24"/>
      <c r="C83" s="24"/>
      <c r="D83" s="24"/>
      <c r="E83" s="24"/>
      <c r="F83" s="24"/>
      <c r="G83" s="24"/>
      <c r="H83" s="24"/>
      <c r="I83" s="24"/>
      <c r="J83" s="24"/>
      <c r="K83" s="24"/>
      <c r="L83" s="24"/>
      <c r="M83" s="24"/>
      <c r="N83" s="24"/>
      <c r="O83" s="24"/>
      <c r="P83" s="24"/>
      <c r="Q83" s="24"/>
      <c r="R83" s="24"/>
      <c r="S83" s="24"/>
      <c r="T83" s="24"/>
      <c r="U83" s="24"/>
      <c r="V83" s="24"/>
      <c r="W83" s="24"/>
      <c r="X83" s="30"/>
      <c r="Y83" s="24"/>
      <c r="Z83" s="24"/>
      <c r="AA83" s="24"/>
      <c r="AB83" s="24"/>
      <c r="AC83" s="24"/>
      <c r="AD83" s="24"/>
      <c r="AE83" s="24"/>
      <c r="AF83" s="24"/>
      <c r="AG83" s="24"/>
      <c r="AH83" s="24"/>
      <c r="AI83" s="30"/>
      <c r="AL83"/>
    </row>
    <row r="84" spans="1:38" x14ac:dyDescent="0.2">
      <c r="A84" s="118"/>
      <c r="B84" s="118"/>
      <c r="C84" s="118"/>
      <c r="D84" s="118"/>
      <c r="E84" s="118"/>
      <c r="F84" s="118"/>
      <c r="G84" s="118"/>
      <c r="H84" s="118"/>
      <c r="I84" s="118"/>
      <c r="J84" s="118"/>
      <c r="K84" s="118"/>
      <c r="L84" s="118"/>
      <c r="M84" s="118"/>
      <c r="N84" s="118"/>
      <c r="O84" s="118"/>
      <c r="P84" s="118"/>
      <c r="Q84" s="118"/>
      <c r="R84" s="118"/>
      <c r="S84" s="118"/>
      <c r="T84" s="118"/>
      <c r="U84" s="118"/>
      <c r="V84" s="118"/>
      <c r="W84" s="118"/>
      <c r="X84" s="152"/>
      <c r="Y84" s="24"/>
      <c r="Z84" s="24"/>
      <c r="AA84" s="24"/>
      <c r="AB84" s="24"/>
      <c r="AC84" s="24"/>
      <c r="AD84" s="24"/>
      <c r="AE84" s="24"/>
      <c r="AF84" s="24"/>
      <c r="AG84" s="24"/>
      <c r="AH84" s="24"/>
      <c r="AI84" s="30"/>
      <c r="AL84"/>
    </row>
    <row r="85" spans="1:38" x14ac:dyDescent="0.2">
      <c r="A85" s="118"/>
      <c r="B85" s="118"/>
      <c r="C85" s="118"/>
      <c r="D85" s="118"/>
      <c r="E85" s="118"/>
      <c r="F85" s="118"/>
      <c r="G85" s="118"/>
      <c r="H85" s="118"/>
      <c r="I85" s="118"/>
      <c r="J85" s="118"/>
      <c r="K85" s="118"/>
      <c r="L85" s="118"/>
      <c r="M85" s="118"/>
      <c r="N85" s="118"/>
      <c r="O85" s="118"/>
      <c r="P85" s="118"/>
      <c r="Q85" s="118"/>
      <c r="R85" s="118"/>
      <c r="S85" s="118"/>
      <c r="T85" s="118"/>
      <c r="U85" s="118"/>
      <c r="V85" s="118"/>
      <c r="W85" s="118"/>
      <c r="X85" s="152"/>
      <c r="Y85" s="24"/>
      <c r="Z85" s="24"/>
      <c r="AA85" s="24"/>
      <c r="AB85" s="24"/>
      <c r="AC85" s="24"/>
      <c r="AD85" s="24"/>
      <c r="AE85" s="24"/>
      <c r="AF85" s="24"/>
      <c r="AG85" s="24"/>
      <c r="AH85" s="24"/>
      <c r="AI85" s="30"/>
      <c r="AL85"/>
    </row>
    <row r="86" spans="1:38" x14ac:dyDescent="0.2">
      <c r="A86" s="118"/>
      <c r="B86" s="118"/>
      <c r="C86" s="118"/>
      <c r="D86" s="118"/>
      <c r="E86" s="118"/>
      <c r="F86" s="118"/>
      <c r="G86" s="118"/>
      <c r="H86" s="118" t="s">
        <v>967</v>
      </c>
      <c r="I86" s="118"/>
      <c r="J86" s="118"/>
      <c r="K86" s="118"/>
      <c r="L86" s="118"/>
      <c r="M86" s="118"/>
      <c r="N86" s="118"/>
      <c r="O86" s="118"/>
      <c r="P86" s="118"/>
      <c r="Q86" s="118"/>
      <c r="R86" s="118"/>
      <c r="S86" s="118"/>
      <c r="T86" s="118"/>
      <c r="U86" s="118"/>
      <c r="V86" s="118"/>
      <c r="W86" s="118"/>
      <c r="X86" s="152"/>
      <c r="Y86" s="118"/>
      <c r="Z86" s="118"/>
      <c r="AA86" s="118"/>
      <c r="AB86" s="118"/>
      <c r="AC86" s="118"/>
      <c r="AD86" s="118"/>
      <c r="AE86" s="118"/>
      <c r="AF86" s="118"/>
      <c r="AG86" s="118"/>
      <c r="AH86" s="118"/>
      <c r="AI86" s="30"/>
      <c r="AL86"/>
    </row>
    <row r="87" spans="1:38" ht="10" customHeight="1" x14ac:dyDescent="0.2">
      <c r="A87" s="118"/>
      <c r="B87" s="118"/>
      <c r="C87" s="118"/>
      <c r="D87" s="118"/>
      <c r="E87" s="118"/>
      <c r="F87" s="118"/>
      <c r="G87" s="118"/>
      <c r="H87" s="118"/>
      <c r="I87" s="118"/>
      <c r="J87" s="118"/>
      <c r="K87" s="118"/>
      <c r="L87" s="118"/>
      <c r="M87" s="118"/>
      <c r="N87" s="118"/>
      <c r="O87" s="118"/>
      <c r="P87" s="118"/>
      <c r="Q87" s="118"/>
      <c r="R87" s="118"/>
      <c r="S87" s="118"/>
      <c r="T87" s="118"/>
      <c r="U87" s="118"/>
      <c r="V87" s="118"/>
      <c r="W87" s="118"/>
      <c r="X87" s="152"/>
      <c r="Y87" s="118"/>
      <c r="Z87" s="118"/>
      <c r="AA87" s="118"/>
      <c r="AB87" s="118"/>
      <c r="AC87" s="118"/>
      <c r="AD87" s="118"/>
      <c r="AE87" s="118"/>
      <c r="AF87" s="118"/>
      <c r="AG87" s="118"/>
      <c r="AH87" s="118"/>
      <c r="AI87" s="118"/>
      <c r="AL87"/>
    </row>
    <row r="88" spans="1:38" x14ac:dyDescent="0.2">
      <c r="A88" s="118"/>
      <c r="B88" s="118"/>
      <c r="C88" s="118"/>
      <c r="D88" s="118"/>
      <c r="E88" s="118"/>
      <c r="F88" s="118"/>
      <c r="G88" s="118"/>
      <c r="H88" s="118"/>
      <c r="I88" s="118"/>
      <c r="J88" s="118"/>
      <c r="K88" s="118"/>
      <c r="L88" s="118"/>
      <c r="M88" s="118"/>
      <c r="N88" s="118"/>
      <c r="O88" s="118"/>
      <c r="P88" s="118"/>
      <c r="Q88" s="118"/>
      <c r="R88" s="118"/>
      <c r="S88" s="118"/>
      <c r="T88" s="118"/>
      <c r="U88" s="118"/>
      <c r="V88" s="118"/>
      <c r="W88" s="118"/>
      <c r="X88" s="152"/>
      <c r="Y88" s="118"/>
      <c r="Z88" s="118"/>
      <c r="AA88" s="118"/>
      <c r="AB88" s="118"/>
      <c r="AC88" s="118"/>
      <c r="AD88" s="118"/>
      <c r="AE88" s="118"/>
      <c r="AF88" s="118"/>
      <c r="AG88" s="118"/>
      <c r="AH88" s="118"/>
      <c r="AI88" s="118"/>
      <c r="AL88"/>
    </row>
    <row r="89" spans="1:38" x14ac:dyDescent="0.2">
      <c r="A89" s="118"/>
      <c r="B89" s="118"/>
      <c r="C89" s="118"/>
      <c r="D89" s="118"/>
      <c r="E89" s="118"/>
      <c r="F89" s="118"/>
      <c r="G89" s="118"/>
      <c r="H89" s="118"/>
      <c r="I89" s="118"/>
      <c r="J89" s="118"/>
      <c r="K89" s="118"/>
      <c r="L89" s="118"/>
      <c r="M89" s="118"/>
      <c r="N89" s="118"/>
      <c r="O89" s="118"/>
      <c r="P89" s="118"/>
      <c r="Q89" s="118"/>
      <c r="R89" s="118"/>
      <c r="S89" s="118"/>
      <c r="T89" s="118"/>
      <c r="U89" s="118"/>
      <c r="V89" s="118"/>
      <c r="W89" s="118"/>
      <c r="X89" s="152"/>
      <c r="Y89" s="118"/>
      <c r="Z89" s="118"/>
      <c r="AA89" s="118"/>
      <c r="AB89" s="118"/>
      <c r="AC89" s="118"/>
      <c r="AD89" s="118"/>
      <c r="AE89" s="118"/>
      <c r="AF89" s="118"/>
      <c r="AG89" s="118"/>
      <c r="AH89" s="118"/>
      <c r="AI89" s="118"/>
      <c r="AL89"/>
    </row>
    <row r="90" spans="1:38" x14ac:dyDescent="0.2">
      <c r="A90" s="118"/>
      <c r="B90" s="118"/>
      <c r="C90" s="118"/>
      <c r="D90" s="118"/>
      <c r="E90" s="118"/>
      <c r="F90" s="118"/>
      <c r="G90" s="118"/>
      <c r="H90" s="118"/>
      <c r="I90" s="118"/>
      <c r="J90" s="118"/>
      <c r="K90" s="118"/>
      <c r="L90" s="118"/>
      <c r="M90" s="118"/>
      <c r="N90" s="118"/>
      <c r="O90" s="118"/>
      <c r="P90" s="118"/>
      <c r="Q90" s="118"/>
      <c r="R90" s="118"/>
      <c r="S90" s="118"/>
      <c r="T90" s="118"/>
      <c r="U90" s="118"/>
      <c r="V90" s="118"/>
      <c r="W90" s="118"/>
      <c r="X90" s="152"/>
      <c r="Y90" s="118"/>
      <c r="Z90" s="118"/>
      <c r="AA90" s="118"/>
      <c r="AB90" s="118"/>
      <c r="AC90" s="118"/>
      <c r="AD90" s="118"/>
      <c r="AE90" s="118"/>
      <c r="AF90" s="118"/>
      <c r="AG90" s="118"/>
      <c r="AH90" s="118"/>
      <c r="AI90" s="118"/>
      <c r="AL90"/>
    </row>
    <row r="91" spans="1:38" x14ac:dyDescent="0.2">
      <c r="A91" s="118"/>
      <c r="B91" s="118"/>
      <c r="C91" s="151"/>
      <c r="D91" s="151"/>
      <c r="E91" s="151"/>
      <c r="F91" s="118"/>
      <c r="G91" s="118"/>
      <c r="H91" s="151"/>
      <c r="I91" s="151"/>
      <c r="J91" s="151"/>
      <c r="K91" s="118"/>
      <c r="L91" s="118"/>
      <c r="M91" s="151"/>
      <c r="N91" s="151"/>
      <c r="O91" s="151"/>
      <c r="P91" s="118"/>
      <c r="Q91" s="118"/>
      <c r="R91" s="151"/>
      <c r="S91" s="151"/>
      <c r="T91" s="151"/>
      <c r="U91" s="118"/>
      <c r="V91" s="118"/>
      <c r="W91" s="118"/>
      <c r="X91" s="152"/>
      <c r="Y91" s="118"/>
      <c r="Z91" s="118"/>
      <c r="AA91" s="118"/>
      <c r="AB91" s="118"/>
      <c r="AC91" s="118"/>
      <c r="AD91" s="118"/>
      <c r="AE91" s="118"/>
      <c r="AF91" s="118"/>
      <c r="AG91" s="118"/>
      <c r="AH91" s="118"/>
      <c r="AI91" s="118"/>
      <c r="AL91"/>
    </row>
    <row r="92" spans="1:38" x14ac:dyDescent="0.2">
      <c r="A92" s="118"/>
      <c r="B92" s="118"/>
      <c r="C92" s="151"/>
      <c r="D92" s="151"/>
      <c r="E92" s="151"/>
      <c r="F92" s="118"/>
      <c r="G92" s="118"/>
      <c r="H92" s="151"/>
      <c r="I92" s="151"/>
      <c r="J92" s="151"/>
      <c r="K92" s="118"/>
      <c r="L92" s="118"/>
      <c r="M92" s="151"/>
      <c r="N92" s="151"/>
      <c r="O92" s="151"/>
      <c r="P92" s="118"/>
      <c r="Q92" s="118"/>
      <c r="R92" s="151"/>
      <c r="S92" s="151"/>
      <c r="T92" s="151"/>
      <c r="U92" s="118"/>
      <c r="V92" s="118"/>
      <c r="W92" s="118"/>
      <c r="X92" s="152"/>
      <c r="Y92" s="118"/>
      <c r="Z92" s="118"/>
      <c r="AA92" s="118"/>
      <c r="AB92" s="118"/>
      <c r="AC92" s="118"/>
      <c r="AD92" s="118"/>
      <c r="AE92" s="118"/>
      <c r="AF92" s="118"/>
      <c r="AG92" s="118"/>
      <c r="AH92" s="118"/>
      <c r="AI92" s="118"/>
      <c r="AL92"/>
    </row>
    <row r="93" spans="1:38" x14ac:dyDescent="0.2">
      <c r="A93" s="118"/>
      <c r="B93" s="118"/>
      <c r="C93" s="151"/>
      <c r="D93" s="151"/>
      <c r="E93" s="151"/>
      <c r="F93" s="118"/>
      <c r="G93" s="118"/>
      <c r="H93" s="151"/>
      <c r="I93" s="151"/>
      <c r="J93" s="151"/>
      <c r="K93" s="118"/>
      <c r="L93" s="118"/>
      <c r="M93" s="151"/>
      <c r="N93" s="151"/>
      <c r="O93" s="151"/>
      <c r="P93" s="118"/>
      <c r="Q93" s="118"/>
      <c r="R93" s="151"/>
      <c r="S93" s="151"/>
      <c r="T93" s="151"/>
      <c r="U93" s="118"/>
      <c r="V93" s="118"/>
      <c r="W93" s="118"/>
      <c r="X93" s="152"/>
      <c r="Y93" s="118"/>
      <c r="Z93" s="118"/>
      <c r="AA93" s="118"/>
      <c r="AB93" s="118"/>
      <c r="AC93" s="118"/>
      <c r="AD93" s="118"/>
      <c r="AE93" s="118"/>
      <c r="AF93" s="118"/>
      <c r="AG93" s="118"/>
      <c r="AH93" s="118"/>
      <c r="AI93" s="118"/>
      <c r="AL93"/>
    </row>
    <row r="94" spans="1:38" x14ac:dyDescent="0.2">
      <c r="A94" s="118"/>
      <c r="B94" s="118"/>
      <c r="C94" s="151"/>
      <c r="D94" s="151"/>
      <c r="E94" s="151"/>
      <c r="F94" s="118"/>
      <c r="G94" s="118"/>
      <c r="H94" s="151"/>
      <c r="I94" s="151"/>
      <c r="J94" s="151"/>
      <c r="K94" s="118"/>
      <c r="L94" s="118"/>
      <c r="M94" s="151"/>
      <c r="N94" s="151"/>
      <c r="O94" s="151"/>
      <c r="P94" s="118"/>
      <c r="Q94" s="118"/>
      <c r="R94" s="151"/>
      <c r="S94" s="151"/>
      <c r="T94" s="151"/>
      <c r="U94" s="118"/>
      <c r="V94" s="118"/>
      <c r="W94" s="118"/>
      <c r="X94" s="152"/>
      <c r="Y94" s="118"/>
      <c r="Z94" s="118"/>
      <c r="AA94" s="118"/>
      <c r="AB94" s="118"/>
      <c r="AC94" s="118"/>
      <c r="AD94" s="118"/>
      <c r="AE94" s="118"/>
      <c r="AF94" s="118"/>
      <c r="AG94" s="118"/>
      <c r="AH94" s="118"/>
      <c r="AI94" s="118"/>
      <c r="AL94"/>
    </row>
    <row r="95" spans="1:38" x14ac:dyDescent="0.2">
      <c r="A95" s="118"/>
      <c r="B95" s="118"/>
      <c r="C95" s="151"/>
      <c r="D95" s="151"/>
      <c r="E95" s="151"/>
      <c r="F95" s="118"/>
      <c r="G95" s="118"/>
      <c r="H95" s="151"/>
      <c r="I95" s="151"/>
      <c r="J95" s="151"/>
      <c r="K95" s="118"/>
      <c r="L95" s="118"/>
      <c r="M95" s="151"/>
      <c r="N95" s="151"/>
      <c r="O95" s="151"/>
      <c r="P95" s="118"/>
      <c r="Q95" s="118"/>
      <c r="R95" s="151"/>
      <c r="S95" s="151"/>
      <c r="T95" s="151"/>
      <c r="U95" s="118"/>
      <c r="V95" s="118"/>
      <c r="W95" s="118"/>
      <c r="X95" s="152"/>
      <c r="Y95" s="118"/>
      <c r="Z95" s="118"/>
      <c r="AA95" s="118"/>
      <c r="AB95" s="118"/>
      <c r="AC95" s="118"/>
      <c r="AD95" s="118"/>
      <c r="AE95" s="118"/>
      <c r="AF95" s="118"/>
      <c r="AG95" s="118"/>
      <c r="AH95" s="118"/>
      <c r="AI95" s="118"/>
      <c r="AL95"/>
    </row>
    <row r="96" spans="1:38" x14ac:dyDescent="0.2">
      <c r="A96" s="118"/>
      <c r="B96" s="118"/>
      <c r="C96" s="151"/>
      <c r="D96" s="151"/>
      <c r="E96" s="151"/>
      <c r="F96" s="118"/>
      <c r="G96" s="118"/>
      <c r="H96" s="151"/>
      <c r="I96" s="151"/>
      <c r="J96" s="151"/>
      <c r="K96" s="118"/>
      <c r="L96" s="118"/>
      <c r="M96" s="151"/>
      <c r="N96" s="151"/>
      <c r="O96" s="151"/>
      <c r="P96" s="118"/>
      <c r="Q96" s="118"/>
      <c r="R96" s="151"/>
      <c r="S96" s="151"/>
      <c r="T96" s="151"/>
      <c r="U96" s="118"/>
      <c r="V96" s="118"/>
      <c r="W96" s="118"/>
      <c r="X96" s="152"/>
      <c r="Y96" s="118"/>
      <c r="Z96" s="118"/>
      <c r="AA96" s="118"/>
      <c r="AB96" s="118"/>
      <c r="AC96" s="118"/>
      <c r="AD96" s="118"/>
      <c r="AE96" s="118"/>
      <c r="AF96" s="118"/>
      <c r="AG96" s="118"/>
      <c r="AH96" s="118"/>
      <c r="AI96" s="118"/>
      <c r="AL96"/>
    </row>
    <row r="97" spans="1:38" x14ac:dyDescent="0.2">
      <c r="A97" s="118"/>
      <c r="B97" s="118"/>
      <c r="C97" s="151"/>
      <c r="D97" s="151"/>
      <c r="E97" s="151"/>
      <c r="F97" s="118"/>
      <c r="G97" s="118"/>
      <c r="H97" s="151"/>
      <c r="I97" s="151"/>
      <c r="J97" s="151"/>
      <c r="K97" s="118"/>
      <c r="L97" s="118"/>
      <c r="M97" s="151"/>
      <c r="N97" s="151"/>
      <c r="O97" s="151"/>
      <c r="P97" s="118"/>
      <c r="Q97" s="118"/>
      <c r="R97" s="151"/>
      <c r="S97" s="151"/>
      <c r="T97" s="151"/>
      <c r="U97" s="118"/>
      <c r="V97" s="118"/>
      <c r="W97" s="118"/>
      <c r="X97" s="152"/>
      <c r="Y97" s="118"/>
      <c r="Z97" s="118"/>
      <c r="AA97" s="118"/>
      <c r="AB97" s="118"/>
      <c r="AC97" s="118"/>
      <c r="AD97" s="118"/>
      <c r="AE97" s="118"/>
      <c r="AF97" s="118"/>
      <c r="AG97" s="118"/>
      <c r="AH97" s="118"/>
      <c r="AI97" s="118"/>
      <c r="AL97"/>
    </row>
    <row r="98" spans="1:38" x14ac:dyDescent="0.2">
      <c r="A98" s="118"/>
      <c r="B98" s="118"/>
      <c r="C98" s="151"/>
      <c r="D98" s="151"/>
      <c r="E98" s="151"/>
      <c r="F98" s="118"/>
      <c r="G98" s="118"/>
      <c r="H98" s="151"/>
      <c r="I98" s="151"/>
      <c r="J98" s="151"/>
      <c r="K98" s="118"/>
      <c r="L98" s="118"/>
      <c r="M98" s="151"/>
      <c r="N98" s="151"/>
      <c r="O98" s="151"/>
      <c r="P98" s="118"/>
      <c r="Q98" s="118"/>
      <c r="R98" s="151"/>
      <c r="S98" s="151"/>
      <c r="T98" s="151"/>
      <c r="U98" s="118"/>
      <c r="V98" s="118"/>
      <c r="W98" s="118"/>
      <c r="X98" s="152"/>
      <c r="Y98" s="118"/>
      <c r="Z98" s="118"/>
      <c r="AA98" s="118"/>
      <c r="AB98" s="118"/>
      <c r="AC98" s="118"/>
      <c r="AD98" s="118"/>
      <c r="AE98" s="118"/>
      <c r="AF98" s="118"/>
      <c r="AG98" s="118"/>
      <c r="AH98" s="118"/>
      <c r="AI98" s="118"/>
      <c r="AL98"/>
    </row>
    <row r="99" spans="1:38" x14ac:dyDescent="0.2">
      <c r="A99" s="118"/>
      <c r="B99" s="118"/>
      <c r="C99" s="118"/>
      <c r="D99" s="118"/>
      <c r="E99" s="118"/>
      <c r="F99" s="118"/>
      <c r="G99" s="118"/>
      <c r="H99" s="118"/>
      <c r="I99" s="118"/>
      <c r="J99" s="118"/>
      <c r="K99" s="118"/>
      <c r="L99" s="118"/>
      <c r="M99" s="118"/>
      <c r="N99" s="118"/>
      <c r="O99" s="118"/>
      <c r="P99" s="118"/>
      <c r="Q99" s="118"/>
      <c r="R99" s="118"/>
      <c r="S99" s="118"/>
      <c r="T99" s="118"/>
      <c r="U99" s="118"/>
      <c r="V99" s="118"/>
      <c r="W99" s="118"/>
      <c r="X99" s="152"/>
      <c r="Y99" s="118"/>
      <c r="Z99" s="118"/>
      <c r="AA99" s="118"/>
      <c r="AB99" s="118"/>
      <c r="AC99" s="118"/>
      <c r="AD99" s="118"/>
      <c r="AE99" s="118"/>
      <c r="AF99" s="118"/>
      <c r="AG99" s="118"/>
      <c r="AH99" s="118"/>
      <c r="AI99" s="118"/>
      <c r="AL99"/>
    </row>
    <row r="100" spans="1:38" x14ac:dyDescent="0.2">
      <c r="A100" s="153"/>
      <c r="B100" s="153"/>
      <c r="C100" s="153"/>
      <c r="D100" s="153"/>
      <c r="E100" s="153"/>
      <c r="F100" s="153"/>
      <c r="G100" s="153"/>
      <c r="H100" s="153"/>
      <c r="I100" s="153"/>
      <c r="J100" s="153"/>
      <c r="K100" s="153"/>
      <c r="L100" s="153"/>
      <c r="M100" s="153"/>
      <c r="N100" s="153"/>
      <c r="O100" s="153"/>
      <c r="P100" s="153"/>
      <c r="Q100" s="153"/>
      <c r="R100" s="153"/>
      <c r="S100" s="153"/>
      <c r="T100" s="153"/>
      <c r="U100" s="153"/>
      <c r="V100" s="153"/>
      <c r="W100" s="153"/>
      <c r="X100" s="154"/>
      <c r="Y100" s="118"/>
      <c r="Z100" s="118"/>
      <c r="AA100" s="118"/>
      <c r="AB100" s="118"/>
      <c r="AC100" s="118"/>
      <c r="AD100" s="118"/>
      <c r="AE100" s="118"/>
      <c r="AF100" s="118"/>
      <c r="AG100" s="118"/>
      <c r="AH100" s="118"/>
      <c r="AI100" s="118"/>
      <c r="AL100"/>
    </row>
    <row r="101" spans="1:38" x14ac:dyDescent="0.2">
      <c r="A101" s="118"/>
      <c r="B101" s="118"/>
      <c r="C101" s="118"/>
      <c r="D101" s="118"/>
      <c r="E101" s="118"/>
      <c r="F101" s="118"/>
      <c r="G101" s="118"/>
      <c r="H101" s="118"/>
      <c r="I101" s="118"/>
      <c r="J101" s="118"/>
      <c r="K101" s="118"/>
      <c r="L101" s="118"/>
      <c r="M101" s="118"/>
      <c r="N101" s="118"/>
      <c r="O101" s="118"/>
      <c r="P101" s="118"/>
      <c r="Q101" s="118"/>
      <c r="R101" s="118"/>
      <c r="S101" s="118"/>
      <c r="T101" s="118"/>
      <c r="U101" s="118"/>
      <c r="V101" s="118"/>
      <c r="W101" s="118"/>
      <c r="X101" s="118"/>
      <c r="Y101" s="118"/>
      <c r="Z101" s="118"/>
      <c r="AA101" s="118"/>
      <c r="AB101" s="118"/>
      <c r="AC101" s="118"/>
      <c r="AD101" s="118"/>
      <c r="AE101" s="118"/>
      <c r="AF101" s="118"/>
      <c r="AG101" s="118"/>
      <c r="AH101" s="118"/>
      <c r="AI101" s="118"/>
      <c r="AL101"/>
    </row>
    <row r="102" spans="1:38" x14ac:dyDescent="0.2">
      <c r="A102" s="118"/>
      <c r="B102" s="118"/>
      <c r="C102" s="118"/>
      <c r="D102" s="118"/>
      <c r="E102" s="118"/>
      <c r="F102" s="118"/>
      <c r="G102" s="118"/>
      <c r="H102" s="118"/>
      <c r="I102" s="118"/>
      <c r="J102" s="118"/>
      <c r="K102" s="118"/>
      <c r="L102" s="118"/>
      <c r="M102" s="118"/>
      <c r="N102" s="118"/>
      <c r="O102" s="118"/>
      <c r="P102" s="118"/>
      <c r="Q102" s="118"/>
      <c r="R102" s="118"/>
      <c r="S102" s="118"/>
      <c r="T102" s="118"/>
      <c r="U102" s="118"/>
      <c r="V102" s="118"/>
      <c r="W102" s="118"/>
      <c r="X102" s="118"/>
      <c r="Y102" s="118"/>
      <c r="Z102" s="118"/>
      <c r="AA102" s="118"/>
      <c r="AB102" s="118"/>
      <c r="AC102" s="118"/>
      <c r="AD102" s="118"/>
      <c r="AE102" s="118"/>
      <c r="AF102" s="118"/>
      <c r="AG102" s="118"/>
      <c r="AH102" s="118"/>
      <c r="AI102" s="118"/>
      <c r="AL102"/>
    </row>
    <row r="103" spans="1:38" x14ac:dyDescent="0.2">
      <c r="A103" s="118"/>
      <c r="B103" s="118"/>
      <c r="C103" s="118"/>
      <c r="D103" s="118"/>
      <c r="E103" s="118"/>
      <c r="F103" s="118"/>
      <c r="G103" s="118"/>
      <c r="H103" s="118"/>
      <c r="I103" s="118"/>
      <c r="J103" s="118"/>
      <c r="K103" s="118"/>
      <c r="L103" s="118"/>
      <c r="M103" s="118"/>
      <c r="N103" s="118"/>
      <c r="O103" s="118"/>
      <c r="P103" s="118"/>
      <c r="Q103" s="118"/>
      <c r="R103" s="118"/>
      <c r="S103" s="118"/>
      <c r="T103" s="118"/>
      <c r="U103" s="118"/>
      <c r="V103" s="118"/>
      <c r="W103" s="118"/>
      <c r="X103" s="118"/>
      <c r="Y103" s="118"/>
      <c r="Z103" s="118"/>
      <c r="AA103" s="118"/>
      <c r="AB103" s="118"/>
      <c r="AC103" s="118"/>
      <c r="AD103" s="118"/>
      <c r="AE103" s="118"/>
      <c r="AF103" s="118"/>
      <c r="AG103" s="118"/>
      <c r="AH103" s="118"/>
      <c r="AI103" s="118"/>
      <c r="AL103"/>
    </row>
    <row r="104" spans="1:38" x14ac:dyDescent="0.2">
      <c r="A104" s="118"/>
      <c r="B104" s="118"/>
      <c r="C104" s="118"/>
      <c r="D104" s="118"/>
      <c r="E104" s="118"/>
      <c r="F104" s="118"/>
      <c r="G104" s="118"/>
      <c r="H104" s="118"/>
      <c r="I104" s="118"/>
      <c r="J104" s="118"/>
      <c r="K104" s="118"/>
      <c r="L104" s="118"/>
      <c r="M104" s="118"/>
      <c r="N104" s="118"/>
      <c r="O104" s="118"/>
      <c r="P104" s="118"/>
      <c r="Q104" s="118"/>
      <c r="R104" s="118"/>
      <c r="S104" s="118"/>
      <c r="T104" s="118"/>
      <c r="U104" s="118"/>
      <c r="V104" s="118"/>
      <c r="W104" s="118"/>
      <c r="X104" s="118"/>
      <c r="Y104" s="118"/>
      <c r="Z104" s="118"/>
      <c r="AA104" s="118"/>
      <c r="AB104" s="118"/>
      <c r="AC104" s="118"/>
      <c r="AD104" s="118"/>
      <c r="AE104" s="118"/>
      <c r="AF104" s="118"/>
      <c r="AG104" s="118"/>
      <c r="AH104" s="118"/>
      <c r="AI104" s="118"/>
      <c r="AL104"/>
    </row>
    <row r="105" spans="1:38" x14ac:dyDescent="0.2">
      <c r="A105" s="118"/>
      <c r="B105" s="118"/>
      <c r="C105" s="118"/>
      <c r="D105" s="118"/>
      <c r="E105" s="118"/>
      <c r="F105" s="118"/>
      <c r="G105" s="118"/>
      <c r="H105" s="118"/>
      <c r="I105" s="118"/>
      <c r="J105" s="118"/>
      <c r="K105" s="118"/>
      <c r="L105" s="118"/>
      <c r="M105" s="118"/>
      <c r="N105" s="118"/>
      <c r="O105" s="118"/>
      <c r="P105" s="118"/>
      <c r="Q105" s="118"/>
      <c r="R105" s="118"/>
      <c r="S105" s="118"/>
      <c r="T105" s="118"/>
      <c r="U105" s="118"/>
      <c r="V105" s="118"/>
      <c r="W105" s="118"/>
      <c r="X105" s="118"/>
      <c r="Y105" s="118"/>
      <c r="Z105" s="118"/>
      <c r="AA105" s="118"/>
      <c r="AB105" s="118"/>
      <c r="AC105" s="118"/>
      <c r="AD105" s="118"/>
      <c r="AE105" s="118"/>
      <c r="AF105" s="118"/>
      <c r="AG105" s="118"/>
      <c r="AH105" s="118"/>
      <c r="AI105" s="118"/>
    </row>
    <row r="106" spans="1:38" x14ac:dyDescent="0.2">
      <c r="A106" s="118"/>
      <c r="B106" s="118"/>
      <c r="C106" s="118"/>
      <c r="D106" s="118"/>
      <c r="E106" s="118"/>
      <c r="F106" s="118"/>
      <c r="G106" s="118"/>
      <c r="H106" s="118"/>
      <c r="I106" s="118"/>
      <c r="J106" s="118"/>
      <c r="K106" s="118"/>
      <c r="L106" s="118"/>
      <c r="M106" s="118"/>
      <c r="N106" s="118"/>
      <c r="O106" s="118"/>
      <c r="P106" s="118"/>
      <c r="Q106" s="118"/>
      <c r="R106" s="118"/>
      <c r="S106" s="118"/>
      <c r="T106" s="118"/>
      <c r="U106" s="118"/>
      <c r="V106" s="118"/>
      <c r="W106" s="118"/>
      <c r="X106" s="118"/>
      <c r="Y106" s="118"/>
      <c r="Z106" s="118"/>
      <c r="AA106" s="118"/>
      <c r="AB106" s="118"/>
      <c r="AC106" s="118"/>
      <c r="AD106" s="118"/>
      <c r="AE106" s="118"/>
      <c r="AF106" s="118"/>
      <c r="AG106" s="118"/>
      <c r="AH106" s="118"/>
      <c r="AI106" s="118"/>
    </row>
    <row r="107" spans="1:38" x14ac:dyDescent="0.2">
      <c r="A107" s="118"/>
      <c r="B107" s="118"/>
      <c r="C107" s="118"/>
      <c r="D107" s="118"/>
      <c r="E107" s="118"/>
      <c r="F107" s="118"/>
      <c r="G107" s="118"/>
      <c r="H107" s="118"/>
      <c r="I107" s="118"/>
      <c r="J107" s="118"/>
      <c r="K107" s="118"/>
      <c r="L107" s="118"/>
      <c r="M107" s="118"/>
      <c r="N107" s="118"/>
      <c r="O107" s="118"/>
      <c r="P107" s="118"/>
      <c r="Q107" s="118"/>
      <c r="R107" s="118"/>
      <c r="S107" s="118"/>
      <c r="T107" s="118"/>
      <c r="U107" s="118"/>
      <c r="V107" s="118"/>
      <c r="W107" s="118"/>
      <c r="X107" s="118"/>
      <c r="Y107" s="118"/>
      <c r="Z107" s="118"/>
      <c r="AA107" s="118"/>
      <c r="AB107" s="118"/>
      <c r="AC107" s="118"/>
      <c r="AD107" s="118"/>
      <c r="AE107" s="118"/>
      <c r="AF107" s="118"/>
      <c r="AG107" s="118"/>
      <c r="AH107" s="118"/>
      <c r="AI107" s="118"/>
    </row>
    <row r="108" spans="1:38" x14ac:dyDescent="0.2">
      <c r="A108" s="118"/>
      <c r="B108" s="118"/>
      <c r="C108" s="118"/>
      <c r="D108" s="118"/>
      <c r="E108" s="118"/>
      <c r="F108" s="118"/>
      <c r="G108" s="118"/>
      <c r="H108" s="118"/>
      <c r="I108" s="118"/>
      <c r="J108" s="118"/>
      <c r="K108" s="118"/>
      <c r="L108" s="118"/>
      <c r="M108" s="118"/>
      <c r="N108" s="118"/>
      <c r="O108" s="118"/>
      <c r="P108" s="118"/>
      <c r="Q108" s="118"/>
      <c r="R108" s="118"/>
      <c r="S108" s="118"/>
      <c r="T108" s="118"/>
      <c r="U108" s="118"/>
      <c r="V108" s="118"/>
      <c r="W108" s="118"/>
      <c r="X108" s="118"/>
      <c r="Y108" s="118"/>
      <c r="Z108" s="118"/>
      <c r="AA108" s="118"/>
      <c r="AB108" s="118"/>
      <c r="AC108" s="118"/>
      <c r="AD108" s="118"/>
      <c r="AE108" s="118"/>
      <c r="AF108" s="118"/>
      <c r="AG108" s="118"/>
      <c r="AH108" s="118"/>
      <c r="AI108" s="118"/>
    </row>
    <row r="109" spans="1:38" x14ac:dyDescent="0.2">
      <c r="A109" s="118"/>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row>
    <row r="110" spans="1:38" x14ac:dyDescent="0.2">
      <c r="A110" s="118"/>
      <c r="B110" s="118"/>
      <c r="C110" s="118"/>
      <c r="D110" s="118"/>
      <c r="E110" s="118"/>
      <c r="F110" s="118"/>
      <c r="G110" s="118"/>
      <c r="H110" s="118"/>
      <c r="I110" s="118"/>
      <c r="J110" s="118"/>
      <c r="K110" s="118"/>
      <c r="L110" s="118"/>
      <c r="M110" s="118"/>
      <c r="N110" s="118"/>
      <c r="O110" s="118"/>
      <c r="P110" s="118"/>
      <c r="Q110" s="118"/>
      <c r="R110" s="118"/>
      <c r="S110" s="118"/>
      <c r="T110" s="118"/>
      <c r="U110" s="118"/>
      <c r="V110" s="118"/>
      <c r="W110" s="118"/>
      <c r="X110" s="118"/>
      <c r="Y110" s="118"/>
      <c r="Z110" s="118"/>
      <c r="AA110" s="118"/>
      <c r="AB110" s="118"/>
      <c r="AC110" s="118"/>
      <c r="AD110" s="118"/>
      <c r="AE110" s="118"/>
      <c r="AF110" s="118"/>
      <c r="AG110" s="118"/>
      <c r="AH110" s="118"/>
      <c r="AI110" s="118"/>
    </row>
    <row r="111" spans="1:38" x14ac:dyDescent="0.2">
      <c r="A111" s="118"/>
      <c r="B111" s="118"/>
      <c r="C111" s="118"/>
      <c r="D111" s="118"/>
      <c r="E111" s="118"/>
      <c r="F111" s="118"/>
      <c r="G111" s="118"/>
      <c r="H111" s="118"/>
      <c r="I111" s="118"/>
      <c r="J111" s="118"/>
      <c r="K111" s="118"/>
      <c r="L111" s="118"/>
      <c r="M111" s="118"/>
      <c r="N111" s="118"/>
      <c r="O111" s="118"/>
      <c r="P111" s="118"/>
      <c r="Q111" s="118"/>
      <c r="R111" s="118"/>
      <c r="S111" s="118"/>
      <c r="T111" s="118"/>
      <c r="U111" s="118"/>
      <c r="V111" s="118"/>
      <c r="W111" s="118"/>
      <c r="X111" s="118"/>
      <c r="Y111" s="118"/>
      <c r="Z111" s="118"/>
      <c r="AA111" s="118"/>
      <c r="AB111" s="118"/>
      <c r="AC111" s="118"/>
      <c r="AD111" s="118"/>
      <c r="AE111" s="118"/>
      <c r="AF111" s="118"/>
      <c r="AG111" s="118"/>
      <c r="AH111" s="118"/>
      <c r="AI111" s="118"/>
    </row>
    <row r="112" spans="1:38" x14ac:dyDescent="0.2">
      <c r="A112" s="118"/>
      <c r="B112" s="118"/>
      <c r="C112" s="118"/>
      <c r="D112" s="118"/>
      <c r="E112" s="118"/>
      <c r="F112" s="118"/>
      <c r="G112" s="118"/>
      <c r="H112" s="118"/>
      <c r="I112" s="118"/>
      <c r="J112" s="118"/>
      <c r="K112" s="118"/>
      <c r="L112" s="118"/>
      <c r="M112" s="118"/>
      <c r="N112" s="118"/>
      <c r="O112" s="118"/>
      <c r="P112" s="118"/>
      <c r="Q112" s="118"/>
      <c r="R112" s="118"/>
      <c r="S112" s="118"/>
      <c r="T112" s="118"/>
      <c r="U112" s="118"/>
      <c r="V112" s="118"/>
      <c r="W112" s="118"/>
      <c r="X112" s="118"/>
      <c r="Y112" s="118"/>
      <c r="Z112" s="118"/>
      <c r="AA112" s="118"/>
      <c r="AB112" s="118"/>
      <c r="AC112" s="118"/>
      <c r="AD112" s="118"/>
      <c r="AE112" s="118"/>
      <c r="AF112" s="118"/>
      <c r="AG112" s="118"/>
      <c r="AH112" s="118"/>
      <c r="AI112" s="118"/>
    </row>
    <row r="113" spans="1:35" x14ac:dyDescent="0.2">
      <c r="A113" s="118"/>
      <c r="B113" s="118"/>
      <c r="C113" s="118"/>
      <c r="D113" s="118"/>
      <c r="E113" s="118"/>
      <c r="F113" s="118"/>
      <c r="G113" s="118"/>
      <c r="H113" s="118"/>
      <c r="I113" s="118"/>
      <c r="J113" s="118"/>
      <c r="K113" s="118"/>
      <c r="L113" s="118"/>
      <c r="M113" s="118"/>
      <c r="N113" s="118"/>
      <c r="O113" s="118"/>
      <c r="P113" s="118"/>
      <c r="Q113" s="118"/>
      <c r="R113" s="118"/>
      <c r="S113" s="118"/>
      <c r="T113" s="118"/>
      <c r="U113" s="118"/>
      <c r="V113" s="118"/>
      <c r="W113" s="118"/>
      <c r="X113" s="118"/>
      <c r="Y113" s="118"/>
      <c r="Z113" s="118"/>
      <c r="AA113" s="118"/>
      <c r="AB113" s="118"/>
      <c r="AC113" s="118"/>
      <c r="AD113" s="118"/>
      <c r="AE113" s="118"/>
      <c r="AF113" s="118"/>
      <c r="AG113" s="118"/>
      <c r="AH113" s="118"/>
      <c r="AI113" s="118"/>
    </row>
    <row r="114" spans="1:35" x14ac:dyDescent="0.2">
      <c r="A114" s="118"/>
      <c r="B114" s="118"/>
      <c r="C114" s="118"/>
      <c r="D114" s="118"/>
      <c r="E114" s="118"/>
      <c r="F114" s="118"/>
      <c r="G114" s="118"/>
      <c r="H114" s="118"/>
      <c r="I114" s="118"/>
      <c r="J114" s="118"/>
      <c r="K114" s="118"/>
      <c r="L114" s="118"/>
      <c r="M114" s="118"/>
      <c r="N114" s="118"/>
      <c r="O114" s="118"/>
      <c r="P114" s="118"/>
      <c r="Q114" s="118"/>
      <c r="R114" s="118"/>
      <c r="S114" s="118"/>
      <c r="T114" s="118"/>
      <c r="U114" s="118"/>
      <c r="V114" s="118"/>
      <c r="W114" s="118"/>
      <c r="X114" s="118"/>
      <c r="Y114" s="118"/>
      <c r="Z114" s="118"/>
      <c r="AA114" s="118"/>
      <c r="AB114" s="118"/>
      <c r="AC114" s="118"/>
      <c r="AD114" s="118"/>
      <c r="AE114" s="118"/>
      <c r="AF114" s="118"/>
      <c r="AG114" s="118"/>
      <c r="AH114" s="118"/>
      <c r="AI114" s="118"/>
    </row>
    <row r="115" spans="1:35" x14ac:dyDescent="0.2">
      <c r="A115" s="118"/>
      <c r="B115" s="118"/>
      <c r="C115" s="118"/>
      <c r="D115" s="118"/>
      <c r="E115" s="118"/>
      <c r="F115" s="118"/>
      <c r="G115" s="118"/>
      <c r="H115" s="118"/>
      <c r="I115" s="118"/>
      <c r="J115" s="118"/>
      <c r="K115" s="118"/>
      <c r="L115" s="118"/>
      <c r="M115" s="118"/>
      <c r="N115" s="118"/>
      <c r="O115" s="118"/>
      <c r="P115" s="118"/>
      <c r="Q115" s="118"/>
      <c r="R115" s="118"/>
      <c r="S115" s="118"/>
      <c r="T115" s="118"/>
      <c r="U115" s="118"/>
      <c r="V115" s="118"/>
      <c r="W115" s="118"/>
      <c r="X115" s="118"/>
      <c r="Y115" s="118"/>
      <c r="Z115" s="118"/>
      <c r="AA115" s="118"/>
      <c r="AB115" s="118"/>
      <c r="AC115" s="118"/>
      <c r="AD115" s="118"/>
      <c r="AE115" s="118"/>
      <c r="AF115" s="118"/>
      <c r="AG115" s="118"/>
      <c r="AH115" s="118"/>
      <c r="AI115" s="118"/>
    </row>
    <row r="116" spans="1:35" x14ac:dyDescent="0.2">
      <c r="A116" s="118"/>
      <c r="B116" s="118"/>
      <c r="C116" s="118"/>
      <c r="D116" s="118"/>
      <c r="E116" s="118"/>
      <c r="F116" s="118"/>
      <c r="G116" s="118"/>
      <c r="H116" s="118"/>
      <c r="I116" s="118"/>
      <c r="J116" s="118"/>
      <c r="K116" s="118"/>
      <c r="L116" s="118"/>
      <c r="M116" s="118"/>
      <c r="N116" s="118"/>
      <c r="O116" s="118"/>
      <c r="P116" s="118"/>
      <c r="Q116" s="118"/>
      <c r="R116" s="118"/>
      <c r="S116" s="118"/>
      <c r="T116" s="118"/>
      <c r="U116" s="118"/>
      <c r="V116" s="118"/>
      <c r="W116" s="118"/>
      <c r="X116" s="118"/>
      <c r="Y116" s="118"/>
      <c r="Z116" s="118"/>
      <c r="AA116" s="118"/>
      <c r="AB116" s="118"/>
      <c r="AC116" s="118"/>
      <c r="AD116" s="118"/>
      <c r="AE116" s="118"/>
      <c r="AF116" s="118"/>
      <c r="AG116" s="118"/>
      <c r="AH116" s="118"/>
      <c r="AI116" s="118"/>
    </row>
    <row r="117" spans="1:35" x14ac:dyDescent="0.2">
      <c r="A117" s="118"/>
      <c r="B117" s="118"/>
      <c r="C117" s="118"/>
      <c r="D117" s="118"/>
      <c r="E117" s="118"/>
      <c r="F117" s="118"/>
      <c r="G117" s="118"/>
      <c r="H117" s="118"/>
      <c r="I117" s="118"/>
      <c r="J117" s="118"/>
      <c r="K117" s="118"/>
      <c r="L117" s="118"/>
      <c r="M117" s="118"/>
      <c r="N117" s="118"/>
      <c r="O117" s="118"/>
      <c r="P117" s="118"/>
      <c r="Q117" s="118"/>
      <c r="R117" s="118"/>
      <c r="S117" s="118"/>
      <c r="T117" s="118"/>
      <c r="U117" s="118"/>
      <c r="V117" s="118"/>
      <c r="W117" s="118"/>
      <c r="X117" s="118"/>
      <c r="Y117" s="118"/>
      <c r="Z117" s="118"/>
      <c r="AA117" s="118"/>
      <c r="AB117" s="118"/>
      <c r="AC117" s="118"/>
      <c r="AD117" s="118"/>
      <c r="AE117" s="118"/>
      <c r="AF117" s="118"/>
      <c r="AG117" s="118"/>
      <c r="AH117" s="118"/>
      <c r="AI117" s="118"/>
    </row>
    <row r="118" spans="1:35" x14ac:dyDescent="0.2">
      <c r="A118" s="118"/>
      <c r="B118" s="118"/>
      <c r="C118" s="118"/>
      <c r="D118" s="118"/>
      <c r="E118" s="118"/>
      <c r="F118" s="118"/>
      <c r="G118" s="118"/>
      <c r="H118" s="118"/>
      <c r="I118" s="118"/>
      <c r="J118" s="118"/>
      <c r="K118" s="118"/>
      <c r="L118" s="118"/>
      <c r="M118" s="118"/>
      <c r="N118" s="118"/>
      <c r="O118" s="118"/>
      <c r="P118" s="118"/>
      <c r="Q118" s="118"/>
      <c r="R118" s="118"/>
      <c r="S118" s="118"/>
      <c r="T118" s="118"/>
      <c r="U118" s="118"/>
      <c r="V118" s="118"/>
      <c r="W118" s="118"/>
      <c r="X118" s="118"/>
      <c r="Y118" s="118"/>
      <c r="Z118" s="118"/>
      <c r="AA118" s="118"/>
      <c r="AB118" s="118"/>
      <c r="AC118" s="118"/>
      <c r="AD118" s="118"/>
      <c r="AE118" s="118"/>
      <c r="AF118" s="118"/>
      <c r="AG118" s="118"/>
      <c r="AH118" s="118"/>
      <c r="AI118" s="118"/>
    </row>
    <row r="119" spans="1:35" x14ac:dyDescent="0.2">
      <c r="A119" s="118"/>
      <c r="B119" s="118"/>
      <c r="C119" s="118"/>
      <c r="D119" s="118"/>
      <c r="E119" s="118"/>
      <c r="F119" s="118"/>
      <c r="G119" s="118"/>
      <c r="H119" s="118"/>
      <c r="I119" s="118"/>
      <c r="J119" s="118"/>
      <c r="K119" s="118"/>
      <c r="L119" s="118"/>
      <c r="M119" s="118"/>
      <c r="N119" s="118"/>
      <c r="O119" s="118"/>
      <c r="P119" s="118"/>
      <c r="Q119" s="118"/>
      <c r="R119" s="118"/>
      <c r="S119" s="118"/>
      <c r="T119" s="118"/>
      <c r="U119" s="118"/>
      <c r="V119" s="118"/>
      <c r="W119" s="118"/>
      <c r="X119" s="118"/>
      <c r="Y119" s="118"/>
      <c r="Z119" s="118"/>
      <c r="AA119" s="118"/>
      <c r="AB119" s="118"/>
      <c r="AC119" s="118"/>
      <c r="AD119" s="118"/>
      <c r="AE119" s="118"/>
      <c r="AF119" s="118"/>
      <c r="AG119" s="118"/>
      <c r="AH119" s="118"/>
      <c r="AI119" s="118"/>
    </row>
    <row r="120" spans="1:35" x14ac:dyDescent="0.2">
      <c r="A120" s="118"/>
      <c r="B120" s="118"/>
      <c r="C120" s="118"/>
      <c r="D120" s="118"/>
      <c r="E120" s="118"/>
      <c r="F120" s="118"/>
      <c r="G120" s="118"/>
      <c r="H120" s="118"/>
      <c r="I120" s="118"/>
      <c r="J120" s="118"/>
      <c r="K120" s="118"/>
      <c r="L120" s="118"/>
      <c r="M120" s="118"/>
      <c r="N120" s="118"/>
      <c r="O120" s="118"/>
      <c r="P120" s="118"/>
      <c r="Q120" s="118"/>
      <c r="R120" s="118"/>
      <c r="S120" s="118"/>
      <c r="T120" s="118"/>
      <c r="U120" s="118"/>
      <c r="V120" s="118"/>
      <c r="W120" s="118"/>
      <c r="X120" s="118"/>
      <c r="Y120" s="118"/>
      <c r="Z120" s="118"/>
      <c r="AA120" s="118"/>
      <c r="AB120" s="118"/>
      <c r="AC120" s="118"/>
      <c r="AD120" s="118"/>
      <c r="AE120" s="118"/>
      <c r="AF120" s="118"/>
      <c r="AG120" s="118"/>
      <c r="AH120" s="118"/>
      <c r="AI120" s="30"/>
    </row>
    <row r="121" spans="1:35" x14ac:dyDescent="0.2">
      <c r="A121" s="118"/>
      <c r="B121" s="118"/>
      <c r="C121" s="118"/>
      <c r="D121" s="118"/>
      <c r="E121" s="118"/>
      <c r="F121" s="118"/>
      <c r="G121" s="118"/>
      <c r="H121" s="118"/>
      <c r="I121" s="118"/>
      <c r="J121" s="118"/>
      <c r="K121" s="118"/>
      <c r="L121" s="118"/>
      <c r="M121" s="118"/>
      <c r="N121" s="118"/>
      <c r="O121" s="118"/>
      <c r="P121" s="118"/>
      <c r="Q121" s="118"/>
      <c r="R121" s="118"/>
      <c r="S121" s="118"/>
      <c r="T121" s="118"/>
      <c r="U121" s="118"/>
      <c r="V121" s="118"/>
      <c r="W121" s="118"/>
      <c r="X121" s="118"/>
      <c r="Y121" s="118"/>
      <c r="Z121" s="118"/>
      <c r="AA121" s="118"/>
      <c r="AB121" s="118"/>
      <c r="AC121" s="118"/>
      <c r="AD121" s="118"/>
      <c r="AE121" s="118"/>
      <c r="AF121" s="118"/>
      <c r="AG121" s="118"/>
      <c r="AH121" s="118"/>
      <c r="AI121" s="30"/>
    </row>
    <row r="122" spans="1:35" x14ac:dyDescent="0.2">
      <c r="A122" s="118"/>
      <c r="B122" s="118"/>
      <c r="C122" s="118"/>
      <c r="D122" s="118"/>
      <c r="E122" s="118"/>
      <c r="F122" s="118"/>
      <c r="G122" s="118"/>
      <c r="H122" s="118"/>
      <c r="I122" s="118"/>
      <c r="J122" s="118"/>
      <c r="K122" s="118"/>
      <c r="L122" s="118"/>
      <c r="M122" s="118"/>
      <c r="N122" s="118"/>
      <c r="O122" s="118"/>
      <c r="P122" s="118"/>
      <c r="Q122" s="118"/>
      <c r="R122" s="118"/>
      <c r="S122" s="118"/>
      <c r="T122" s="118"/>
      <c r="U122" s="118"/>
      <c r="V122" s="118"/>
      <c r="W122" s="118"/>
      <c r="X122" s="118"/>
      <c r="Y122" s="118"/>
      <c r="Z122" s="118"/>
      <c r="AA122" s="118"/>
      <c r="AB122" s="118"/>
      <c r="AC122" s="118"/>
      <c r="AD122" s="118"/>
      <c r="AE122" s="118"/>
      <c r="AF122" s="118"/>
      <c r="AG122" s="118"/>
      <c r="AH122" s="118"/>
      <c r="AI122" s="30"/>
    </row>
    <row r="123" spans="1:35" x14ac:dyDescent="0.2">
      <c r="A123" s="118"/>
      <c r="B123" s="118"/>
      <c r="C123" s="118"/>
      <c r="D123" s="118"/>
      <c r="E123" s="118"/>
      <c r="F123" s="118"/>
      <c r="G123" s="118"/>
      <c r="H123" s="118"/>
      <c r="I123" s="118"/>
      <c r="J123" s="118"/>
      <c r="K123" s="118"/>
      <c r="L123" s="118"/>
      <c r="M123" s="118"/>
      <c r="N123" s="118"/>
      <c r="O123" s="118"/>
      <c r="P123" s="118"/>
      <c r="Q123" s="118"/>
      <c r="R123" s="118"/>
      <c r="S123" s="118"/>
      <c r="T123" s="118"/>
      <c r="U123" s="118"/>
      <c r="V123" s="118"/>
      <c r="W123" s="118"/>
      <c r="X123" s="118"/>
      <c r="Y123" s="118"/>
      <c r="Z123" s="118"/>
      <c r="AA123" s="118"/>
      <c r="AB123" s="118"/>
      <c r="AC123" s="118"/>
      <c r="AD123" s="118"/>
      <c r="AE123" s="118"/>
      <c r="AF123" s="118"/>
      <c r="AG123" s="118"/>
      <c r="AH123" s="118"/>
      <c r="AI123" s="30"/>
    </row>
    <row r="124" spans="1:35" x14ac:dyDescent="0.2">
      <c r="A124" s="118"/>
      <c r="B124" s="118"/>
      <c r="C124" s="118"/>
      <c r="D124" s="118"/>
      <c r="E124" s="118"/>
      <c r="F124" s="118"/>
      <c r="G124" s="118"/>
      <c r="H124" s="118"/>
      <c r="I124" s="118"/>
      <c r="J124" s="118"/>
      <c r="K124" s="118"/>
      <c r="L124" s="118"/>
      <c r="M124" s="118"/>
      <c r="N124" s="118"/>
      <c r="O124" s="118"/>
      <c r="P124" s="118"/>
      <c r="Q124" s="118"/>
      <c r="R124" s="118"/>
      <c r="S124" s="118"/>
      <c r="T124" s="118"/>
      <c r="U124" s="118"/>
      <c r="V124" s="118"/>
      <c r="W124" s="118"/>
      <c r="X124" s="118"/>
      <c r="Y124" s="118"/>
      <c r="Z124" s="118"/>
      <c r="AA124" s="118"/>
      <c r="AB124" s="118"/>
      <c r="AC124" s="118"/>
      <c r="AD124" s="118"/>
      <c r="AE124" s="118"/>
      <c r="AF124" s="118"/>
      <c r="AG124" s="118"/>
      <c r="AH124" s="118"/>
      <c r="AI124" s="30"/>
    </row>
    <row r="125" spans="1:35" x14ac:dyDescent="0.2">
      <c r="A125" s="118"/>
      <c r="B125" s="118"/>
      <c r="C125" s="118"/>
      <c r="D125" s="118"/>
      <c r="E125" s="118"/>
      <c r="F125" s="118"/>
      <c r="G125" s="118"/>
      <c r="H125" s="118"/>
      <c r="I125" s="118"/>
      <c r="J125" s="118"/>
      <c r="K125" s="118"/>
      <c r="L125" s="118"/>
      <c r="M125" s="118"/>
      <c r="N125" s="118"/>
      <c r="O125" s="118"/>
      <c r="P125" s="118"/>
      <c r="Q125" s="118"/>
      <c r="R125" s="118"/>
      <c r="S125" s="118"/>
      <c r="T125" s="118"/>
      <c r="U125" s="118"/>
      <c r="V125" s="118"/>
      <c r="W125" s="118"/>
      <c r="X125" s="118"/>
      <c r="Y125" s="118"/>
      <c r="Z125" s="118"/>
      <c r="AA125" s="118"/>
      <c r="AB125" s="118"/>
      <c r="AC125" s="118"/>
      <c r="AD125" s="118"/>
      <c r="AE125" s="118"/>
      <c r="AF125" s="118"/>
      <c r="AG125" s="118"/>
      <c r="AH125" s="118"/>
      <c r="AI125" s="30"/>
    </row>
    <row r="126" spans="1:35" x14ac:dyDescent="0.2">
      <c r="A126" s="118"/>
      <c r="B126" s="118"/>
      <c r="C126" s="118"/>
      <c r="D126" s="118"/>
      <c r="E126" s="118"/>
      <c r="F126" s="118"/>
      <c r="G126" s="118"/>
      <c r="H126" s="118"/>
      <c r="I126" s="118"/>
      <c r="J126" s="118"/>
      <c r="K126" s="118"/>
      <c r="L126" s="118"/>
      <c r="M126" s="118"/>
      <c r="N126" s="118"/>
      <c r="O126" s="118"/>
      <c r="P126" s="118"/>
      <c r="Q126" s="118"/>
      <c r="R126" s="118"/>
      <c r="S126" s="118"/>
      <c r="T126" s="118"/>
      <c r="U126" s="118"/>
      <c r="V126" s="118"/>
      <c r="W126" s="118"/>
      <c r="X126" s="118"/>
      <c r="Y126" s="118"/>
      <c r="Z126" s="118"/>
      <c r="AA126" s="118"/>
      <c r="AB126" s="118"/>
      <c r="AC126" s="118"/>
      <c r="AD126" s="118"/>
      <c r="AE126" s="118"/>
      <c r="AF126" s="118"/>
      <c r="AG126" s="118"/>
      <c r="AH126" s="118"/>
      <c r="AI126" s="30"/>
    </row>
    <row r="127" spans="1:35" x14ac:dyDescent="0.2">
      <c r="A127" s="118"/>
      <c r="B127" s="118"/>
      <c r="C127" s="118"/>
      <c r="D127" s="118"/>
      <c r="E127" s="118"/>
      <c r="F127" s="118"/>
      <c r="G127" s="118"/>
      <c r="H127" s="118"/>
      <c r="I127" s="118"/>
      <c r="J127" s="118"/>
      <c r="K127" s="118"/>
      <c r="L127" s="118"/>
      <c r="M127" s="118"/>
      <c r="N127" s="118"/>
      <c r="O127" s="118"/>
      <c r="P127" s="118"/>
      <c r="Q127" s="118"/>
      <c r="R127" s="118"/>
      <c r="S127" s="118"/>
      <c r="T127" s="118"/>
      <c r="U127" s="118"/>
      <c r="V127" s="118"/>
      <c r="W127" s="118"/>
      <c r="X127" s="118"/>
      <c r="Y127" s="118"/>
      <c r="Z127" s="118"/>
      <c r="AA127" s="118"/>
      <c r="AB127" s="118"/>
      <c r="AC127" s="118"/>
      <c r="AD127" s="118"/>
      <c r="AE127" s="118"/>
      <c r="AF127" s="118"/>
      <c r="AG127" s="118"/>
      <c r="AH127" s="118"/>
      <c r="AI127" s="118"/>
    </row>
    <row r="128" spans="1:35" x14ac:dyDescent="0.2">
      <c r="A128" s="118"/>
      <c r="B128" s="118"/>
      <c r="C128" s="118"/>
      <c r="D128" s="118"/>
      <c r="E128" s="118"/>
      <c r="F128" s="118"/>
      <c r="G128" s="118"/>
      <c r="H128" s="118"/>
      <c r="I128" s="118"/>
      <c r="J128" s="118"/>
      <c r="K128" s="118"/>
      <c r="L128" s="118"/>
      <c r="M128" s="118"/>
      <c r="N128" s="118"/>
      <c r="O128" s="118"/>
      <c r="P128" s="118"/>
      <c r="Q128" s="118"/>
      <c r="R128" s="118"/>
      <c r="S128" s="118"/>
      <c r="T128" s="118"/>
      <c r="U128" s="118"/>
      <c r="V128" s="118"/>
      <c r="W128" s="118"/>
      <c r="X128" s="118"/>
      <c r="Y128" s="118"/>
      <c r="Z128" s="118"/>
      <c r="AA128" s="118"/>
      <c r="AB128" s="118"/>
      <c r="AC128" s="118"/>
      <c r="AD128" s="118"/>
      <c r="AE128" s="118"/>
      <c r="AF128" s="118"/>
      <c r="AG128" s="118"/>
      <c r="AH128" s="118"/>
      <c r="AI128" s="118"/>
    </row>
    <row r="129" spans="1:35" x14ac:dyDescent="0.2">
      <c r="A129" s="118"/>
      <c r="B129" s="118"/>
      <c r="C129" s="118"/>
      <c r="D129" s="118"/>
      <c r="E129" s="118"/>
      <c r="F129" s="118"/>
      <c r="G129" s="118"/>
      <c r="H129" s="118"/>
      <c r="I129" s="118"/>
      <c r="J129" s="118"/>
      <c r="K129" s="118"/>
      <c r="L129" s="118"/>
      <c r="M129" s="118"/>
      <c r="N129" s="118"/>
      <c r="O129" s="118"/>
      <c r="P129" s="118"/>
      <c r="Q129" s="118"/>
      <c r="R129" s="118"/>
      <c r="S129" s="118"/>
      <c r="T129" s="118"/>
      <c r="U129" s="118"/>
      <c r="V129" s="118"/>
      <c r="W129" s="118"/>
      <c r="X129" s="118"/>
      <c r="Y129" s="118"/>
      <c r="Z129" s="118"/>
      <c r="AA129" s="118"/>
      <c r="AB129" s="118"/>
      <c r="AC129" s="118"/>
      <c r="AD129" s="118"/>
      <c r="AE129" s="118"/>
      <c r="AF129" s="118"/>
      <c r="AG129" s="118"/>
      <c r="AH129" s="118"/>
      <c r="AI129" s="118"/>
    </row>
    <row r="130" spans="1:35" x14ac:dyDescent="0.2">
      <c r="A130" s="118"/>
      <c r="B130" s="118"/>
      <c r="C130" s="118"/>
      <c r="D130" s="118"/>
      <c r="E130" s="118"/>
      <c r="F130" s="118"/>
      <c r="G130" s="118"/>
      <c r="H130" s="118"/>
      <c r="I130" s="118"/>
      <c r="J130" s="118"/>
      <c r="K130" s="118"/>
      <c r="L130" s="118"/>
      <c r="M130" s="118"/>
      <c r="N130" s="118"/>
      <c r="O130" s="118"/>
      <c r="P130" s="118"/>
      <c r="Q130" s="118"/>
      <c r="R130" s="118"/>
      <c r="S130" s="118"/>
      <c r="T130" s="118"/>
      <c r="U130" s="118"/>
      <c r="V130" s="118"/>
      <c r="W130" s="118"/>
      <c r="X130" s="118"/>
      <c r="Y130" s="118"/>
      <c r="Z130" s="118"/>
      <c r="AA130" s="118"/>
      <c r="AB130" s="118"/>
      <c r="AC130" s="118"/>
      <c r="AD130" s="118"/>
      <c r="AE130" s="118"/>
      <c r="AF130" s="118"/>
      <c r="AG130" s="118"/>
      <c r="AH130" s="118"/>
      <c r="AI130" s="118"/>
    </row>
    <row r="131" spans="1:35" x14ac:dyDescent="0.2">
      <c r="A131" s="118"/>
      <c r="B131" s="118"/>
      <c r="C131" s="118"/>
      <c r="D131" s="118"/>
      <c r="E131" s="118"/>
      <c r="F131" s="118"/>
      <c r="G131" s="118"/>
      <c r="H131" s="118"/>
      <c r="I131" s="118"/>
      <c r="J131" s="118"/>
      <c r="K131" s="118"/>
      <c r="L131" s="118"/>
      <c r="M131" s="118"/>
      <c r="N131" s="118"/>
      <c r="O131" s="118"/>
      <c r="P131" s="118"/>
      <c r="Q131" s="118"/>
      <c r="R131" s="118"/>
      <c r="S131" s="118"/>
      <c r="T131" s="118"/>
      <c r="U131" s="118"/>
      <c r="V131" s="118"/>
      <c r="W131" s="118"/>
      <c r="X131" s="118"/>
      <c r="Y131" s="118"/>
      <c r="Z131" s="118"/>
      <c r="AA131" s="118"/>
      <c r="AB131" s="118"/>
      <c r="AC131" s="118"/>
      <c r="AD131" s="118"/>
      <c r="AE131" s="118"/>
      <c r="AF131" s="118"/>
      <c r="AG131" s="118"/>
      <c r="AH131" s="118"/>
      <c r="AI131" s="118"/>
    </row>
    <row r="132" spans="1:35" x14ac:dyDescent="0.2">
      <c r="A132" s="118"/>
      <c r="B132" s="118"/>
      <c r="C132" s="118"/>
      <c r="D132" s="118"/>
      <c r="E132" s="118"/>
      <c r="F132" s="118"/>
      <c r="G132" s="118"/>
      <c r="H132" s="118"/>
      <c r="I132" s="118"/>
      <c r="J132" s="118"/>
      <c r="K132" s="118"/>
      <c r="L132" s="118"/>
      <c r="M132" s="118"/>
      <c r="N132" s="118"/>
      <c r="O132" s="118"/>
      <c r="P132" s="118"/>
      <c r="Q132" s="118"/>
      <c r="R132" s="118"/>
      <c r="S132" s="118"/>
      <c r="T132" s="118"/>
      <c r="U132" s="118"/>
      <c r="V132" s="118"/>
      <c r="W132" s="118"/>
      <c r="X132" s="118"/>
      <c r="Y132" s="118"/>
      <c r="Z132" s="118"/>
      <c r="AA132" s="118"/>
      <c r="AB132" s="118"/>
      <c r="AC132" s="118"/>
      <c r="AD132" s="118"/>
      <c r="AE132" s="118"/>
      <c r="AF132" s="118"/>
      <c r="AG132" s="118"/>
      <c r="AH132" s="118"/>
      <c r="AI132" s="118"/>
    </row>
    <row r="133" spans="1:35" x14ac:dyDescent="0.2">
      <c r="A133" s="118"/>
      <c r="B133" s="118"/>
      <c r="C133" s="118"/>
      <c r="D133" s="118"/>
      <c r="E133" s="118"/>
      <c r="F133" s="118"/>
      <c r="G133" s="118"/>
      <c r="H133" s="118"/>
      <c r="I133" s="118"/>
      <c r="J133" s="118"/>
      <c r="K133" s="118"/>
      <c r="L133" s="118"/>
      <c r="M133" s="118"/>
      <c r="N133" s="118"/>
      <c r="O133" s="118"/>
      <c r="P133" s="118"/>
      <c r="Q133" s="118"/>
      <c r="R133" s="118"/>
      <c r="S133" s="118"/>
      <c r="T133" s="118"/>
      <c r="U133" s="118"/>
      <c r="V133" s="118"/>
      <c r="W133" s="118"/>
      <c r="X133" s="118"/>
      <c r="Y133" s="118"/>
      <c r="Z133" s="118"/>
      <c r="AA133" s="118"/>
      <c r="AB133" s="118"/>
      <c r="AC133" s="118"/>
      <c r="AD133" s="118"/>
      <c r="AE133" s="118"/>
      <c r="AF133" s="118"/>
      <c r="AG133" s="118"/>
      <c r="AH133" s="118"/>
      <c r="AI133" s="118"/>
    </row>
    <row r="134" spans="1:35" x14ac:dyDescent="0.2">
      <c r="A134" s="150"/>
      <c r="B134" s="150"/>
      <c r="C134" s="150"/>
      <c r="D134" s="150"/>
      <c r="E134" s="150"/>
      <c r="F134" s="150"/>
      <c r="G134" s="150"/>
      <c r="H134" s="150"/>
      <c r="I134" s="150"/>
      <c r="J134" s="150"/>
      <c r="K134" s="150"/>
      <c r="L134" s="150"/>
      <c r="M134" s="150"/>
      <c r="N134" s="150"/>
      <c r="O134" s="150"/>
      <c r="P134" s="150"/>
      <c r="Q134" s="150"/>
      <c r="R134" s="150"/>
      <c r="S134" s="150"/>
      <c r="T134" s="150"/>
      <c r="U134" s="150"/>
      <c r="V134" s="150"/>
      <c r="W134" s="150"/>
      <c r="X134" s="150"/>
      <c r="Y134" s="150"/>
      <c r="Z134" s="150"/>
      <c r="AA134" s="150"/>
      <c r="AB134" s="150"/>
      <c r="AC134" s="150"/>
      <c r="AD134" s="150"/>
      <c r="AE134" s="150"/>
      <c r="AF134" s="150"/>
      <c r="AG134" s="150"/>
      <c r="AH134" s="150"/>
      <c r="AI134" s="150"/>
    </row>
  </sheetData>
  <mergeCells count="40">
    <mergeCell ref="AK3:AL3"/>
    <mergeCell ref="AQ20:AV21"/>
    <mergeCell ref="AQ3:AU3"/>
    <mergeCell ref="AN3:AO3"/>
    <mergeCell ref="C91:E98"/>
    <mergeCell ref="H91:J98"/>
    <mergeCell ref="M91:O98"/>
    <mergeCell ref="R91:T98"/>
    <mergeCell ref="A1:D1"/>
    <mergeCell ref="Q5:R5"/>
    <mergeCell ref="S5:T5"/>
    <mergeCell ref="I1:L1"/>
    <mergeCell ref="E1:H1"/>
    <mergeCell ref="M1:P1"/>
    <mergeCell ref="I4:L4"/>
    <mergeCell ref="M4:P4"/>
    <mergeCell ref="A3:P3"/>
    <mergeCell ref="Q1:T1"/>
    <mergeCell ref="M5:P8"/>
    <mergeCell ref="U1:X1"/>
    <mergeCell ref="U2:V4"/>
    <mergeCell ref="W2:X4"/>
    <mergeCell ref="U5:V5"/>
    <mergeCell ref="W5:X5"/>
    <mergeCell ref="U6:V8"/>
    <mergeCell ref="W6:X8"/>
    <mergeCell ref="E12:E17"/>
    <mergeCell ref="A4:D4"/>
    <mergeCell ref="E4:H4"/>
    <mergeCell ref="A5:D8"/>
    <mergeCell ref="E5:H8"/>
    <mergeCell ref="Q6:R8"/>
    <mergeCell ref="S6:T8"/>
    <mergeCell ref="Q2:R4"/>
    <mergeCell ref="S2:T4"/>
    <mergeCell ref="A2:D2"/>
    <mergeCell ref="E2:H2"/>
    <mergeCell ref="I2:L2"/>
    <mergeCell ref="M2:P2"/>
    <mergeCell ref="I5:L8"/>
  </mergeCells>
  <pageMargins left="0.7" right="0.7" top="0.75" bottom="0.75" header="0.3" footer="0.3"/>
  <pageSetup orientation="portrait" horizontalDpi="0" verticalDpi="0"/>
  <drawing r:id="rId8"/>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3B952-77BA-3F45-B4C8-2F45376EDF7C}">
  <dimension ref="A1:HF94"/>
  <sheetViews>
    <sheetView zoomScale="60" workbookViewId="0">
      <selection activeCell="S13" sqref="S13"/>
    </sheetView>
  </sheetViews>
  <sheetFormatPr baseColWidth="10" defaultColWidth="0" defaultRowHeight="15" zeroHeight="1" x14ac:dyDescent="0.2"/>
  <cols>
    <col min="1" max="1" width="12.33203125" bestFit="1" customWidth="1"/>
    <col min="2" max="2" width="9.6640625" bestFit="1" customWidth="1"/>
    <col min="3" max="3" width="11.83203125" bestFit="1" customWidth="1"/>
    <col min="4" max="4" width="13.1640625" bestFit="1" customWidth="1"/>
    <col min="5" max="5" width="13.33203125" bestFit="1" customWidth="1"/>
    <col min="6" max="6" width="32.6640625" customWidth="1"/>
    <col min="7" max="7" width="12.6640625" customWidth="1"/>
    <col min="8" max="8" width="13.33203125" customWidth="1"/>
    <col min="9" max="9" width="13.83203125" bestFit="1" customWidth="1"/>
    <col min="10" max="10" width="22" customWidth="1"/>
    <col min="11" max="11" width="31" bestFit="1" customWidth="1"/>
    <col min="12" max="12" width="11.6640625" bestFit="1" customWidth="1"/>
    <col min="13" max="13" width="13.6640625" bestFit="1" customWidth="1"/>
    <col min="14" max="14" width="17.1640625" bestFit="1" customWidth="1"/>
    <col min="15" max="15" width="20.33203125" bestFit="1" customWidth="1"/>
    <col min="16" max="16" width="15.33203125" bestFit="1" customWidth="1"/>
    <col min="17" max="17" width="14.5" bestFit="1" customWidth="1"/>
    <col min="18" max="18" width="13.33203125" bestFit="1" customWidth="1"/>
    <col min="19" max="19" width="8.1640625" bestFit="1" customWidth="1"/>
    <col min="20" max="20" width="7.33203125" bestFit="1" customWidth="1"/>
    <col min="21" max="21" width="4.5" hidden="1" customWidth="1"/>
    <col min="22" max="22" width="9.1640625" hidden="1" customWidth="1"/>
    <col min="23" max="23" width="12.83203125" hidden="1" customWidth="1"/>
    <col min="24" max="24" width="14.1640625" hidden="1" customWidth="1"/>
    <col min="25" max="25" width="7.5" hidden="1" customWidth="1"/>
    <col min="26" max="26" width="9.83203125" hidden="1" customWidth="1"/>
    <col min="27" max="27" width="9.1640625" hidden="1" customWidth="1"/>
    <col min="28" max="28" width="7" hidden="1" customWidth="1"/>
    <col min="29" max="29" width="8.83203125" hidden="1" customWidth="1"/>
    <col min="30" max="30" width="8.5" hidden="1" customWidth="1"/>
    <col min="31" max="31" width="8.1640625" hidden="1" customWidth="1"/>
    <col min="32" max="32" width="9.5" hidden="1" customWidth="1"/>
    <col min="33" max="33" width="7" hidden="1" customWidth="1"/>
    <col min="34" max="34" width="6" hidden="1" customWidth="1"/>
    <col min="35" max="35" width="9.33203125" hidden="1" customWidth="1"/>
    <col min="36" max="36" width="9.1640625" hidden="1" customWidth="1"/>
    <col min="37" max="37" width="11.1640625" hidden="1" customWidth="1"/>
    <col min="38" max="38" width="8.83203125" hidden="1" customWidth="1"/>
    <col min="39" max="39" width="8.1640625" hidden="1" customWidth="1"/>
    <col min="40" max="40" width="7.5" hidden="1" customWidth="1"/>
    <col min="41" max="41" width="8.33203125" hidden="1" customWidth="1"/>
    <col min="42" max="42" width="9.33203125" hidden="1" customWidth="1"/>
    <col min="43" max="43" width="6.5" hidden="1" customWidth="1"/>
    <col min="44" max="44" width="9.5" hidden="1" customWidth="1"/>
    <col min="45" max="45" width="8.33203125" hidden="1" customWidth="1"/>
    <col min="46" max="46" width="9.83203125" hidden="1" customWidth="1"/>
    <col min="47" max="47" width="12.83203125" hidden="1" customWidth="1"/>
    <col min="48" max="48" width="14.83203125" hidden="1" customWidth="1"/>
    <col min="49" max="49" width="7.6640625" hidden="1" customWidth="1"/>
    <col min="50" max="50" width="18.1640625" hidden="1" customWidth="1"/>
    <col min="51" max="51" width="6.1640625" hidden="1" customWidth="1"/>
    <col min="52" max="52" width="17.1640625" hidden="1" customWidth="1"/>
    <col min="53" max="53" width="6.5" hidden="1" customWidth="1"/>
    <col min="54" max="54" width="9" hidden="1" customWidth="1"/>
    <col min="55" max="55" width="5.5" hidden="1" customWidth="1"/>
    <col min="56" max="56" width="8.6640625" hidden="1" customWidth="1"/>
    <col min="57" max="57" width="6.33203125" hidden="1" customWidth="1"/>
    <col min="58" max="58" width="7.83203125" hidden="1" customWidth="1"/>
    <col min="59" max="59" width="9.83203125" hidden="1" customWidth="1"/>
    <col min="60" max="60" width="10.6640625" hidden="1" customWidth="1"/>
    <col min="61" max="61" width="8" hidden="1" customWidth="1"/>
    <col min="62" max="62" width="5.83203125" hidden="1" customWidth="1"/>
    <col min="63" max="63" width="6.6640625" hidden="1" customWidth="1"/>
    <col min="64" max="64" width="6.5" hidden="1" customWidth="1"/>
    <col min="65" max="65" width="6.1640625" hidden="1" customWidth="1"/>
    <col min="66" max="66" width="7.1640625" hidden="1" customWidth="1"/>
    <col min="67" max="67" width="8.1640625" hidden="1" customWidth="1"/>
    <col min="68" max="68" width="8" hidden="1" customWidth="1"/>
    <col min="69" max="69" width="5.1640625" hidden="1" customWidth="1"/>
    <col min="70" max="70" width="8.33203125" hidden="1" customWidth="1"/>
    <col min="71" max="71" width="8.5" hidden="1" customWidth="1"/>
    <col min="72" max="72" width="16.6640625" hidden="1" customWidth="1"/>
    <col min="73" max="73" width="9.1640625" hidden="1" customWidth="1"/>
    <col min="74" max="74" width="7.5" hidden="1" customWidth="1"/>
    <col min="75" max="75" width="5.5" hidden="1" customWidth="1"/>
    <col min="76" max="76" width="7.5" hidden="1" customWidth="1"/>
    <col min="77" max="77" width="7.1640625" hidden="1" customWidth="1"/>
    <col min="78" max="78" width="8.83203125" hidden="1" customWidth="1"/>
    <col min="79" max="79" width="13.1640625" hidden="1" customWidth="1"/>
    <col min="80" max="80" width="13.5" hidden="1" customWidth="1"/>
    <col min="81" max="81" width="8.6640625" hidden="1" customWidth="1"/>
    <col min="82" max="83" width="7.1640625" hidden="1" customWidth="1"/>
    <col min="84" max="84" width="6.6640625" hidden="1" customWidth="1"/>
    <col min="85" max="85" width="14" hidden="1" customWidth="1"/>
    <col min="86" max="86" width="14.33203125" hidden="1" customWidth="1"/>
    <col min="87" max="87" width="11.5" hidden="1" customWidth="1"/>
    <col min="88" max="88" width="6.1640625" hidden="1" customWidth="1"/>
    <col min="89" max="89" width="5.1640625" hidden="1" customWidth="1"/>
    <col min="90" max="90" width="7.33203125" hidden="1" customWidth="1"/>
    <col min="91" max="91" width="4.5" hidden="1" customWidth="1"/>
    <col min="92" max="92" width="9.1640625" hidden="1" customWidth="1"/>
    <col min="93" max="93" width="12.83203125" hidden="1" customWidth="1"/>
    <col min="94" max="94" width="14.1640625" hidden="1" customWidth="1"/>
    <col min="95" max="95" width="7.5" hidden="1" customWidth="1"/>
    <col min="96" max="96" width="9.83203125" hidden="1" customWidth="1"/>
    <col min="97" max="97" width="9.1640625" hidden="1" customWidth="1"/>
    <col min="98" max="98" width="7" hidden="1" customWidth="1"/>
    <col min="99" max="99" width="8.83203125" hidden="1" customWidth="1"/>
    <col min="100" max="100" width="8.5" hidden="1" customWidth="1"/>
    <col min="101" max="101" width="8.1640625" hidden="1" customWidth="1"/>
    <col min="102" max="102" width="9.5" hidden="1" customWidth="1"/>
    <col min="103" max="103" width="7" hidden="1" customWidth="1"/>
    <col min="104" max="104" width="6" hidden="1" customWidth="1"/>
    <col min="105" max="105" width="9.33203125" hidden="1" customWidth="1"/>
    <col min="106" max="106" width="9.1640625" hidden="1" customWidth="1"/>
    <col min="107" max="107" width="11.1640625" hidden="1" customWidth="1"/>
    <col min="108" max="108" width="8.83203125" hidden="1" customWidth="1"/>
    <col min="109" max="109" width="8.1640625" hidden="1" customWidth="1"/>
    <col min="110" max="110" width="7.5" hidden="1" customWidth="1"/>
    <col min="111" max="111" width="8.33203125" hidden="1" customWidth="1"/>
    <col min="112" max="112" width="9.33203125" hidden="1" customWidth="1"/>
    <col min="113" max="113" width="6.5" hidden="1" customWidth="1"/>
    <col min="114" max="114" width="9.5" hidden="1" customWidth="1"/>
    <col min="115" max="115" width="8.33203125" hidden="1" customWidth="1"/>
    <col min="116" max="116" width="9.83203125" hidden="1" customWidth="1"/>
    <col min="117" max="117" width="12.83203125" hidden="1" customWidth="1"/>
    <col min="118" max="118" width="14.83203125" hidden="1" customWidth="1"/>
    <col min="119" max="119" width="7.6640625" hidden="1" customWidth="1"/>
    <col min="120" max="120" width="18.1640625" hidden="1" customWidth="1"/>
    <col min="121" max="121" width="5.6640625" hidden="1" customWidth="1"/>
    <col min="122" max="122" width="17.1640625" hidden="1" customWidth="1"/>
    <col min="123" max="123" width="6.5" hidden="1" customWidth="1"/>
    <col min="124" max="124" width="9" hidden="1" customWidth="1"/>
    <col min="125" max="125" width="5.5" hidden="1" customWidth="1"/>
    <col min="126" max="126" width="8.6640625" hidden="1" customWidth="1"/>
    <col min="127" max="127" width="6.33203125" hidden="1" customWidth="1"/>
    <col min="128" max="128" width="7.83203125" hidden="1" customWidth="1"/>
    <col min="129" max="129" width="9.83203125" hidden="1" customWidth="1"/>
    <col min="130" max="130" width="10.6640625" hidden="1" customWidth="1"/>
    <col min="131" max="131" width="8" hidden="1" customWidth="1"/>
    <col min="132" max="132" width="5.83203125" hidden="1" customWidth="1"/>
    <col min="133" max="133" width="6.6640625" hidden="1" customWidth="1"/>
    <col min="134" max="134" width="6.5" hidden="1" customWidth="1"/>
    <col min="135" max="135" width="6.1640625" hidden="1" customWidth="1"/>
    <col min="136" max="136" width="7.1640625" hidden="1" customWidth="1"/>
    <col min="137" max="137" width="8.1640625" hidden="1" customWidth="1"/>
    <col min="138" max="138" width="8" hidden="1" customWidth="1"/>
    <col min="139" max="139" width="5.1640625" hidden="1" customWidth="1"/>
    <col min="140" max="140" width="8.33203125" hidden="1" customWidth="1"/>
    <col min="141" max="141" width="8.5" hidden="1" customWidth="1"/>
    <col min="142" max="142" width="11.83203125" hidden="1" customWidth="1"/>
    <col min="143" max="143" width="9.1640625" hidden="1" customWidth="1"/>
    <col min="144" max="144" width="7.5" hidden="1" customWidth="1"/>
    <col min="145" max="145" width="5.5" hidden="1" customWidth="1"/>
    <col min="146" max="146" width="7.5" hidden="1" customWidth="1"/>
    <col min="147" max="147" width="7.1640625" hidden="1" customWidth="1"/>
    <col min="148" max="148" width="8.83203125" hidden="1" customWidth="1"/>
    <col min="149" max="149" width="13.1640625" hidden="1" customWidth="1"/>
    <col min="150" max="150" width="13.5" hidden="1" customWidth="1"/>
    <col min="151" max="151" width="8.6640625" hidden="1" customWidth="1"/>
    <col min="152" max="153" width="7.1640625" hidden="1" customWidth="1"/>
    <col min="154" max="154" width="6.6640625" hidden="1" customWidth="1"/>
    <col min="155" max="155" width="14" hidden="1" customWidth="1"/>
    <col min="156" max="156" width="14.33203125" hidden="1" customWidth="1"/>
    <col min="157" max="157" width="11.5" hidden="1" customWidth="1"/>
    <col min="158" max="158" width="6.1640625" hidden="1" customWidth="1"/>
    <col min="159" max="159" width="5.1640625" hidden="1" customWidth="1"/>
    <col min="160" max="160" width="7.33203125" hidden="1" customWidth="1"/>
    <col min="161" max="161" width="4.5" hidden="1" customWidth="1"/>
    <col min="162" max="162" width="9.1640625" hidden="1" customWidth="1"/>
    <col min="163" max="163" width="12.83203125" hidden="1" customWidth="1"/>
    <col min="164" max="164" width="14.1640625" hidden="1" customWidth="1"/>
    <col min="165" max="165" width="7.5" hidden="1" customWidth="1"/>
    <col min="166" max="166" width="9.83203125" hidden="1" customWidth="1"/>
    <col min="167" max="167" width="9.1640625" hidden="1" customWidth="1"/>
    <col min="168" max="168" width="7" hidden="1" customWidth="1"/>
    <col min="169" max="169" width="8.83203125" hidden="1" customWidth="1"/>
    <col min="170" max="170" width="8.5" hidden="1" customWidth="1"/>
    <col min="171" max="171" width="8.1640625" hidden="1" customWidth="1"/>
    <col min="172" max="172" width="9.5" hidden="1" customWidth="1"/>
    <col min="173" max="173" width="7" hidden="1" customWidth="1"/>
    <col min="174" max="174" width="6" hidden="1" customWidth="1"/>
    <col min="175" max="175" width="9.33203125" hidden="1" customWidth="1"/>
    <col min="176" max="176" width="9.1640625" hidden="1" customWidth="1"/>
    <col min="177" max="177" width="11.1640625" hidden="1" customWidth="1"/>
    <col min="178" max="178" width="8.83203125" hidden="1" customWidth="1"/>
    <col min="179" max="179" width="8.1640625" hidden="1" customWidth="1"/>
    <col min="180" max="180" width="7.5" hidden="1" customWidth="1"/>
    <col min="181" max="181" width="8.33203125" hidden="1" customWidth="1"/>
    <col min="182" max="182" width="9.33203125" hidden="1" customWidth="1"/>
    <col min="183" max="183" width="6.5" hidden="1" customWidth="1"/>
    <col min="184" max="184" width="9.5" hidden="1" customWidth="1"/>
    <col min="185" max="185" width="8.33203125" hidden="1" customWidth="1"/>
    <col min="186" max="186" width="9.83203125" hidden="1" customWidth="1"/>
    <col min="187" max="187" width="12.83203125" hidden="1" customWidth="1"/>
    <col min="188" max="188" width="14.83203125" hidden="1" customWidth="1"/>
    <col min="189" max="189" width="7.6640625" hidden="1" customWidth="1"/>
    <col min="190" max="190" width="18.1640625" hidden="1" customWidth="1"/>
    <col min="191" max="191" width="5.6640625" hidden="1" customWidth="1"/>
    <col min="192" max="192" width="17.1640625" hidden="1" customWidth="1"/>
    <col min="193" max="193" width="6.5" hidden="1" customWidth="1"/>
    <col min="194" max="194" width="9" hidden="1" customWidth="1"/>
    <col min="195" max="195" width="5.5" hidden="1" customWidth="1"/>
    <col min="196" max="196" width="8.6640625" hidden="1" customWidth="1"/>
    <col min="197" max="197" width="6.33203125" hidden="1" customWidth="1"/>
    <col min="198" max="198" width="7.83203125" hidden="1" customWidth="1"/>
    <col min="199" max="199" width="9.83203125" hidden="1" customWidth="1"/>
    <col min="200" max="200" width="10.6640625" hidden="1" customWidth="1"/>
    <col min="201" max="201" width="8" hidden="1" customWidth="1"/>
    <col min="202" max="202" width="5.83203125" hidden="1" customWidth="1"/>
    <col min="203" max="203" width="6.6640625" hidden="1" customWidth="1"/>
    <col min="204" max="204" width="6.5" hidden="1" customWidth="1"/>
    <col min="205" max="205" width="6.1640625" hidden="1" customWidth="1"/>
    <col min="206" max="206" width="7.1640625" hidden="1" customWidth="1"/>
    <col min="207" max="207" width="8.1640625" hidden="1" customWidth="1"/>
    <col min="208" max="208" width="8" hidden="1" customWidth="1"/>
    <col min="209" max="209" width="5.1640625" hidden="1" customWidth="1"/>
    <col min="210" max="210" width="8.33203125" hidden="1" customWidth="1"/>
    <col min="211" max="211" width="8.5" hidden="1" customWidth="1"/>
    <col min="212" max="212" width="15.83203125" hidden="1" customWidth="1"/>
    <col min="213" max="213" width="20.83203125" hidden="1" customWidth="1"/>
    <col min="214" max="214" width="16.1640625" hidden="1" customWidth="1"/>
    <col min="215" max="16384" width="10.83203125" hidden="1"/>
  </cols>
  <sheetData>
    <row r="1" spans="1:13" x14ac:dyDescent="0.2">
      <c r="A1" s="89" t="s">
        <v>991</v>
      </c>
      <c r="B1" s="89"/>
      <c r="C1" s="89"/>
      <c r="D1" s="89"/>
      <c r="E1" s="89"/>
    </row>
    <row r="2" spans="1:13" x14ac:dyDescent="0.2">
      <c r="A2" s="89"/>
      <c r="B2" s="89"/>
      <c r="C2" s="89"/>
      <c r="D2" s="89"/>
      <c r="E2" s="89"/>
    </row>
    <row r="3" spans="1:13" x14ac:dyDescent="0.2">
      <c r="A3" s="3" t="s">
        <v>838</v>
      </c>
      <c r="B3" t="s">
        <v>873</v>
      </c>
      <c r="C3" t="s">
        <v>844</v>
      </c>
      <c r="D3" t="s">
        <v>1021</v>
      </c>
      <c r="E3" t="s">
        <v>1022</v>
      </c>
    </row>
    <row r="4" spans="1:13" x14ac:dyDescent="0.2">
      <c r="A4" s="4" t="s">
        <v>847</v>
      </c>
      <c r="B4" s="94">
        <v>43</v>
      </c>
      <c r="C4" s="10">
        <v>12.544883720930237</v>
      </c>
      <c r="D4" s="10">
        <v>4.2699999999999996</v>
      </c>
      <c r="E4" s="10">
        <v>14.99</v>
      </c>
    </row>
    <row r="5" spans="1:13" x14ac:dyDescent="0.2">
      <c r="A5" s="4" t="s">
        <v>848</v>
      </c>
      <c r="B5" s="94">
        <v>80</v>
      </c>
      <c r="C5" s="10">
        <v>21.388250000000006</v>
      </c>
      <c r="D5" s="10">
        <v>15.75</v>
      </c>
      <c r="E5" s="10">
        <v>29.99</v>
      </c>
    </row>
    <row r="6" spans="1:13" x14ac:dyDescent="0.2">
      <c r="A6" s="4" t="s">
        <v>849</v>
      </c>
      <c r="B6" s="94">
        <v>28</v>
      </c>
      <c r="C6" s="10">
        <v>39.385357142857153</v>
      </c>
      <c r="D6" s="10">
        <v>30.99</v>
      </c>
      <c r="E6" s="10">
        <v>50</v>
      </c>
    </row>
    <row r="7" spans="1:13" x14ac:dyDescent="0.2">
      <c r="A7" s="4" t="s">
        <v>850</v>
      </c>
      <c r="B7" s="94">
        <v>8</v>
      </c>
      <c r="C7" s="10">
        <v>106.36875000000001</v>
      </c>
      <c r="D7" s="10">
        <v>59</v>
      </c>
      <c r="E7" s="10">
        <v>239.99</v>
      </c>
    </row>
    <row r="8" spans="1:13" x14ac:dyDescent="0.2">
      <c r="M8" s="19"/>
    </row>
    <row r="9" spans="1:13" x14ac:dyDescent="0.2">
      <c r="M9" s="19"/>
    </row>
    <row r="10" spans="1:13" x14ac:dyDescent="0.2">
      <c r="M10" s="19"/>
    </row>
    <row r="11" spans="1:13" x14ac:dyDescent="0.2">
      <c r="M11" s="19"/>
    </row>
    <row r="12" spans="1:13" x14ac:dyDescent="0.2">
      <c r="M12" s="19"/>
    </row>
    <row r="13" spans="1:13" x14ac:dyDescent="0.2"/>
    <row r="14" spans="1:13" x14ac:dyDescent="0.2"/>
    <row r="15" spans="1:13" x14ac:dyDescent="0.2"/>
    <row r="16" spans="1:13" x14ac:dyDescent="0.2"/>
    <row r="17" spans="1:10" x14ac:dyDescent="0.2"/>
    <row r="18" spans="1:10" x14ac:dyDescent="0.2">
      <c r="A18" s="89" t="s">
        <v>996</v>
      </c>
      <c r="B18" s="89"/>
      <c r="C18" s="89"/>
      <c r="D18" s="89"/>
      <c r="F18" s="89" t="s">
        <v>995</v>
      </c>
      <c r="G18" s="89"/>
      <c r="H18" s="89"/>
      <c r="I18" s="89"/>
      <c r="J18" s="89"/>
    </row>
    <row r="19" spans="1:10" x14ac:dyDescent="0.2">
      <c r="A19" s="89"/>
      <c r="B19" s="89"/>
      <c r="C19" s="89"/>
      <c r="D19" s="89"/>
      <c r="F19" s="89"/>
      <c r="G19" s="89"/>
      <c r="H19" s="89"/>
      <c r="I19" s="89"/>
      <c r="J19" s="89"/>
    </row>
    <row r="20" spans="1:10" ht="48" x14ac:dyDescent="0.2">
      <c r="A20" s="3" t="s">
        <v>838</v>
      </c>
      <c r="B20" t="s">
        <v>845</v>
      </c>
      <c r="C20" s="11" t="s">
        <v>852</v>
      </c>
      <c r="D20" s="10" t="s">
        <v>844</v>
      </c>
      <c r="F20" s="15" t="s">
        <v>858</v>
      </c>
      <c r="G20" s="13" t="s">
        <v>856</v>
      </c>
      <c r="H20" s="13" t="s">
        <v>857</v>
      </c>
      <c r="I20" s="13" t="s">
        <v>855</v>
      </c>
      <c r="J20" s="13" t="s">
        <v>854</v>
      </c>
    </row>
    <row r="21" spans="1:10" x14ac:dyDescent="0.2">
      <c r="A21" s="4" t="s">
        <v>777</v>
      </c>
      <c r="B21" s="94">
        <v>34925</v>
      </c>
      <c r="C21" s="11">
        <v>4.7</v>
      </c>
      <c r="D21" s="10">
        <v>26.99</v>
      </c>
      <c r="F21" s="119" t="str">
        <f>_xlfn.TEXTBEFORE(A21," ",5)</f>
        <v>Paladone Playstation Controller Icons Light</v>
      </c>
      <c r="G21" s="37">
        <f>(B21/MAX('Gaming Merchandise Dataset'!F:F))*0.5</f>
        <v>0.5</v>
      </c>
      <c r="H21" s="37">
        <f t="shared" ref="H21:H30" si="0">IF(B21&gt;100,C21*0.06,C21*0.06*(B21/100))</f>
        <v>0.28199999999999997</v>
      </c>
      <c r="I21" s="37">
        <f>0.2*(1-(D21/MAX('Gaming Merchandise Dataset'!H:H)))</f>
        <v>0.1775073961415059</v>
      </c>
      <c r="J21" s="25">
        <f>SUM(Table15[[#This Row],[Normalized review score (50%)]:[Normalized Price Score (20%)]])</f>
        <v>0.95950739614150593</v>
      </c>
    </row>
    <row r="22" spans="1:10" x14ac:dyDescent="0.2">
      <c r="A22" s="4" t="s">
        <v>19</v>
      </c>
      <c r="B22" s="94">
        <v>15386</v>
      </c>
      <c r="C22" s="11">
        <v>4.4000000000000004</v>
      </c>
      <c r="D22" s="10">
        <v>77</v>
      </c>
      <c r="F22" s="4" t="str">
        <f t="shared" ref="F22:F30" si="1">_xlfn.TEXTBEFORE(A22," ",5)</f>
        <v>Razer Tartarus V2 Gaming Keypad:</v>
      </c>
      <c r="G22" s="37">
        <f>(B22/MAX('Gaming Merchandise Dataset'!F:F))*0.5</f>
        <v>0.22027201145311381</v>
      </c>
      <c r="H22" s="37">
        <f t="shared" si="0"/>
        <v>0.26400000000000001</v>
      </c>
      <c r="I22" s="37">
        <f>0.2*(1-(D22/MAX('Gaming Merchandise Dataset'!H:H)))</f>
        <v>0.13583065961081711</v>
      </c>
      <c r="J22" s="25">
        <f>SUM(Table15[[#This Row],[Normalized review score (50%)]:[Normalized Price Score (20%)]])</f>
        <v>0.62010267106393091</v>
      </c>
    </row>
    <row r="23" spans="1:10" x14ac:dyDescent="0.2">
      <c r="A23" s="4" t="s">
        <v>805</v>
      </c>
      <c r="B23" s="94">
        <v>8456</v>
      </c>
      <c r="C23" s="11">
        <v>4.4000000000000004</v>
      </c>
      <c r="D23" s="10">
        <v>239.99</v>
      </c>
      <c r="F23" s="119" t="str">
        <f t="shared" si="1"/>
        <v>X Rocker XL Floor Gaming</v>
      </c>
      <c r="G23" s="37">
        <f>(B23/MAX('Gaming Merchandise Dataset'!F:F))*0.5</f>
        <v>0.12105941302791697</v>
      </c>
      <c r="H23" s="37">
        <f t="shared" si="0"/>
        <v>0.26400000000000001</v>
      </c>
      <c r="I23" s="37">
        <f>0.2*(1-(D23/MAX('Gaming Merchandise Dataset'!H:H)))</f>
        <v>0</v>
      </c>
      <c r="J23" s="25">
        <f>SUM(Table15[[#This Row],[Normalized review score (50%)]:[Normalized Price Score (20%)]])</f>
        <v>0.38505941302791696</v>
      </c>
    </row>
    <row r="24" spans="1:10" x14ac:dyDescent="0.2">
      <c r="A24" s="4" t="s">
        <v>764</v>
      </c>
      <c r="B24" s="94">
        <v>7534</v>
      </c>
      <c r="C24" s="11">
        <v>4.5999999999999996</v>
      </c>
      <c r="D24" s="10">
        <v>17.989999999999998</v>
      </c>
      <c r="F24" s="4" t="str">
        <f t="shared" si="1"/>
        <v>Paladone Gameboy Heat Changing Coffee</v>
      </c>
      <c r="G24" s="37">
        <f>(B24/MAX('Gaming Merchandise Dataset'!F:F))*0.5</f>
        <v>0.10785969935576235</v>
      </c>
      <c r="H24" s="37">
        <f t="shared" si="0"/>
        <v>0.27599999999999997</v>
      </c>
      <c r="I24" s="37">
        <f>0.2*(1-(D24/MAX('Gaming Merchandise Dataset'!H:H)))</f>
        <v>0.18500770865452729</v>
      </c>
      <c r="J24" s="25">
        <f>SUM(Table15[[#This Row],[Normalized review score (50%)]:[Normalized Price Score (20%)]])</f>
        <v>0.56886740801028957</v>
      </c>
    </row>
    <row r="25" spans="1:10" x14ac:dyDescent="0.2">
      <c r="A25" s="4" t="s">
        <v>492</v>
      </c>
      <c r="B25" s="94">
        <v>5840</v>
      </c>
      <c r="C25" s="11">
        <v>4.5999999999999996</v>
      </c>
      <c r="D25" s="10">
        <v>34.99</v>
      </c>
      <c r="F25" s="4" t="str">
        <f t="shared" si="1"/>
        <v>Cable Guy Crash Bandicoot Controller</v>
      </c>
      <c r="G25" s="37">
        <f>(B25/MAX('Gaming Merchandise Dataset'!F:F))*0.5</f>
        <v>8.3607730851825338E-2</v>
      </c>
      <c r="H25" s="37">
        <f t="shared" si="0"/>
        <v>0.27599999999999997</v>
      </c>
      <c r="I25" s="37">
        <f>0.2*(1-(D25/MAX('Gaming Merchandise Dataset'!H:H)))</f>
        <v>0.17084045168548689</v>
      </c>
      <c r="J25" s="25">
        <f>SUM(Table15[[#This Row],[Normalized review score (50%)]:[Normalized Price Score (20%)]])</f>
        <v>0.53044818253731219</v>
      </c>
    </row>
    <row r="26" spans="1:10" x14ac:dyDescent="0.2">
      <c r="A26" s="4" t="s">
        <v>750</v>
      </c>
      <c r="B26" s="94">
        <v>4754</v>
      </c>
      <c r="C26" s="11">
        <v>4.4000000000000004</v>
      </c>
      <c r="D26" s="10">
        <v>95.7</v>
      </c>
      <c r="F26" s="4" t="str">
        <f t="shared" si="1"/>
        <v>ASUS WiFi 6 Router (RT-AX57)</v>
      </c>
      <c r="G26" s="37">
        <f>(B26/MAX('Gaming Merchandise Dataset'!F:F))*0.5</f>
        <v>6.8060128847530418E-2</v>
      </c>
      <c r="H26" s="37">
        <f t="shared" si="0"/>
        <v>0.26400000000000001</v>
      </c>
      <c r="I26" s="37">
        <f>0.2*(1-(D26/MAX('Gaming Merchandise Dataset'!H:H)))</f>
        <v>0.1202466769448727</v>
      </c>
      <c r="J26" s="25">
        <f>SUM(Table15[[#This Row],[Normalized review score (50%)]:[Normalized Price Score (20%)]])</f>
        <v>0.45230680579240312</v>
      </c>
    </row>
    <row r="27" spans="1:10" x14ac:dyDescent="0.2">
      <c r="A27" s="4" t="s">
        <v>102</v>
      </c>
      <c r="B27" s="94">
        <v>4157</v>
      </c>
      <c r="C27" s="11">
        <v>4.5</v>
      </c>
      <c r="D27" s="10">
        <v>30.99</v>
      </c>
      <c r="F27" s="4" t="str">
        <f t="shared" si="1"/>
        <v>Paladone Playstation Controller Digital Alarm</v>
      </c>
      <c r="G27" s="37">
        <f>(B27/MAX('Gaming Merchandise Dataset'!F:F))*0.5</f>
        <v>5.9513242662848964E-2</v>
      </c>
      <c r="H27" s="37">
        <f t="shared" si="0"/>
        <v>0.27</v>
      </c>
      <c r="I27" s="37">
        <f>0.2*(1-(D27/MAX('Gaming Merchandise Dataset'!H:H)))</f>
        <v>0.1741739239134964</v>
      </c>
      <c r="J27" s="25">
        <f>SUM(Table15[[#This Row],[Normalized review score (50%)]:[Normalized Price Score (20%)]])</f>
        <v>0.50368716657634538</v>
      </c>
    </row>
    <row r="28" spans="1:10" x14ac:dyDescent="0.2">
      <c r="A28" s="4" t="s">
        <v>88</v>
      </c>
      <c r="B28" s="94">
        <v>3854</v>
      </c>
      <c r="C28" s="11">
        <v>4.5999999999999996</v>
      </c>
      <c r="D28" s="10">
        <v>29.99</v>
      </c>
      <c r="F28" s="4" t="str">
        <f t="shared" si="1"/>
        <v>Paladone Super Mario Bros Mushroom</v>
      </c>
      <c r="G28" s="37">
        <f>(B28/MAX('Gaming Merchandise Dataset'!F:F))*0.5</f>
        <v>5.5175375805297064E-2</v>
      </c>
      <c r="H28" s="37">
        <f t="shared" si="0"/>
        <v>0.27599999999999997</v>
      </c>
      <c r="I28" s="37">
        <f>0.2*(1-(D28/MAX('Gaming Merchandise Dataset'!H:H)))</f>
        <v>0.1750072919704988</v>
      </c>
      <c r="J28" s="25">
        <f>SUM(Table15[[#This Row],[Normalized review score (50%)]:[Normalized Price Score (20%)]])</f>
        <v>0.5061826677757959</v>
      </c>
    </row>
    <row r="29" spans="1:10" x14ac:dyDescent="0.2">
      <c r="A29" s="4" t="s">
        <v>662</v>
      </c>
      <c r="B29" s="94">
        <v>3746</v>
      </c>
      <c r="C29" s="11">
        <v>4.7</v>
      </c>
      <c r="D29" s="10">
        <v>29.99</v>
      </c>
      <c r="F29" s="4" t="str">
        <f t="shared" si="1"/>
        <v>Paladone Xbox Icons Light, Dynamic</v>
      </c>
      <c r="G29" s="37">
        <f>(B29/MAX('Gaming Merchandise Dataset'!F:F))*0.5</f>
        <v>5.3629205440229061E-2</v>
      </c>
      <c r="H29" s="37">
        <f t="shared" si="0"/>
        <v>0.28199999999999997</v>
      </c>
      <c r="I29" s="37">
        <f>0.2*(1-(D29/MAX('Gaming Merchandise Dataset'!H:H)))</f>
        <v>0.1750072919704988</v>
      </c>
      <c r="J29" s="25">
        <f>SUM(Table15[[#This Row],[Normalized review score (50%)]:[Normalized Price Score (20%)]])</f>
        <v>0.51063649741072781</v>
      </c>
    </row>
    <row r="30" spans="1:10" x14ac:dyDescent="0.2">
      <c r="A30" s="4" t="s">
        <v>320</v>
      </c>
      <c r="B30" s="94">
        <v>3594</v>
      </c>
      <c r="C30" s="11">
        <v>4.5999999999999996</v>
      </c>
      <c r="D30" s="10">
        <v>27.9</v>
      </c>
      <c r="F30" s="119" t="str">
        <f t="shared" si="1"/>
        <v>Cable Guys - Halo Figures</v>
      </c>
      <c r="G30" s="37">
        <f>(B30/MAX('Gaming Merchandise Dataset'!F:F))*0.5</f>
        <v>5.1453113815318537E-2</v>
      </c>
      <c r="H30" s="37">
        <f t="shared" si="0"/>
        <v>0.27599999999999997</v>
      </c>
      <c r="I30" s="37">
        <f>0.2*(1-(D30/MAX('Gaming Merchandise Dataset'!H:H)))</f>
        <v>0.17674903120963376</v>
      </c>
      <c r="J30" s="25">
        <f>SUM(Table15[[#This Row],[Normalized review score (50%)]:[Normalized Price Score (20%)]])</f>
        <v>0.50420214502495231</v>
      </c>
    </row>
    <row r="31" spans="1:10" x14ac:dyDescent="0.2">
      <c r="A31" s="4" t="s">
        <v>839</v>
      </c>
      <c r="B31" s="94">
        <v>92246</v>
      </c>
      <c r="C31" s="11">
        <v>4.55</v>
      </c>
      <c r="D31" s="10">
        <v>61.153000000000006</v>
      </c>
      <c r="F31" s="34" t="s">
        <v>992</v>
      </c>
      <c r="G31" s="16">
        <f>AVERAGE(G21:G30)</f>
        <v>0.13206299212598424</v>
      </c>
      <c r="H31" s="35">
        <f t="shared" ref="H31:J31" si="2">AVERAGE(H21:H30)</f>
        <v>0.27300000000000002</v>
      </c>
      <c r="I31" s="16">
        <f t="shared" si="2"/>
        <v>0.14903704321013375</v>
      </c>
      <c r="J31" s="16">
        <f t="shared" si="2"/>
        <v>0.55410003533611796</v>
      </c>
    </row>
    <row r="32" spans="1:10" x14ac:dyDescent="0.2"/>
    <row r="33" spans="1:19" x14ac:dyDescent="0.2"/>
    <row r="34" spans="1:19" x14ac:dyDescent="0.2">
      <c r="I34" s="36"/>
    </row>
    <row r="35" spans="1:19" x14ac:dyDescent="0.2"/>
    <row r="36" spans="1:19" x14ac:dyDescent="0.2"/>
    <row r="37" spans="1:19" ht="16" thickBot="1" x14ac:dyDescent="0.25"/>
    <row r="38" spans="1:19" ht="15" customHeight="1" thickBot="1" x14ac:dyDescent="0.25">
      <c r="A38" s="95" t="s">
        <v>846</v>
      </c>
      <c r="B38" s="96" t="s">
        <v>847</v>
      </c>
      <c r="C38" s="81" t="s">
        <v>1020</v>
      </c>
      <c r="D38" s="81"/>
      <c r="E38" s="81"/>
      <c r="F38" s="81"/>
      <c r="G38" s="81"/>
      <c r="H38" s="81"/>
      <c r="I38" s="82"/>
      <c r="K38" s="95" t="s">
        <v>846</v>
      </c>
      <c r="L38" s="96" t="s">
        <v>849</v>
      </c>
      <c r="M38" s="81" t="s">
        <v>999</v>
      </c>
      <c r="N38" s="81"/>
      <c r="O38" s="81"/>
      <c r="P38" s="81"/>
      <c r="Q38" s="81"/>
      <c r="R38" s="81"/>
      <c r="S38" s="82"/>
    </row>
    <row r="39" spans="1:19" ht="15" customHeight="1" thickBot="1" x14ac:dyDescent="0.25">
      <c r="A39" s="41"/>
      <c r="C39" s="83"/>
      <c r="D39" s="83"/>
      <c r="E39" s="83"/>
      <c r="F39" s="83"/>
      <c r="G39" s="83"/>
      <c r="H39" s="83"/>
      <c r="I39" s="84"/>
      <c r="K39" s="41"/>
      <c r="M39" s="83"/>
      <c r="N39" s="83"/>
      <c r="O39" s="83"/>
      <c r="P39" s="83"/>
      <c r="Q39" s="83"/>
      <c r="R39" s="83"/>
      <c r="S39" s="84"/>
    </row>
    <row r="40" spans="1:19" ht="16" thickBot="1" x14ac:dyDescent="0.25">
      <c r="A40" s="106" t="s">
        <v>838</v>
      </c>
      <c r="B40" s="110" t="s">
        <v>845</v>
      </c>
      <c r="C40" s="111" t="s">
        <v>994</v>
      </c>
      <c r="D40" s="111" t="s">
        <v>840</v>
      </c>
      <c r="E40" s="96" t="s">
        <v>997</v>
      </c>
      <c r="F40" t="s">
        <v>861</v>
      </c>
      <c r="G40" s="40" t="s">
        <v>863</v>
      </c>
      <c r="H40" s="40" t="s">
        <v>862</v>
      </c>
      <c r="I40" s="42" t="s">
        <v>866</v>
      </c>
      <c r="K40" s="106" t="s">
        <v>838</v>
      </c>
      <c r="L40" s="110" t="s">
        <v>845</v>
      </c>
      <c r="M40" s="111" t="s">
        <v>994</v>
      </c>
      <c r="N40" s="111" t="s">
        <v>1023</v>
      </c>
      <c r="O40" s="112" t="s">
        <v>997</v>
      </c>
      <c r="P40" t="s">
        <v>861</v>
      </c>
      <c r="Q40" s="40" t="s">
        <v>863</v>
      </c>
      <c r="R40" s="40" t="s">
        <v>862</v>
      </c>
      <c r="S40" s="42" t="s">
        <v>866</v>
      </c>
    </row>
    <row r="41" spans="1:19" x14ac:dyDescent="0.2">
      <c r="A41" s="107" t="s">
        <v>913</v>
      </c>
      <c r="B41" s="101">
        <v>612</v>
      </c>
      <c r="C41" s="102">
        <v>12.99</v>
      </c>
      <c r="D41" s="102">
        <v>4.5999999999999996</v>
      </c>
      <c r="E41" s="103">
        <v>21.929135802469148</v>
      </c>
      <c r="F41">
        <f t="shared" ref="F41:F48" si="3">MIN(1,B41/100)</f>
        <v>1</v>
      </c>
      <c r="G41" s="40">
        <f>D41*Table2[[#This Row],[Review Weight]]</f>
        <v>4.5999999999999996</v>
      </c>
      <c r="H41" s="40">
        <f t="shared" ref="H41:H48" si="4">C41/E41</f>
        <v>0.59236260457365442</v>
      </c>
      <c r="I41" s="42">
        <f t="shared" ref="I41:I48" si="5">G41/H41</f>
        <v>7.7655138330529692</v>
      </c>
      <c r="K41" s="120" t="s">
        <v>896</v>
      </c>
      <c r="L41" s="101">
        <v>6</v>
      </c>
      <c r="M41" s="102">
        <v>45.99</v>
      </c>
      <c r="N41" s="102">
        <v>5</v>
      </c>
      <c r="O41" s="103">
        <v>21.929135802469148</v>
      </c>
      <c r="P41">
        <f t="shared" ref="P41:P68" si="6">MIN(1,L41/100)</f>
        <v>0.06</v>
      </c>
      <c r="Q41" s="40">
        <f>N41*Table510[[#This Row],[Review Weight]]</f>
        <v>0.3</v>
      </c>
      <c r="R41" s="40">
        <f t="shared" ref="R41:R68" si="7">M41/O41</f>
        <v>2.0972098679247395</v>
      </c>
      <c r="S41" s="42">
        <f t="shared" ref="S41:S68" si="8">Q41/R41</f>
        <v>0.14304720027703294</v>
      </c>
    </row>
    <row r="42" spans="1:19" x14ac:dyDescent="0.2">
      <c r="A42" s="108" t="s">
        <v>920</v>
      </c>
      <c r="B42" s="104">
        <v>2474</v>
      </c>
      <c r="C42" s="97">
        <v>13.99</v>
      </c>
      <c r="D42" s="97">
        <v>4.5999999999999996</v>
      </c>
      <c r="E42" s="98">
        <v>21.929135802469148</v>
      </c>
      <c r="F42">
        <f t="shared" si="3"/>
        <v>1</v>
      </c>
      <c r="G42" s="40">
        <f>D42*Table2[[#This Row],[Review Weight]]</f>
        <v>4.5999999999999996</v>
      </c>
      <c r="H42" s="40">
        <f t="shared" si="4"/>
        <v>0.63796403679641456</v>
      </c>
      <c r="I42" s="42">
        <f t="shared" si="5"/>
        <v>7.2104377906617643</v>
      </c>
      <c r="K42" s="108" t="s">
        <v>975</v>
      </c>
      <c r="L42" s="104">
        <v>1</v>
      </c>
      <c r="M42" s="97">
        <v>39.979999999999997</v>
      </c>
      <c r="N42" s="97">
        <v>5</v>
      </c>
      <c r="O42" s="98">
        <v>21.929135802469148</v>
      </c>
      <c r="P42" s="38">
        <f t="shared" si="6"/>
        <v>0.01</v>
      </c>
      <c r="Q42" s="39">
        <f>N42*Table510[[#This Row],[Review Weight]]</f>
        <v>0.05</v>
      </c>
      <c r="R42" s="39">
        <f t="shared" si="7"/>
        <v>1.823145260265951</v>
      </c>
      <c r="S42" s="45">
        <f t="shared" si="8"/>
        <v>2.7425132319246058E-2</v>
      </c>
    </row>
    <row r="43" spans="1:19" x14ac:dyDescent="0.2">
      <c r="A43" s="108" t="s">
        <v>923</v>
      </c>
      <c r="B43" s="104">
        <v>322</v>
      </c>
      <c r="C43" s="97">
        <v>9.99</v>
      </c>
      <c r="D43" s="97">
        <v>4.7</v>
      </c>
      <c r="E43" s="98">
        <v>21.929135802469148</v>
      </c>
      <c r="F43">
        <f t="shared" si="3"/>
        <v>1</v>
      </c>
      <c r="G43" s="40">
        <f>D43*Table2[[#This Row],[Review Weight]]</f>
        <v>4.7</v>
      </c>
      <c r="H43" s="40">
        <f t="shared" si="4"/>
        <v>0.45555830790537399</v>
      </c>
      <c r="I43" s="42">
        <f t="shared" si="5"/>
        <v>10.317010837998497</v>
      </c>
      <c r="K43" s="108" t="s">
        <v>979</v>
      </c>
      <c r="L43" s="104">
        <v>3</v>
      </c>
      <c r="M43" s="97">
        <v>39.979999999999997</v>
      </c>
      <c r="N43" s="97">
        <v>5</v>
      </c>
      <c r="O43" s="98">
        <v>21.929135802469148</v>
      </c>
      <c r="P43" s="38">
        <f t="shared" si="6"/>
        <v>0.03</v>
      </c>
      <c r="Q43" s="39">
        <f>N43*Table510[[#This Row],[Review Weight]]</f>
        <v>0.15</v>
      </c>
      <c r="R43" s="39">
        <f t="shared" si="7"/>
        <v>1.823145260265951</v>
      </c>
      <c r="S43" s="45">
        <f t="shared" si="8"/>
        <v>8.2275396957738167E-2</v>
      </c>
    </row>
    <row r="44" spans="1:19" x14ac:dyDescent="0.2">
      <c r="A44" s="108" t="s">
        <v>927</v>
      </c>
      <c r="B44" s="104">
        <v>2938</v>
      </c>
      <c r="C44" s="97">
        <v>9.99</v>
      </c>
      <c r="D44" s="97">
        <v>4.5999999999999996</v>
      </c>
      <c r="E44" s="98">
        <v>32.235555555555564</v>
      </c>
      <c r="F44">
        <f t="shared" si="3"/>
        <v>1</v>
      </c>
      <c r="G44" s="40">
        <f>D44*Table2[[#This Row],[Review Weight]]</f>
        <v>4.5999999999999996</v>
      </c>
      <c r="H44" s="40">
        <f t="shared" si="4"/>
        <v>0.30990624569143793</v>
      </c>
      <c r="I44" s="42">
        <f t="shared" si="5"/>
        <v>14.843198754309869</v>
      </c>
      <c r="K44" s="108" t="s">
        <v>968</v>
      </c>
      <c r="L44" s="104">
        <v>21</v>
      </c>
      <c r="M44" s="97">
        <v>34.85</v>
      </c>
      <c r="N44" s="97">
        <v>4.5999999999999996</v>
      </c>
      <c r="O44" s="98">
        <v>31.466571428571434</v>
      </c>
      <c r="P44" s="38">
        <f t="shared" si="6"/>
        <v>0.21</v>
      </c>
      <c r="Q44" s="39">
        <f>N44*Table510[[#This Row],[Review Weight]]</f>
        <v>0.96599999999999986</v>
      </c>
      <c r="R44" s="39">
        <f t="shared" si="7"/>
        <v>1.1075245385125256</v>
      </c>
      <c r="S44" s="45">
        <f t="shared" si="8"/>
        <v>0.87221543758967002</v>
      </c>
    </row>
    <row r="45" spans="1:19" x14ac:dyDescent="0.2">
      <c r="A45" s="108" t="s">
        <v>938</v>
      </c>
      <c r="B45" s="104">
        <v>440</v>
      </c>
      <c r="C45" s="97">
        <v>14.99</v>
      </c>
      <c r="D45" s="97">
        <v>4.4000000000000004</v>
      </c>
      <c r="E45" s="98">
        <v>15.7925</v>
      </c>
      <c r="F45">
        <f t="shared" si="3"/>
        <v>1</v>
      </c>
      <c r="G45" s="40">
        <f>D45*Table2[[#This Row],[Review Weight]]</f>
        <v>4.4000000000000004</v>
      </c>
      <c r="H45" s="40">
        <f t="shared" si="4"/>
        <v>0.94918473959157823</v>
      </c>
      <c r="I45" s="42">
        <f t="shared" si="5"/>
        <v>4.6355570380253512</v>
      </c>
      <c r="K45" s="108" t="s">
        <v>901</v>
      </c>
      <c r="L45" s="104">
        <v>5840</v>
      </c>
      <c r="M45" s="97">
        <v>34.99</v>
      </c>
      <c r="N45" s="97">
        <v>4.5999999999999996</v>
      </c>
      <c r="O45" s="98">
        <v>31.466571428571434</v>
      </c>
      <c r="P45" s="38">
        <f t="shared" si="6"/>
        <v>1</v>
      </c>
      <c r="Q45" s="39">
        <f>N45*Table510[[#This Row],[Review Weight]]</f>
        <v>4.5999999999999996</v>
      </c>
      <c r="R45" s="39">
        <f t="shared" si="7"/>
        <v>1.1119737045208973</v>
      </c>
      <c r="S45" s="45">
        <f t="shared" si="8"/>
        <v>4.1367884701751523</v>
      </c>
    </row>
    <row r="46" spans="1:19" x14ac:dyDescent="0.2">
      <c r="A46" s="108" t="s">
        <v>951</v>
      </c>
      <c r="B46" s="104">
        <v>503</v>
      </c>
      <c r="C46" s="97">
        <v>4.2699999999999996</v>
      </c>
      <c r="D46" s="97">
        <v>4.3</v>
      </c>
      <c r="E46" s="98">
        <v>21.929135802469148</v>
      </c>
      <c r="F46">
        <f t="shared" si="3"/>
        <v>1</v>
      </c>
      <c r="G46" s="40">
        <f>D46*Table2[[#This Row],[Review Weight]]</f>
        <v>4.3</v>
      </c>
      <c r="H46" s="40">
        <f t="shared" si="4"/>
        <v>0.19471811559118585</v>
      </c>
      <c r="I46" s="42">
        <f t="shared" si="5"/>
        <v>22.083204672275723</v>
      </c>
      <c r="K46" s="108" t="s">
        <v>983</v>
      </c>
      <c r="L46" s="104">
        <v>2</v>
      </c>
      <c r="M46" s="97">
        <v>39.979999999999997</v>
      </c>
      <c r="N46" s="97">
        <v>5</v>
      </c>
      <c r="O46" s="98">
        <v>21.929135802469148</v>
      </c>
      <c r="P46" s="38">
        <f t="shared" si="6"/>
        <v>0.02</v>
      </c>
      <c r="Q46" s="39">
        <f>N46*Table510[[#This Row],[Review Weight]]</f>
        <v>0.1</v>
      </c>
      <c r="R46" s="39">
        <f t="shared" si="7"/>
        <v>1.823145260265951</v>
      </c>
      <c r="S46" s="45">
        <f t="shared" si="8"/>
        <v>5.4850264638492116E-2</v>
      </c>
    </row>
    <row r="47" spans="1:19" x14ac:dyDescent="0.2">
      <c r="A47" s="108" t="s">
        <v>972</v>
      </c>
      <c r="B47" s="104">
        <v>265</v>
      </c>
      <c r="C47" s="97">
        <v>13.89</v>
      </c>
      <c r="D47" s="97">
        <v>4.7</v>
      </c>
      <c r="E47" s="98">
        <v>31.466571428571434</v>
      </c>
      <c r="F47">
        <f t="shared" si="3"/>
        <v>1</v>
      </c>
      <c r="G47" s="40">
        <f>D47*Table2[[#This Row],[Review Weight]]</f>
        <v>4.7</v>
      </c>
      <c r="H47" s="40">
        <f t="shared" si="4"/>
        <v>0.44142082754487749</v>
      </c>
      <c r="I47" s="42">
        <f t="shared" si="5"/>
        <v>10.647435976550449</v>
      </c>
      <c r="K47" s="108" t="s">
        <v>982</v>
      </c>
      <c r="L47" s="104">
        <v>13</v>
      </c>
      <c r="M47" s="97">
        <v>33.99</v>
      </c>
      <c r="N47" s="97">
        <v>4.8</v>
      </c>
      <c r="O47" s="98">
        <v>31.466571428571434</v>
      </c>
      <c r="P47" s="38">
        <f t="shared" si="6"/>
        <v>0.13</v>
      </c>
      <c r="Q47" s="39">
        <f>N47*Table510[[#This Row],[Review Weight]]</f>
        <v>0.624</v>
      </c>
      <c r="R47" s="39">
        <f t="shared" si="7"/>
        <v>1.0801939473182423</v>
      </c>
      <c r="S47" s="45">
        <f t="shared" si="8"/>
        <v>0.57767403858277655</v>
      </c>
    </row>
    <row r="48" spans="1:19" ht="16" thickBot="1" x14ac:dyDescent="0.25">
      <c r="A48" s="109" t="s">
        <v>962</v>
      </c>
      <c r="B48" s="105">
        <v>868</v>
      </c>
      <c r="C48" s="99">
        <v>11.99</v>
      </c>
      <c r="D48" s="99">
        <v>4.5999999999999996</v>
      </c>
      <c r="E48" s="100">
        <v>10.99</v>
      </c>
      <c r="F48" s="27">
        <f t="shared" si="3"/>
        <v>1</v>
      </c>
      <c r="G48" s="43">
        <f>D48*Table2[[#This Row],[Review Weight]]</f>
        <v>4.5999999999999996</v>
      </c>
      <c r="H48" s="43">
        <f t="shared" si="4"/>
        <v>1.0909918107370338</v>
      </c>
      <c r="I48" s="44">
        <f t="shared" si="5"/>
        <v>4.2163469557964968</v>
      </c>
      <c r="K48" s="108" t="s">
        <v>985</v>
      </c>
      <c r="L48" s="104">
        <v>258</v>
      </c>
      <c r="M48" s="97">
        <v>35.99</v>
      </c>
      <c r="N48" s="97">
        <v>4.8</v>
      </c>
      <c r="O48" s="98">
        <v>32.235555555555564</v>
      </c>
      <c r="P48" s="38">
        <f t="shared" si="6"/>
        <v>1</v>
      </c>
      <c r="Q48" s="39">
        <f>N48*Table510[[#This Row],[Review Weight]]</f>
        <v>4.8</v>
      </c>
      <c r="R48" s="39">
        <f t="shared" si="7"/>
        <v>1.1164690472907759</v>
      </c>
      <c r="S48" s="45">
        <f t="shared" si="8"/>
        <v>4.2992683152727622</v>
      </c>
    </row>
    <row r="49" spans="1:19" x14ac:dyDescent="0.2">
      <c r="K49" s="108" t="s">
        <v>914</v>
      </c>
      <c r="L49" s="104">
        <v>458</v>
      </c>
      <c r="M49" s="97">
        <v>32.99</v>
      </c>
      <c r="N49" s="97">
        <v>4.8</v>
      </c>
      <c r="O49" s="98">
        <v>32.235555555555564</v>
      </c>
      <c r="P49" s="38">
        <f t="shared" si="6"/>
        <v>1</v>
      </c>
      <c r="Q49" s="39">
        <f>N49*Table510[[#This Row],[Review Weight]]</f>
        <v>4.8</v>
      </c>
      <c r="R49" s="39">
        <f t="shared" si="7"/>
        <v>1.0234041086446986</v>
      </c>
      <c r="S49" s="45">
        <f t="shared" si="8"/>
        <v>4.6902293624330609</v>
      </c>
    </row>
    <row r="50" spans="1:19" x14ac:dyDescent="0.2">
      <c r="K50" s="108" t="s">
        <v>916</v>
      </c>
      <c r="L50" s="104">
        <v>519</v>
      </c>
      <c r="M50" s="97">
        <v>39.9</v>
      </c>
      <c r="N50" s="97">
        <v>4.8</v>
      </c>
      <c r="O50" s="98">
        <v>31.466571428571434</v>
      </c>
      <c r="P50" s="38">
        <f t="shared" si="6"/>
        <v>1</v>
      </c>
      <c r="Q50" s="39">
        <f>N50*Table510[[#This Row],[Review Weight]]</f>
        <v>4.8</v>
      </c>
      <c r="R50" s="39">
        <f t="shared" si="7"/>
        <v>1.268012312385933</v>
      </c>
      <c r="S50" s="45">
        <f t="shared" si="8"/>
        <v>3.7854522019334058</v>
      </c>
    </row>
    <row r="51" spans="1:19" ht="16" thickBot="1" x14ac:dyDescent="0.25">
      <c r="K51" s="108" t="s">
        <v>917</v>
      </c>
      <c r="L51" s="104">
        <v>650</v>
      </c>
      <c r="M51" s="97">
        <v>49.99</v>
      </c>
      <c r="N51" s="97">
        <v>4.4000000000000004</v>
      </c>
      <c r="O51" s="98">
        <v>32.235555555555564</v>
      </c>
      <c r="P51" s="38">
        <f t="shared" si="6"/>
        <v>1</v>
      </c>
      <c r="Q51" s="39">
        <f>N51*Table510[[#This Row],[Review Weight]]</f>
        <v>4.4000000000000004</v>
      </c>
      <c r="R51" s="39">
        <f t="shared" si="7"/>
        <v>1.5507720943058041</v>
      </c>
      <c r="S51" s="45">
        <f t="shared" si="8"/>
        <v>2.8372963481585214</v>
      </c>
    </row>
    <row r="52" spans="1:19" ht="16" thickBot="1" x14ac:dyDescent="0.25">
      <c r="A52" s="95" t="s">
        <v>846</v>
      </c>
      <c r="B52" s="96" t="s">
        <v>848</v>
      </c>
      <c r="C52" s="81" t="s">
        <v>998</v>
      </c>
      <c r="D52" s="81"/>
      <c r="E52" s="81"/>
      <c r="F52" s="81"/>
      <c r="G52" s="81"/>
      <c r="H52" s="81"/>
      <c r="I52" s="82"/>
      <c r="K52" s="108" t="s">
        <v>919</v>
      </c>
      <c r="L52" s="104">
        <v>2739</v>
      </c>
      <c r="M52" s="97">
        <v>44.99</v>
      </c>
      <c r="N52" s="97">
        <v>4.7</v>
      </c>
      <c r="O52" s="98">
        <v>27.597999999999995</v>
      </c>
      <c r="P52" s="38">
        <f t="shared" si="6"/>
        <v>1</v>
      </c>
      <c r="Q52" s="39">
        <f>N52*Table510[[#This Row],[Review Weight]]</f>
        <v>4.7</v>
      </c>
      <c r="R52" s="39">
        <f t="shared" si="7"/>
        <v>1.6301905935212699</v>
      </c>
      <c r="S52" s="45">
        <f t="shared" si="8"/>
        <v>2.8830984663258499</v>
      </c>
    </row>
    <row r="53" spans="1:19" ht="16" thickBot="1" x14ac:dyDescent="0.25">
      <c r="A53" s="41"/>
      <c r="C53" s="83"/>
      <c r="D53" s="83"/>
      <c r="E53" s="83"/>
      <c r="F53" s="83"/>
      <c r="G53" s="83"/>
      <c r="H53" s="83"/>
      <c r="I53" s="84"/>
      <c r="K53" s="108" t="s">
        <v>928</v>
      </c>
      <c r="L53" s="104">
        <v>178</v>
      </c>
      <c r="M53" s="97">
        <v>39.99</v>
      </c>
      <c r="N53" s="97">
        <v>4.7</v>
      </c>
      <c r="O53" s="98">
        <v>32.235555555555564</v>
      </c>
      <c r="P53" s="38">
        <f t="shared" si="6"/>
        <v>1</v>
      </c>
      <c r="Q53" s="39">
        <f>N53*Table510[[#This Row],[Review Weight]]</f>
        <v>4.7</v>
      </c>
      <c r="R53" s="39">
        <f t="shared" si="7"/>
        <v>1.2405556321522127</v>
      </c>
      <c r="S53" s="45">
        <f t="shared" si="8"/>
        <v>3.7886249340112816</v>
      </c>
    </row>
    <row r="54" spans="1:19" ht="16" thickBot="1" x14ac:dyDescent="0.25">
      <c r="A54" s="106" t="s">
        <v>838</v>
      </c>
      <c r="B54" s="110" t="s">
        <v>845</v>
      </c>
      <c r="C54" s="111" t="s">
        <v>994</v>
      </c>
      <c r="D54" s="111" t="s">
        <v>840</v>
      </c>
      <c r="E54" s="112" t="s">
        <v>997</v>
      </c>
      <c r="F54" t="s">
        <v>861</v>
      </c>
      <c r="G54" s="40" t="s">
        <v>863</v>
      </c>
      <c r="H54" s="40" t="s">
        <v>862</v>
      </c>
      <c r="I54" s="42" t="s">
        <v>866</v>
      </c>
      <c r="K54" s="108" t="s">
        <v>930</v>
      </c>
      <c r="L54" s="104">
        <v>741</v>
      </c>
      <c r="M54" s="97">
        <v>39.99</v>
      </c>
      <c r="N54" s="97">
        <v>4.5999999999999996</v>
      </c>
      <c r="O54" s="98">
        <v>21.929135802469148</v>
      </c>
      <c r="P54" s="38">
        <f t="shared" si="6"/>
        <v>1</v>
      </c>
      <c r="Q54" s="39">
        <f>N54*Table510[[#This Row],[Review Weight]]</f>
        <v>4.5999999999999996</v>
      </c>
      <c r="R54" s="39">
        <f t="shared" si="7"/>
        <v>1.8236012745881787</v>
      </c>
      <c r="S54" s="45">
        <f t="shared" si="8"/>
        <v>2.5224812375933503</v>
      </c>
    </row>
    <row r="55" spans="1:19" x14ac:dyDescent="0.2">
      <c r="A55" s="107" t="s">
        <v>900</v>
      </c>
      <c r="B55" s="101">
        <v>1255</v>
      </c>
      <c r="C55" s="102">
        <v>29.75</v>
      </c>
      <c r="D55" s="102">
        <v>4.5</v>
      </c>
      <c r="E55" s="103">
        <v>31.466571428571434</v>
      </c>
      <c r="F55">
        <f t="shared" ref="F55:F91" si="9">MIN(1,B55/100)</f>
        <v>1</v>
      </c>
      <c r="G55" s="40">
        <f>D55*Table5[[#This Row],[Review Weight]]</f>
        <v>4.5</v>
      </c>
      <c r="H55" s="40">
        <f t="shared" ref="H55:H91" si="10">C55/E55</f>
        <v>0.94544777677898528</v>
      </c>
      <c r="I55" s="42">
        <f>G55/H55</f>
        <v>4.7596494597839145</v>
      </c>
      <c r="K55" s="108" t="s">
        <v>931</v>
      </c>
      <c r="L55" s="104">
        <v>1718</v>
      </c>
      <c r="M55" s="97">
        <v>34.99</v>
      </c>
      <c r="N55" s="97">
        <v>4.5999999999999996</v>
      </c>
      <c r="O55" s="98">
        <v>32.235555555555564</v>
      </c>
      <c r="P55" s="38">
        <f t="shared" si="6"/>
        <v>1</v>
      </c>
      <c r="Q55" s="39">
        <f>N55*Table510[[#This Row],[Review Weight]]</f>
        <v>4.5999999999999996</v>
      </c>
      <c r="R55" s="39">
        <f t="shared" si="7"/>
        <v>1.0854474010754169</v>
      </c>
      <c r="S55" s="45">
        <f t="shared" si="8"/>
        <v>4.2378838398272523</v>
      </c>
    </row>
    <row r="56" spans="1:19" x14ac:dyDescent="0.2">
      <c r="A56" s="108" t="s">
        <v>902</v>
      </c>
      <c r="B56" s="104">
        <v>3594</v>
      </c>
      <c r="C56" s="97">
        <v>27.9</v>
      </c>
      <c r="D56" s="97">
        <v>4.5999999999999996</v>
      </c>
      <c r="E56" s="98">
        <v>31.466571428571434</v>
      </c>
      <c r="F56" s="38">
        <f t="shared" si="9"/>
        <v>1</v>
      </c>
      <c r="G56" s="39">
        <f>D56*Table5[[#This Row],[Review Weight]]</f>
        <v>4.5999999999999996</v>
      </c>
      <c r="H56" s="39">
        <f t="shared" si="10"/>
        <v>0.88665522595407353</v>
      </c>
      <c r="I56" s="45">
        <f t="shared" ref="I56:I91" si="11">G56/H56</f>
        <v>5.1880368663594476</v>
      </c>
      <c r="K56" s="108" t="s">
        <v>932</v>
      </c>
      <c r="L56" s="104">
        <v>536</v>
      </c>
      <c r="M56" s="97">
        <v>39.99</v>
      </c>
      <c r="N56" s="97">
        <v>4.7</v>
      </c>
      <c r="O56" s="98">
        <v>32.235555555555564</v>
      </c>
      <c r="P56" s="38">
        <f t="shared" si="6"/>
        <v>1</v>
      </c>
      <c r="Q56" s="39">
        <f>N56*Table510[[#This Row],[Review Weight]]</f>
        <v>4.7</v>
      </c>
      <c r="R56" s="39">
        <f t="shared" si="7"/>
        <v>1.2405556321522127</v>
      </c>
      <c r="S56" s="45">
        <f t="shared" si="8"/>
        <v>3.7886249340112816</v>
      </c>
    </row>
    <row r="57" spans="1:19" x14ac:dyDescent="0.2">
      <c r="A57" s="108" t="s">
        <v>904</v>
      </c>
      <c r="B57" s="104">
        <v>637</v>
      </c>
      <c r="C57" s="97">
        <v>24.99</v>
      </c>
      <c r="D57" s="97">
        <v>4.5</v>
      </c>
      <c r="E57" s="98">
        <v>31.466571428571434</v>
      </c>
      <c r="F57" s="38">
        <f t="shared" si="9"/>
        <v>1</v>
      </c>
      <c r="G57" s="39">
        <f>D57*Table5[[#This Row],[Review Weight]]</f>
        <v>4.5</v>
      </c>
      <c r="H57" s="39">
        <f t="shared" si="10"/>
        <v>0.7941761324943476</v>
      </c>
      <c r="I57" s="45">
        <f t="shared" si="11"/>
        <v>5.6662493568856123</v>
      </c>
      <c r="K57" s="108" t="s">
        <v>974</v>
      </c>
      <c r="L57" s="104">
        <v>240</v>
      </c>
      <c r="M57" s="97">
        <v>39.99</v>
      </c>
      <c r="N57" s="97">
        <v>4.5999999999999996</v>
      </c>
      <c r="O57" s="98">
        <v>31.466571428571434</v>
      </c>
      <c r="P57" s="38">
        <f t="shared" si="6"/>
        <v>1</v>
      </c>
      <c r="Q57" s="39">
        <f>N57*Table510[[#This Row],[Review Weight]]</f>
        <v>4.5999999999999996</v>
      </c>
      <c r="R57" s="39">
        <f t="shared" si="7"/>
        <v>1.2708724905341722</v>
      </c>
      <c r="S57" s="45">
        <f t="shared" si="8"/>
        <v>3.6195606044368236</v>
      </c>
    </row>
    <row r="58" spans="1:19" x14ac:dyDescent="0.2">
      <c r="A58" s="108" t="s">
        <v>905</v>
      </c>
      <c r="B58" s="104">
        <v>2471</v>
      </c>
      <c r="C58" s="97">
        <v>23.99</v>
      </c>
      <c r="D58" s="97">
        <v>4.8</v>
      </c>
      <c r="E58" s="98">
        <v>29.532285714285713</v>
      </c>
      <c r="F58" s="38">
        <f t="shared" si="9"/>
        <v>1</v>
      </c>
      <c r="G58" s="39">
        <f>D58*Table5[[#This Row],[Review Weight]]</f>
        <v>4.8</v>
      </c>
      <c r="H58" s="39">
        <f t="shared" si="10"/>
        <v>0.81233129843367546</v>
      </c>
      <c r="I58" s="45">
        <f t="shared" si="11"/>
        <v>5.9089191925206928</v>
      </c>
      <c r="K58" s="108" t="s">
        <v>970</v>
      </c>
      <c r="L58" s="104">
        <v>4</v>
      </c>
      <c r="M58" s="97">
        <v>50</v>
      </c>
      <c r="N58" s="97">
        <v>4.7</v>
      </c>
      <c r="O58" s="98">
        <v>24.543999999999997</v>
      </c>
      <c r="P58" s="38">
        <f t="shared" si="6"/>
        <v>0.04</v>
      </c>
      <c r="Q58" s="39">
        <f>N58*Table510[[#This Row],[Review Weight]]</f>
        <v>0.188</v>
      </c>
      <c r="R58" s="39">
        <f t="shared" si="7"/>
        <v>2.037157757496741</v>
      </c>
      <c r="S58" s="45">
        <f t="shared" si="8"/>
        <v>9.2285439999999982E-2</v>
      </c>
    </row>
    <row r="59" spans="1:19" x14ac:dyDescent="0.2">
      <c r="A59" s="108" t="s">
        <v>906</v>
      </c>
      <c r="B59" s="104">
        <v>1062</v>
      </c>
      <c r="C59" s="97">
        <v>24.99</v>
      </c>
      <c r="D59" s="97">
        <v>4.8</v>
      </c>
      <c r="E59" s="98">
        <v>31.466571428571434</v>
      </c>
      <c r="F59" s="38">
        <f t="shared" si="9"/>
        <v>1</v>
      </c>
      <c r="G59" s="39">
        <f>D59*Table5[[#This Row],[Review Weight]]</f>
        <v>4.8</v>
      </c>
      <c r="H59" s="39">
        <f t="shared" si="10"/>
        <v>0.7941761324943476</v>
      </c>
      <c r="I59" s="45">
        <f t="shared" si="11"/>
        <v>6.0439993140113195</v>
      </c>
      <c r="K59" s="108" t="s">
        <v>971</v>
      </c>
      <c r="L59" s="104">
        <v>3</v>
      </c>
      <c r="M59" s="97">
        <v>39.950000000000003</v>
      </c>
      <c r="N59" s="97">
        <v>4</v>
      </c>
      <c r="O59" s="98">
        <v>31.466571428571434</v>
      </c>
      <c r="P59" s="38">
        <f t="shared" si="6"/>
        <v>0.03</v>
      </c>
      <c r="Q59" s="39">
        <f>N59*Table510[[#This Row],[Review Weight]]</f>
        <v>0.12</v>
      </c>
      <c r="R59" s="39">
        <f t="shared" si="7"/>
        <v>1.269601300246066</v>
      </c>
      <c r="S59" s="45">
        <f t="shared" si="8"/>
        <v>9.4517861612730208E-2</v>
      </c>
    </row>
    <row r="60" spans="1:19" x14ac:dyDescent="0.2">
      <c r="A60" s="108" t="s">
        <v>907</v>
      </c>
      <c r="B60" s="104">
        <v>756</v>
      </c>
      <c r="C60" s="97">
        <v>24.99</v>
      </c>
      <c r="D60" s="97">
        <v>4.8</v>
      </c>
      <c r="E60" s="98">
        <v>31.466571428571434</v>
      </c>
      <c r="F60" s="38">
        <f t="shared" si="9"/>
        <v>1</v>
      </c>
      <c r="G60" s="39">
        <f>D60*Table5[[#This Row],[Review Weight]]</f>
        <v>4.8</v>
      </c>
      <c r="H60" s="39">
        <f t="shared" si="10"/>
        <v>0.7941761324943476</v>
      </c>
      <c r="I60" s="45">
        <f t="shared" si="11"/>
        <v>6.0439993140113195</v>
      </c>
      <c r="K60" s="108" t="s">
        <v>934</v>
      </c>
      <c r="L60" s="104">
        <v>45</v>
      </c>
      <c r="M60" s="97">
        <v>44.99</v>
      </c>
      <c r="N60" s="97">
        <v>4.4000000000000004</v>
      </c>
      <c r="O60" s="98">
        <v>31.466571428571434</v>
      </c>
      <c r="P60" s="38">
        <f t="shared" si="6"/>
        <v>0.45</v>
      </c>
      <c r="Q60" s="39">
        <f>N60*Table510[[#This Row],[Review Weight]]</f>
        <v>1.9800000000000002</v>
      </c>
      <c r="R60" s="39">
        <f t="shared" si="7"/>
        <v>1.4297712765474471</v>
      </c>
      <c r="S60" s="45">
        <f t="shared" si="8"/>
        <v>1.3848368843870069</v>
      </c>
    </row>
    <row r="61" spans="1:19" x14ac:dyDescent="0.2">
      <c r="A61" s="108" t="s">
        <v>908</v>
      </c>
      <c r="B61" s="104">
        <v>1972</v>
      </c>
      <c r="C61" s="97">
        <v>24.99</v>
      </c>
      <c r="D61" s="97">
        <v>4.8</v>
      </c>
      <c r="E61" s="98">
        <v>24.99</v>
      </c>
      <c r="F61" s="38">
        <f t="shared" si="9"/>
        <v>1</v>
      </c>
      <c r="G61" s="39">
        <f>D61*Table5[[#This Row],[Review Weight]]</f>
        <v>4.8</v>
      </c>
      <c r="H61" s="39">
        <f t="shared" si="10"/>
        <v>1</v>
      </c>
      <c r="I61" s="45">
        <f t="shared" si="11"/>
        <v>4.8</v>
      </c>
      <c r="K61" s="108" t="s">
        <v>936</v>
      </c>
      <c r="L61" s="104">
        <v>2239</v>
      </c>
      <c r="M61" s="97">
        <v>35</v>
      </c>
      <c r="N61" s="97">
        <v>4.5999999999999996</v>
      </c>
      <c r="O61" s="98">
        <v>32.235555555555564</v>
      </c>
      <c r="P61" s="38">
        <f t="shared" si="6"/>
        <v>1</v>
      </c>
      <c r="Q61" s="39">
        <f>N61*Table510[[#This Row],[Review Weight]]</f>
        <v>4.5999999999999996</v>
      </c>
      <c r="R61" s="39">
        <f t="shared" si="7"/>
        <v>1.0857576175375703</v>
      </c>
      <c r="S61" s="45">
        <f t="shared" si="8"/>
        <v>4.2366730158730173</v>
      </c>
    </row>
    <row r="62" spans="1:19" x14ac:dyDescent="0.2">
      <c r="A62" s="108" t="s">
        <v>909</v>
      </c>
      <c r="B62" s="104">
        <v>2349</v>
      </c>
      <c r="C62" s="97">
        <v>22.99</v>
      </c>
      <c r="D62" s="97">
        <v>4.8</v>
      </c>
      <c r="E62" s="98">
        <v>31.466571428571434</v>
      </c>
      <c r="F62" s="38">
        <f t="shared" si="9"/>
        <v>1</v>
      </c>
      <c r="G62" s="39">
        <f>D62*Table5[[#This Row],[Review Weight]]</f>
        <v>4.8</v>
      </c>
      <c r="H62" s="39">
        <f t="shared" si="10"/>
        <v>0.73061661808903766</v>
      </c>
      <c r="I62" s="45">
        <f t="shared" si="11"/>
        <v>6.5697930777356621</v>
      </c>
      <c r="K62" s="108" t="s">
        <v>939</v>
      </c>
      <c r="L62" s="104">
        <v>4157</v>
      </c>
      <c r="M62" s="97">
        <v>30.99</v>
      </c>
      <c r="N62" s="97">
        <v>4.5</v>
      </c>
      <c r="O62" s="98">
        <v>21.929135802469148</v>
      </c>
      <c r="P62" s="38">
        <f t="shared" si="6"/>
        <v>1</v>
      </c>
      <c r="Q62" s="39">
        <f>N62*Table510[[#This Row],[Review Weight]]</f>
        <v>4.5</v>
      </c>
      <c r="R62" s="39">
        <f t="shared" si="7"/>
        <v>1.4131883845833373</v>
      </c>
      <c r="S62" s="45">
        <f t="shared" si="8"/>
        <v>3.1842888386934871</v>
      </c>
    </row>
    <row r="63" spans="1:19" x14ac:dyDescent="0.2">
      <c r="A63" s="108" t="s">
        <v>910</v>
      </c>
      <c r="B63" s="104">
        <v>1125</v>
      </c>
      <c r="C63" s="97">
        <v>19.989999999999998</v>
      </c>
      <c r="D63" s="97">
        <v>4.7</v>
      </c>
      <c r="E63" s="98">
        <v>31.466571428571434</v>
      </c>
      <c r="F63" s="38">
        <f t="shared" si="9"/>
        <v>1</v>
      </c>
      <c r="G63" s="39">
        <f>D63*Table5[[#This Row],[Review Weight]]</f>
        <v>4.7</v>
      </c>
      <c r="H63" s="39">
        <f t="shared" si="10"/>
        <v>0.6352773464810727</v>
      </c>
      <c r="I63" s="45">
        <f t="shared" si="11"/>
        <v>7.3983434574430094</v>
      </c>
      <c r="K63" s="108" t="s">
        <v>977</v>
      </c>
      <c r="L63" s="104">
        <v>12</v>
      </c>
      <c r="M63" s="97">
        <v>32.24</v>
      </c>
      <c r="N63" s="97">
        <v>4.7</v>
      </c>
      <c r="O63" s="98">
        <v>31.466571428571434</v>
      </c>
      <c r="P63" s="38">
        <f t="shared" si="6"/>
        <v>0.12</v>
      </c>
      <c r="Q63" s="39">
        <f>N63*Table510[[#This Row],[Review Weight]]</f>
        <v>0.56399999999999995</v>
      </c>
      <c r="R63" s="39">
        <f t="shared" si="7"/>
        <v>1.0245793722135961</v>
      </c>
      <c r="S63" s="45">
        <f t="shared" si="8"/>
        <v>0.55046979794399153</v>
      </c>
    </row>
    <row r="64" spans="1:19" x14ac:dyDescent="0.2">
      <c r="A64" s="108" t="s">
        <v>911</v>
      </c>
      <c r="B64" s="104">
        <v>2629</v>
      </c>
      <c r="C64" s="97">
        <v>22.99</v>
      </c>
      <c r="D64" s="97">
        <v>4.5999999999999996</v>
      </c>
      <c r="E64" s="98">
        <v>31.466571428571434</v>
      </c>
      <c r="F64" s="38">
        <f t="shared" si="9"/>
        <v>1</v>
      </c>
      <c r="G64" s="39">
        <f>D64*Table5[[#This Row],[Review Weight]]</f>
        <v>4.5999999999999996</v>
      </c>
      <c r="H64" s="39">
        <f t="shared" si="10"/>
        <v>0.73061661808903766</v>
      </c>
      <c r="I64" s="45">
        <f t="shared" si="11"/>
        <v>6.296051699496676</v>
      </c>
      <c r="K64" s="108" t="s">
        <v>973</v>
      </c>
      <c r="L64" s="104">
        <v>1</v>
      </c>
      <c r="M64" s="97">
        <v>39.979999999999997</v>
      </c>
      <c r="N64" s="97">
        <v>5</v>
      </c>
      <c r="O64" s="98">
        <v>21.929135802469148</v>
      </c>
      <c r="P64" s="38">
        <f t="shared" si="6"/>
        <v>0.01</v>
      </c>
      <c r="Q64" s="39">
        <f>N64*Table510[[#This Row],[Review Weight]]</f>
        <v>0.05</v>
      </c>
      <c r="R64" s="39">
        <f t="shared" si="7"/>
        <v>1.823145260265951</v>
      </c>
      <c r="S64" s="45">
        <f t="shared" si="8"/>
        <v>2.7425132319246058E-2</v>
      </c>
    </row>
    <row r="65" spans="1:19" x14ac:dyDescent="0.2">
      <c r="A65" s="108" t="s">
        <v>981</v>
      </c>
      <c r="B65" s="104">
        <v>256</v>
      </c>
      <c r="C65" s="97">
        <v>24.99</v>
      </c>
      <c r="D65" s="97">
        <v>4.3</v>
      </c>
      <c r="E65" s="98">
        <v>31.466571428571434</v>
      </c>
      <c r="F65" s="38">
        <f t="shared" si="9"/>
        <v>1</v>
      </c>
      <c r="G65" s="39">
        <f>D65*Table5[[#This Row],[Review Weight]]</f>
        <v>4.3</v>
      </c>
      <c r="H65" s="39">
        <f t="shared" si="10"/>
        <v>0.7941761324943476</v>
      </c>
      <c r="I65" s="45">
        <f t="shared" si="11"/>
        <v>5.4144160521351408</v>
      </c>
      <c r="K65" s="108" t="s">
        <v>954</v>
      </c>
      <c r="L65" s="104">
        <v>18</v>
      </c>
      <c r="M65" s="97">
        <v>32.15</v>
      </c>
      <c r="N65" s="97">
        <v>4.5</v>
      </c>
      <c r="O65" s="98">
        <v>32.235555555555564</v>
      </c>
      <c r="P65" s="38">
        <f t="shared" si="6"/>
        <v>0.18</v>
      </c>
      <c r="Q65" s="39">
        <f>N65*Table510[[#This Row],[Review Weight]]</f>
        <v>0.80999999999999994</v>
      </c>
      <c r="R65" s="39">
        <f t="shared" si="7"/>
        <v>0.99734592582379678</v>
      </c>
      <c r="S65" s="45">
        <f t="shared" si="8"/>
        <v>0.8121555209953345</v>
      </c>
    </row>
    <row r="66" spans="1:19" x14ac:dyDescent="0.2">
      <c r="A66" s="108" t="s">
        <v>912</v>
      </c>
      <c r="B66" s="104">
        <v>865</v>
      </c>
      <c r="C66" s="97">
        <v>15.98</v>
      </c>
      <c r="D66" s="97">
        <v>4.5999999999999996</v>
      </c>
      <c r="E66" s="98">
        <v>32.235555555555564</v>
      </c>
      <c r="F66" s="38">
        <f t="shared" si="9"/>
        <v>1</v>
      </c>
      <c r="G66" s="39">
        <f>D66*Table5[[#This Row],[Review Weight]]</f>
        <v>4.5999999999999996</v>
      </c>
      <c r="H66" s="39">
        <f t="shared" si="10"/>
        <v>0.49572590652143927</v>
      </c>
      <c r="I66" s="45">
        <f t="shared" si="11"/>
        <v>9.2793213739396485</v>
      </c>
      <c r="K66" s="108" t="s">
        <v>961</v>
      </c>
      <c r="L66" s="104">
        <v>15</v>
      </c>
      <c r="M66" s="97">
        <v>49.24</v>
      </c>
      <c r="N66" s="97">
        <v>4.0999999999999996</v>
      </c>
      <c r="O66" s="98">
        <v>31.466571428571434</v>
      </c>
      <c r="P66" s="38">
        <f t="shared" si="6"/>
        <v>0.15</v>
      </c>
      <c r="Q66" s="39">
        <f>N66*Table510[[#This Row],[Review Weight]]</f>
        <v>0.61499999999999988</v>
      </c>
      <c r="R66" s="39">
        <f t="shared" si="7"/>
        <v>1.5648352446587306</v>
      </c>
      <c r="S66" s="45">
        <f t="shared" si="8"/>
        <v>0.39301262040153184</v>
      </c>
    </row>
    <row r="67" spans="1:19" x14ac:dyDescent="0.2">
      <c r="A67" s="108" t="s">
        <v>984</v>
      </c>
      <c r="B67" s="104">
        <v>244</v>
      </c>
      <c r="C67" s="97">
        <v>24.99</v>
      </c>
      <c r="D67" s="97">
        <v>4.7</v>
      </c>
      <c r="E67" s="98">
        <v>21.929135802469148</v>
      </c>
      <c r="F67" s="38">
        <f t="shared" si="9"/>
        <v>1</v>
      </c>
      <c r="G67" s="39">
        <f>D67*Table5[[#This Row],[Review Weight]]</f>
        <v>4.7</v>
      </c>
      <c r="H67" s="39">
        <f t="shared" si="10"/>
        <v>1.1395797912467762</v>
      </c>
      <c r="I67" s="45">
        <f t="shared" si="11"/>
        <v>4.124327261768908</v>
      </c>
      <c r="K67" s="108" t="s">
        <v>978</v>
      </c>
      <c r="L67" s="104">
        <v>27</v>
      </c>
      <c r="M67" s="97">
        <v>46.99</v>
      </c>
      <c r="N67" s="97">
        <v>4.9000000000000004</v>
      </c>
      <c r="O67" s="98">
        <v>21.929135802469148</v>
      </c>
      <c r="P67" s="38">
        <f t="shared" si="6"/>
        <v>0.27</v>
      </c>
      <c r="Q67" s="39">
        <f>N67*Table510[[#This Row],[Review Weight]]</f>
        <v>1.3230000000000002</v>
      </c>
      <c r="R67" s="39">
        <f t="shared" si="7"/>
        <v>2.1428113001474998</v>
      </c>
      <c r="S67" s="45">
        <f t="shared" si="8"/>
        <v>0.61741320848407499</v>
      </c>
    </row>
    <row r="68" spans="1:19" ht="16" thickBot="1" x14ac:dyDescent="0.25">
      <c r="A68" s="108" t="s">
        <v>986</v>
      </c>
      <c r="B68" s="104">
        <v>276</v>
      </c>
      <c r="C68" s="97">
        <v>19.75</v>
      </c>
      <c r="D68" s="97">
        <v>4.5999999999999996</v>
      </c>
      <c r="E68" s="98">
        <v>21.929135802469148</v>
      </c>
      <c r="F68" s="38">
        <f t="shared" si="9"/>
        <v>1</v>
      </c>
      <c r="G68" s="39">
        <f>D68*Table5[[#This Row],[Review Weight]]</f>
        <v>4.5999999999999996</v>
      </c>
      <c r="H68" s="39">
        <f t="shared" si="10"/>
        <v>0.90062828639951309</v>
      </c>
      <c r="I68" s="45">
        <f t="shared" si="11"/>
        <v>5.1075455539928134</v>
      </c>
      <c r="K68" s="109" t="s">
        <v>980</v>
      </c>
      <c r="L68" s="105">
        <v>243</v>
      </c>
      <c r="M68" s="99">
        <v>32.69</v>
      </c>
      <c r="N68" s="99">
        <v>4.8</v>
      </c>
      <c r="O68" s="100">
        <v>32.235555555555564</v>
      </c>
      <c r="P68" s="46">
        <f t="shared" si="6"/>
        <v>1</v>
      </c>
      <c r="Q68" s="47">
        <f>N68*Table510[[#This Row],[Review Weight]]</f>
        <v>4.8</v>
      </c>
      <c r="R68" s="47">
        <f t="shared" si="7"/>
        <v>1.0140976147800906</v>
      </c>
      <c r="S68" s="48">
        <f t="shared" si="8"/>
        <v>4.7332721525441031</v>
      </c>
    </row>
    <row r="69" spans="1:19" x14ac:dyDescent="0.2">
      <c r="A69" s="108" t="s">
        <v>915</v>
      </c>
      <c r="B69" s="104">
        <v>885</v>
      </c>
      <c r="C69" s="97">
        <v>24.99</v>
      </c>
      <c r="D69" s="97">
        <v>4.7</v>
      </c>
      <c r="E69" s="98">
        <v>21.929135802469148</v>
      </c>
      <c r="F69" s="38">
        <f t="shared" si="9"/>
        <v>1</v>
      </c>
      <c r="G69" s="39">
        <f>D69*Table5[[#This Row],[Review Weight]]</f>
        <v>4.7</v>
      </c>
      <c r="H69" s="39">
        <f t="shared" si="10"/>
        <v>1.1395797912467762</v>
      </c>
      <c r="I69" s="45">
        <f t="shared" si="11"/>
        <v>4.124327261768908</v>
      </c>
    </row>
    <row r="70" spans="1:19" x14ac:dyDescent="0.2">
      <c r="A70" s="108" t="s">
        <v>918</v>
      </c>
      <c r="B70" s="104">
        <v>374</v>
      </c>
      <c r="C70" s="97">
        <v>21.04</v>
      </c>
      <c r="D70" s="97">
        <v>4.7</v>
      </c>
      <c r="E70" s="98">
        <v>27.597999999999995</v>
      </c>
      <c r="F70" s="38">
        <f t="shared" si="9"/>
        <v>1</v>
      </c>
      <c r="G70" s="39">
        <f>D70*Table5[[#This Row],[Review Weight]]</f>
        <v>4.7</v>
      </c>
      <c r="H70" s="39">
        <f t="shared" si="10"/>
        <v>0.76237408507862903</v>
      </c>
      <c r="I70" s="45">
        <f t="shared" si="11"/>
        <v>6.1649524714828887</v>
      </c>
    </row>
    <row r="71" spans="1:19" ht="16" thickBot="1" x14ac:dyDescent="0.25">
      <c r="A71" s="108" t="s">
        <v>921</v>
      </c>
      <c r="B71" s="104">
        <v>789</v>
      </c>
      <c r="C71" s="97">
        <v>24.8</v>
      </c>
      <c r="D71" s="97">
        <v>4.8</v>
      </c>
      <c r="E71" s="98">
        <v>21.929135802469148</v>
      </c>
      <c r="F71" s="38">
        <f t="shared" si="9"/>
        <v>1</v>
      </c>
      <c r="G71" s="39">
        <f>D71*Table5[[#This Row],[Review Weight]]</f>
        <v>4.8</v>
      </c>
      <c r="H71" s="39">
        <f t="shared" si="10"/>
        <v>1.130915519124452</v>
      </c>
      <c r="I71" s="45">
        <f t="shared" si="11"/>
        <v>4.244348864994028</v>
      </c>
    </row>
    <row r="72" spans="1:19" ht="15" customHeight="1" thickBot="1" x14ac:dyDescent="0.25">
      <c r="A72" s="108" t="s">
        <v>922</v>
      </c>
      <c r="B72" s="104">
        <v>2016</v>
      </c>
      <c r="C72" s="97">
        <v>17.95</v>
      </c>
      <c r="D72" s="97">
        <v>4.7</v>
      </c>
      <c r="E72" s="98">
        <v>21.929135802469148</v>
      </c>
      <c r="F72" s="38">
        <f t="shared" si="9"/>
        <v>1</v>
      </c>
      <c r="G72" s="39">
        <f>D72*Table5[[#This Row],[Review Weight]]</f>
        <v>4.7</v>
      </c>
      <c r="H72" s="39">
        <f t="shared" si="10"/>
        <v>0.81854570839854479</v>
      </c>
      <c r="I72" s="45">
        <f t="shared" si="11"/>
        <v>5.7418907115100275</v>
      </c>
      <c r="K72" s="95" t="s">
        <v>846</v>
      </c>
      <c r="L72" s="96" t="s">
        <v>850</v>
      </c>
      <c r="M72" s="85" t="s">
        <v>1000</v>
      </c>
      <c r="N72" s="85"/>
      <c r="O72" s="85"/>
      <c r="P72" s="85"/>
      <c r="Q72" s="85"/>
      <c r="R72" s="85"/>
      <c r="S72" s="86"/>
    </row>
    <row r="73" spans="1:19" ht="15" customHeight="1" thickBot="1" x14ac:dyDescent="0.25">
      <c r="A73" s="108" t="s">
        <v>925</v>
      </c>
      <c r="B73" s="104">
        <v>1055</v>
      </c>
      <c r="C73" s="97">
        <v>26.99</v>
      </c>
      <c r="D73" s="97">
        <v>4.8</v>
      </c>
      <c r="E73" s="98">
        <v>32.235555555555564</v>
      </c>
      <c r="F73" s="38">
        <f t="shared" si="9"/>
        <v>1</v>
      </c>
      <c r="G73" s="39">
        <f>D73*Table5[[#This Row],[Review Weight]]</f>
        <v>4.8</v>
      </c>
      <c r="H73" s="39">
        <f t="shared" si="10"/>
        <v>0.83727423135254353</v>
      </c>
      <c r="I73" s="45">
        <f t="shared" si="11"/>
        <v>5.7328887242188475</v>
      </c>
      <c r="K73" s="41"/>
      <c r="M73" s="87"/>
      <c r="N73" s="87"/>
      <c r="O73" s="87"/>
      <c r="P73" s="87"/>
      <c r="Q73" s="87"/>
      <c r="R73" s="87"/>
      <c r="S73" s="88"/>
    </row>
    <row r="74" spans="1:19" ht="16" thickBot="1" x14ac:dyDescent="0.25">
      <c r="A74" s="108" t="s">
        <v>929</v>
      </c>
      <c r="B74" s="104">
        <v>729</v>
      </c>
      <c r="C74" s="97">
        <v>20.88</v>
      </c>
      <c r="D74" s="97">
        <v>4.5</v>
      </c>
      <c r="E74" s="98">
        <v>21.929135802469148</v>
      </c>
      <c r="F74" s="38">
        <f t="shared" si="9"/>
        <v>1</v>
      </c>
      <c r="G74" s="39">
        <f>D74*Table5[[#This Row],[Review Weight]]</f>
        <v>4.5</v>
      </c>
      <c r="H74" s="39">
        <f t="shared" si="10"/>
        <v>0.95215790481123208</v>
      </c>
      <c r="I74" s="45">
        <f t="shared" si="11"/>
        <v>4.7261068539804194</v>
      </c>
      <c r="K74" s="106" t="s">
        <v>838</v>
      </c>
      <c r="L74" s="110" t="s">
        <v>845</v>
      </c>
      <c r="M74" s="111" t="s">
        <v>994</v>
      </c>
      <c r="N74" s="111" t="s">
        <v>1023</v>
      </c>
      <c r="O74" s="112" t="s">
        <v>997</v>
      </c>
      <c r="P74" t="s">
        <v>861</v>
      </c>
      <c r="Q74" s="40" t="s">
        <v>863</v>
      </c>
      <c r="R74" s="40" t="s">
        <v>862</v>
      </c>
      <c r="S74" s="42" t="s">
        <v>866</v>
      </c>
    </row>
    <row r="75" spans="1:19" x14ac:dyDescent="0.2">
      <c r="A75" s="108" t="s">
        <v>933</v>
      </c>
      <c r="B75" s="104">
        <v>268</v>
      </c>
      <c r="C75" s="97">
        <v>25.56</v>
      </c>
      <c r="D75" s="97">
        <v>4.2</v>
      </c>
      <c r="E75" s="98">
        <v>32.235555555555564</v>
      </c>
      <c r="F75" s="38">
        <f t="shared" si="9"/>
        <v>1</v>
      </c>
      <c r="G75" s="39">
        <f>D75*Table5[[#This Row],[Review Weight]]</f>
        <v>4.2</v>
      </c>
      <c r="H75" s="39">
        <f t="shared" si="10"/>
        <v>0.79291327726457994</v>
      </c>
      <c r="I75" s="45">
        <f t="shared" si="11"/>
        <v>5.2969222743870645</v>
      </c>
      <c r="K75" s="107" t="s">
        <v>899</v>
      </c>
      <c r="L75" s="101">
        <v>4754</v>
      </c>
      <c r="M75" s="102">
        <v>95.7</v>
      </c>
      <c r="N75" s="102">
        <v>4.4000000000000004</v>
      </c>
      <c r="O75" s="103">
        <v>67.334000000000003</v>
      </c>
      <c r="P75">
        <f t="shared" ref="P75:P82" si="12">MIN(1,L75/100)</f>
        <v>1</v>
      </c>
      <c r="Q75" s="40">
        <f>N75*Table51011[[#This Row],[Review Weight]]</f>
        <v>4.4000000000000004</v>
      </c>
      <c r="R75" s="40">
        <f t="shared" ref="R75:R82" si="13">M75/O75</f>
        <v>1.4212730567024088</v>
      </c>
      <c r="S75" s="42">
        <f t="shared" ref="S75:S82" si="14">Q75/R75</f>
        <v>3.0958160919540236</v>
      </c>
    </row>
    <row r="76" spans="1:19" x14ac:dyDescent="0.2">
      <c r="A76" s="108" t="s">
        <v>937</v>
      </c>
      <c r="B76" s="104">
        <v>7534</v>
      </c>
      <c r="C76" s="97">
        <v>17.989999999999998</v>
      </c>
      <c r="D76" s="97">
        <v>4.5999999999999996</v>
      </c>
      <c r="E76" s="98">
        <v>21.929135802469148</v>
      </c>
      <c r="F76" s="38">
        <f t="shared" si="9"/>
        <v>1</v>
      </c>
      <c r="G76" s="39">
        <f>D76*Table5[[#This Row],[Review Weight]]</f>
        <v>4.5999999999999996</v>
      </c>
      <c r="H76" s="39">
        <f t="shared" si="10"/>
        <v>0.82036976568745512</v>
      </c>
      <c r="I76" s="45">
        <f t="shared" si="11"/>
        <v>5.6072276093028393</v>
      </c>
      <c r="K76" s="108" t="s">
        <v>903</v>
      </c>
      <c r="L76" s="104">
        <v>909</v>
      </c>
      <c r="M76" s="97">
        <v>154.99</v>
      </c>
      <c r="N76" s="97">
        <v>4</v>
      </c>
      <c r="O76" s="98">
        <v>67.334000000000003</v>
      </c>
      <c r="P76" s="38">
        <f t="shared" si="12"/>
        <v>1</v>
      </c>
      <c r="Q76" s="39">
        <f>N76*Table51011[[#This Row],[Review Weight]]</f>
        <v>4</v>
      </c>
      <c r="R76" s="39">
        <f t="shared" si="13"/>
        <v>2.3018088929812577</v>
      </c>
      <c r="S76" s="45">
        <f t="shared" si="14"/>
        <v>1.7377637266920445</v>
      </c>
    </row>
    <row r="77" spans="1:19" x14ac:dyDescent="0.2">
      <c r="A77" s="108" t="s">
        <v>940</v>
      </c>
      <c r="B77" s="104">
        <v>34925</v>
      </c>
      <c r="C77" s="97">
        <v>26.99</v>
      </c>
      <c r="D77" s="97">
        <v>4.7</v>
      </c>
      <c r="E77" s="98">
        <v>32.235555555555564</v>
      </c>
      <c r="F77" s="38">
        <f t="shared" si="9"/>
        <v>1</v>
      </c>
      <c r="G77" s="39">
        <f>D77*Table5[[#This Row],[Review Weight]]</f>
        <v>4.7</v>
      </c>
      <c r="H77" s="39">
        <f t="shared" si="10"/>
        <v>0.83727423135254353</v>
      </c>
      <c r="I77" s="45">
        <f t="shared" si="11"/>
        <v>5.6134535424642893</v>
      </c>
      <c r="K77" s="108" t="s">
        <v>926</v>
      </c>
      <c r="L77" s="104">
        <v>765</v>
      </c>
      <c r="M77" s="97">
        <v>96.17</v>
      </c>
      <c r="N77" s="97">
        <v>4.5999999999999996</v>
      </c>
      <c r="O77" s="98">
        <v>31.466571428571434</v>
      </c>
      <c r="P77" s="38">
        <f t="shared" si="12"/>
        <v>1</v>
      </c>
      <c r="Q77" s="39">
        <f>N77*Table51011[[#This Row],[Review Weight]]</f>
        <v>4.5999999999999996</v>
      </c>
      <c r="R77" s="39">
        <f t="shared" si="13"/>
        <v>3.0562592501793282</v>
      </c>
      <c r="S77" s="45">
        <f t="shared" si="14"/>
        <v>1.5051079190124632</v>
      </c>
    </row>
    <row r="78" spans="1:19" x14ac:dyDescent="0.2">
      <c r="A78" s="108" t="s">
        <v>941</v>
      </c>
      <c r="B78" s="104">
        <v>2068</v>
      </c>
      <c r="C78" s="97">
        <v>29.99</v>
      </c>
      <c r="D78" s="97">
        <v>4.7</v>
      </c>
      <c r="E78" s="98">
        <v>32.235555555555564</v>
      </c>
      <c r="F78" s="38">
        <f t="shared" si="9"/>
        <v>1</v>
      </c>
      <c r="G78" s="39">
        <f>D78*Table5[[#This Row],[Review Weight]]</f>
        <v>4.7</v>
      </c>
      <c r="H78" s="39">
        <f t="shared" si="10"/>
        <v>0.93033916999862099</v>
      </c>
      <c r="I78" s="45">
        <f t="shared" si="11"/>
        <v>5.0519210107072743</v>
      </c>
      <c r="K78" s="108" t="s">
        <v>969</v>
      </c>
      <c r="L78" s="104">
        <v>200</v>
      </c>
      <c r="M78" s="97">
        <v>59.99</v>
      </c>
      <c r="N78" s="97">
        <v>4.7</v>
      </c>
      <c r="O78" s="98">
        <v>32.235555555555564</v>
      </c>
      <c r="P78" s="38">
        <f t="shared" si="12"/>
        <v>1</v>
      </c>
      <c r="Q78" s="39">
        <f>N78*Table51011[[#This Row],[Review Weight]]</f>
        <v>4.7</v>
      </c>
      <c r="R78" s="39">
        <f t="shared" si="13"/>
        <v>1.8609885564593958</v>
      </c>
      <c r="S78" s="45">
        <f t="shared" si="14"/>
        <v>2.5255394417588124</v>
      </c>
    </row>
    <row r="79" spans="1:19" x14ac:dyDescent="0.2">
      <c r="A79" s="108" t="s">
        <v>942</v>
      </c>
      <c r="B79" s="104">
        <v>3854</v>
      </c>
      <c r="C79" s="97">
        <v>29.99</v>
      </c>
      <c r="D79" s="97">
        <v>4.5999999999999996</v>
      </c>
      <c r="E79" s="98">
        <v>21.929135802469148</v>
      </c>
      <c r="F79" s="38">
        <f t="shared" si="9"/>
        <v>1</v>
      </c>
      <c r="G79" s="39">
        <f>D79*Table5[[#This Row],[Review Weight]]</f>
        <v>4.5999999999999996</v>
      </c>
      <c r="H79" s="39">
        <f t="shared" si="10"/>
        <v>1.367586952360577</v>
      </c>
      <c r="I79" s="45">
        <f t="shared" si="11"/>
        <v>3.3635886859405826</v>
      </c>
      <c r="K79" s="108" t="s">
        <v>976</v>
      </c>
      <c r="L79" s="104">
        <v>4</v>
      </c>
      <c r="M79" s="97">
        <v>59</v>
      </c>
      <c r="N79" s="97">
        <v>4.7</v>
      </c>
      <c r="O79" s="98">
        <v>67.334000000000003</v>
      </c>
      <c r="P79" s="38">
        <f t="shared" si="12"/>
        <v>0.04</v>
      </c>
      <c r="Q79" s="39">
        <f>N79*Table51011[[#This Row],[Review Weight]]</f>
        <v>0.188</v>
      </c>
      <c r="R79" s="39">
        <f t="shared" si="13"/>
        <v>0.87622894822823527</v>
      </c>
      <c r="S79" s="45">
        <f t="shared" si="14"/>
        <v>0.21455579661016952</v>
      </c>
    </row>
    <row r="80" spans="1:19" x14ac:dyDescent="0.2">
      <c r="A80" s="108" t="s">
        <v>943</v>
      </c>
      <c r="B80" s="104">
        <v>259</v>
      </c>
      <c r="C80" s="97">
        <v>27.99</v>
      </c>
      <c r="D80" s="97">
        <v>4.3</v>
      </c>
      <c r="E80" s="98">
        <v>21.929135802469148</v>
      </c>
      <c r="F80" s="38">
        <f t="shared" si="9"/>
        <v>1</v>
      </c>
      <c r="G80" s="39">
        <f>D80*Table5[[#This Row],[Review Weight]]</f>
        <v>4.3</v>
      </c>
      <c r="H80" s="39">
        <f t="shared" si="10"/>
        <v>1.2763840879150568</v>
      </c>
      <c r="I80" s="45">
        <f t="shared" si="11"/>
        <v>3.3688918881964036</v>
      </c>
      <c r="K80" s="108" t="s">
        <v>935</v>
      </c>
      <c r="L80" s="104">
        <v>74</v>
      </c>
      <c r="M80" s="97">
        <v>68.11</v>
      </c>
      <c r="N80" s="97">
        <v>4.4000000000000004</v>
      </c>
      <c r="O80" s="98">
        <v>31.466571428571434</v>
      </c>
      <c r="P80" s="38">
        <f t="shared" si="12"/>
        <v>0.74</v>
      </c>
      <c r="Q80" s="39">
        <f>N80*Table51011[[#This Row],[Review Weight]]</f>
        <v>3.2560000000000002</v>
      </c>
      <c r="R80" s="39">
        <f t="shared" si="13"/>
        <v>2.1645192630728296</v>
      </c>
      <c r="S80" s="45">
        <f t="shared" si="14"/>
        <v>1.5042601170375658</v>
      </c>
    </row>
    <row r="81" spans="1:19" x14ac:dyDescent="0.2">
      <c r="A81" s="108" t="s">
        <v>944</v>
      </c>
      <c r="B81" s="104">
        <v>3746</v>
      </c>
      <c r="C81" s="97">
        <v>29.99</v>
      </c>
      <c r="D81" s="97">
        <v>4.7</v>
      </c>
      <c r="E81" s="98">
        <v>21.929135802469148</v>
      </c>
      <c r="F81" s="38">
        <f t="shared" si="9"/>
        <v>1</v>
      </c>
      <c r="G81" s="39">
        <f>D81*Table5[[#This Row],[Review Weight]]</f>
        <v>4.7</v>
      </c>
      <c r="H81" s="39">
        <f t="shared" si="10"/>
        <v>1.367586952360577</v>
      </c>
      <c r="I81" s="45">
        <f t="shared" si="11"/>
        <v>3.4367101791132044</v>
      </c>
      <c r="K81" s="108" t="s">
        <v>953</v>
      </c>
      <c r="L81" s="104">
        <v>15386</v>
      </c>
      <c r="M81" s="97">
        <v>77</v>
      </c>
      <c r="N81" s="97">
        <v>4.4000000000000004</v>
      </c>
      <c r="O81" s="98">
        <v>31.466571428571434</v>
      </c>
      <c r="P81" s="38">
        <f t="shared" si="12"/>
        <v>1</v>
      </c>
      <c r="Q81" s="39">
        <f>N81*Table51011[[#This Row],[Review Weight]]</f>
        <v>4.4000000000000004</v>
      </c>
      <c r="R81" s="39">
        <f t="shared" si="13"/>
        <v>2.4470413046044324</v>
      </c>
      <c r="S81" s="45">
        <f t="shared" si="14"/>
        <v>1.7980897959183679</v>
      </c>
    </row>
    <row r="82" spans="1:19" ht="16" thickBot="1" x14ac:dyDescent="0.25">
      <c r="A82" s="108" t="s">
        <v>945</v>
      </c>
      <c r="B82" s="104">
        <v>379</v>
      </c>
      <c r="C82" s="97">
        <v>20.99</v>
      </c>
      <c r="D82" s="97">
        <v>4.5</v>
      </c>
      <c r="E82" s="98">
        <v>31.466571428571434</v>
      </c>
      <c r="F82" s="38">
        <f t="shared" si="9"/>
        <v>1</v>
      </c>
      <c r="G82" s="39">
        <f>D82*Table5[[#This Row],[Review Weight]]</f>
        <v>4.5</v>
      </c>
      <c r="H82" s="39">
        <f t="shared" si="10"/>
        <v>0.66705710368372773</v>
      </c>
      <c r="I82" s="45">
        <f t="shared" si="11"/>
        <v>6.7460491390458053</v>
      </c>
      <c r="K82" s="109" t="s">
        <v>963</v>
      </c>
      <c r="L82" s="105">
        <v>8456</v>
      </c>
      <c r="M82" s="99">
        <v>239.99</v>
      </c>
      <c r="N82" s="99">
        <v>4.4000000000000004</v>
      </c>
      <c r="O82" s="100">
        <v>21.929135802469148</v>
      </c>
      <c r="P82" s="46">
        <f t="shared" si="12"/>
        <v>1</v>
      </c>
      <c r="Q82" s="47">
        <f>N82*Table51011[[#This Row],[Review Weight]]</f>
        <v>4.4000000000000004</v>
      </c>
      <c r="R82" s="47">
        <f t="shared" si="13"/>
        <v>10.943887719140211</v>
      </c>
      <c r="S82" s="48">
        <f t="shared" si="14"/>
        <v>0.40205090849978853</v>
      </c>
    </row>
    <row r="83" spans="1:19" x14ac:dyDescent="0.2">
      <c r="A83" s="108" t="s">
        <v>946</v>
      </c>
      <c r="B83" s="104">
        <v>565</v>
      </c>
      <c r="C83" s="97">
        <v>29.99</v>
      </c>
      <c r="D83" s="97">
        <v>4.3</v>
      </c>
      <c r="E83" s="98">
        <v>21.929135802469148</v>
      </c>
      <c r="F83" s="38">
        <f t="shared" si="9"/>
        <v>1</v>
      </c>
      <c r="G83" s="39">
        <f>D83*Table5[[#This Row],[Review Weight]]</f>
        <v>4.3</v>
      </c>
      <c r="H83" s="39">
        <f t="shared" si="10"/>
        <v>1.367586952360577</v>
      </c>
      <c r="I83" s="45">
        <f t="shared" si="11"/>
        <v>3.1442242064227188</v>
      </c>
    </row>
    <row r="84" spans="1:19" x14ac:dyDescent="0.2">
      <c r="A84" s="108" t="s">
        <v>947</v>
      </c>
      <c r="B84" s="104">
        <v>1043</v>
      </c>
      <c r="C84" s="97">
        <v>16.2</v>
      </c>
      <c r="D84" s="97">
        <v>4.7</v>
      </c>
      <c r="E84" s="98">
        <v>15.7925</v>
      </c>
      <c r="F84" s="38">
        <f t="shared" si="9"/>
        <v>1</v>
      </c>
      <c r="G84" s="39">
        <f>D84*Table5[[#This Row],[Review Weight]]</f>
        <v>4.7</v>
      </c>
      <c r="H84" s="39">
        <f t="shared" si="10"/>
        <v>1.0258033876840271</v>
      </c>
      <c r="I84" s="45">
        <f t="shared" si="11"/>
        <v>4.5817746913580253</v>
      </c>
    </row>
    <row r="85" spans="1:19" x14ac:dyDescent="0.2">
      <c r="A85" s="108" t="s">
        <v>948</v>
      </c>
      <c r="B85" s="104">
        <v>2325</v>
      </c>
      <c r="C85" s="97">
        <v>19.98</v>
      </c>
      <c r="D85" s="97">
        <v>4.4000000000000004</v>
      </c>
      <c r="E85" s="98">
        <v>21.929135802469148</v>
      </c>
      <c r="F85" s="38">
        <f t="shared" si="9"/>
        <v>1</v>
      </c>
      <c r="G85" s="39">
        <f>D85*Table5[[#This Row],[Review Weight]]</f>
        <v>4.4000000000000004</v>
      </c>
      <c r="H85" s="39">
        <f t="shared" si="10"/>
        <v>0.91111661581074799</v>
      </c>
      <c r="I85" s="45">
        <f t="shared" si="11"/>
        <v>4.8292391156588712</v>
      </c>
    </row>
    <row r="86" spans="1:19" x14ac:dyDescent="0.2">
      <c r="A86" s="108" t="s">
        <v>956</v>
      </c>
      <c r="B86" s="104">
        <v>394</v>
      </c>
      <c r="C86" s="97">
        <v>16.989999999999998</v>
      </c>
      <c r="D86" s="97">
        <v>4.7</v>
      </c>
      <c r="E86" s="98">
        <v>21.929135802469148</v>
      </c>
      <c r="F86" s="38">
        <f t="shared" si="9"/>
        <v>1</v>
      </c>
      <c r="G86" s="39">
        <f>D86*Table5[[#This Row],[Review Weight]]</f>
        <v>4.7</v>
      </c>
      <c r="H86" s="39">
        <f t="shared" si="10"/>
        <v>0.77476833346469498</v>
      </c>
      <c r="I86" s="45">
        <f t="shared" si="11"/>
        <v>6.0663295039202474</v>
      </c>
    </row>
    <row r="87" spans="1:19" x14ac:dyDescent="0.2">
      <c r="A87" s="108" t="s">
        <v>957</v>
      </c>
      <c r="B87" s="104">
        <v>266</v>
      </c>
      <c r="C87" s="97">
        <v>29.99</v>
      </c>
      <c r="D87" s="97">
        <v>4.5999999999999996</v>
      </c>
      <c r="E87" s="98">
        <v>32.235555555555564</v>
      </c>
      <c r="F87" s="38">
        <f t="shared" si="9"/>
        <v>1</v>
      </c>
      <c r="G87" s="39">
        <f>D87*Table5[[#This Row],[Review Weight]]</f>
        <v>4.5999999999999996</v>
      </c>
      <c r="H87" s="39">
        <f t="shared" si="10"/>
        <v>0.93033916999862099</v>
      </c>
      <c r="I87" s="45">
        <f t="shared" si="11"/>
        <v>4.9444333296283958</v>
      </c>
    </row>
    <row r="88" spans="1:19" x14ac:dyDescent="0.2">
      <c r="A88" s="108" t="s">
        <v>958</v>
      </c>
      <c r="B88" s="104">
        <v>1171</v>
      </c>
      <c r="C88" s="97">
        <v>20.98</v>
      </c>
      <c r="D88" s="97">
        <v>4.4000000000000004</v>
      </c>
      <c r="E88" s="98">
        <v>32.235555555555564</v>
      </c>
      <c r="F88" s="38">
        <f t="shared" si="9"/>
        <v>1</v>
      </c>
      <c r="G88" s="39">
        <f>D88*Table5[[#This Row],[Review Weight]]</f>
        <v>4.4000000000000004</v>
      </c>
      <c r="H88" s="39">
        <f t="shared" si="10"/>
        <v>0.65083413759823505</v>
      </c>
      <c r="I88" s="45">
        <f t="shared" si="11"/>
        <v>6.7605550259506426</v>
      </c>
    </row>
    <row r="89" spans="1:19" x14ac:dyDescent="0.2">
      <c r="A89" s="108" t="s">
        <v>959</v>
      </c>
      <c r="B89" s="104">
        <v>386</v>
      </c>
      <c r="C89" s="97">
        <v>23.99</v>
      </c>
      <c r="D89" s="97">
        <v>4.7</v>
      </c>
      <c r="E89" s="98">
        <v>21.929135802469148</v>
      </c>
      <c r="F89" s="38">
        <f t="shared" si="9"/>
        <v>1</v>
      </c>
      <c r="G89" s="39">
        <f>D89*Table5[[#This Row],[Review Weight]]</f>
        <v>4.7</v>
      </c>
      <c r="H89" s="39">
        <f t="shared" si="10"/>
        <v>1.0939783590240162</v>
      </c>
      <c r="I89" s="45">
        <f t="shared" si="11"/>
        <v>4.2962458637601078</v>
      </c>
    </row>
    <row r="90" spans="1:19" x14ac:dyDescent="0.2">
      <c r="A90" s="108" t="s">
        <v>960</v>
      </c>
      <c r="B90" s="104">
        <v>335</v>
      </c>
      <c r="C90" s="97">
        <v>23.64</v>
      </c>
      <c r="D90" s="97">
        <v>4.2</v>
      </c>
      <c r="E90" s="98">
        <v>21.929135802469148</v>
      </c>
      <c r="F90" s="38">
        <f t="shared" si="9"/>
        <v>1</v>
      </c>
      <c r="G90" s="39">
        <f>D90*Table5[[#This Row],[Review Weight]]</f>
        <v>4.2</v>
      </c>
      <c r="H90" s="39">
        <f t="shared" si="10"/>
        <v>1.0780178577460502</v>
      </c>
      <c r="I90" s="45">
        <f t="shared" si="11"/>
        <v>3.8960393557686301</v>
      </c>
    </row>
    <row r="91" spans="1:19" ht="16" thickBot="1" x14ac:dyDescent="0.25">
      <c r="A91" s="109" t="s">
        <v>964</v>
      </c>
      <c r="B91" s="105">
        <v>1232</v>
      </c>
      <c r="C91" s="99">
        <v>19.98</v>
      </c>
      <c r="D91" s="99">
        <v>4.7</v>
      </c>
      <c r="E91" s="100">
        <v>21.929135802469148</v>
      </c>
      <c r="F91" s="46">
        <f t="shared" si="9"/>
        <v>1</v>
      </c>
      <c r="G91" s="47">
        <f>D91*Table5[[#This Row],[Review Weight]]</f>
        <v>4.7</v>
      </c>
      <c r="H91" s="47">
        <f t="shared" si="10"/>
        <v>0.91111661581074799</v>
      </c>
      <c r="I91" s="48">
        <f t="shared" si="11"/>
        <v>5.1585054189992485</v>
      </c>
    </row>
    <row r="92" spans="1:19" x14ac:dyDescent="0.2"/>
    <row r="93" spans="1:19" x14ac:dyDescent="0.2"/>
    <row r="94" spans="1:19" x14ac:dyDescent="0.2"/>
  </sheetData>
  <mergeCells count="7">
    <mergeCell ref="C38:I39"/>
    <mergeCell ref="C52:I53"/>
    <mergeCell ref="M38:S39"/>
    <mergeCell ref="M72:S73"/>
    <mergeCell ref="A1:E2"/>
    <mergeCell ref="A18:D19"/>
    <mergeCell ref="F18:J19"/>
  </mergeCells>
  <phoneticPr fontId="20" type="noConversion"/>
  <conditionalFormatting sqref="I41:I48 I55:I91">
    <cfRule type="colorScale" priority="3">
      <colorScale>
        <cfvo type="min"/>
        <cfvo type="percentile" val="50"/>
        <cfvo type="num" val="5"/>
        <color rgb="FFFF7128"/>
        <color rgb="FFFFEB84"/>
        <color rgb="FF00B050"/>
      </colorScale>
    </cfRule>
  </conditionalFormatting>
  <conditionalFormatting sqref="S41:S68">
    <cfRule type="colorScale" priority="2">
      <colorScale>
        <cfvo type="min"/>
        <cfvo type="percentile" val="50"/>
        <cfvo type="num" val="5"/>
        <color rgb="FFFF7128"/>
        <color rgb="FFFFEB84"/>
        <color rgb="FF00B050"/>
      </colorScale>
    </cfRule>
  </conditionalFormatting>
  <conditionalFormatting sqref="S75:S82">
    <cfRule type="colorScale" priority="1">
      <colorScale>
        <cfvo type="min"/>
        <cfvo type="percentile" val="50"/>
        <cfvo type="num" val="5"/>
        <color rgb="FFFF7128"/>
        <color rgb="FFFFEB84"/>
        <color rgb="FF00B050"/>
      </colorScale>
    </cfRule>
  </conditionalFormatting>
  <pageMargins left="0.7" right="0.7" top="0.75" bottom="0.75" header="0.3" footer="0.3"/>
  <drawing r:id="rId7"/>
  <tableParts count="5">
    <tablePart r:id="rId8"/>
    <tablePart r:id="rId9"/>
    <tablePart r:id="rId10"/>
    <tablePart r:id="rId11"/>
    <tablePart r:id="rId1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20AF3-3D4F-CB42-B3BB-633B42D49A6A}">
  <dimension ref="A1:Z65"/>
  <sheetViews>
    <sheetView zoomScale="75" zoomScaleNormal="135" workbookViewId="0">
      <selection activeCell="F36" sqref="F36"/>
    </sheetView>
  </sheetViews>
  <sheetFormatPr baseColWidth="10" defaultColWidth="0" defaultRowHeight="15" zeroHeight="1" x14ac:dyDescent="0.2"/>
  <cols>
    <col min="1" max="1" width="23" bestFit="1" customWidth="1"/>
    <col min="2" max="2" width="24" bestFit="1" customWidth="1"/>
    <col min="3" max="3" width="18.33203125" customWidth="1"/>
    <col min="4" max="4" width="17" customWidth="1"/>
    <col min="5" max="5" width="9.6640625" bestFit="1" customWidth="1"/>
    <col min="6" max="6" width="24" bestFit="1" customWidth="1"/>
    <col min="7" max="7" width="23" bestFit="1" customWidth="1"/>
    <col min="8" max="8" width="24" bestFit="1" customWidth="1"/>
    <col min="9" max="9" width="9.6640625" bestFit="1" customWidth="1"/>
    <col min="10" max="10" width="28.33203125" bestFit="1" customWidth="1"/>
    <col min="11" max="11" width="13.83203125" bestFit="1" customWidth="1"/>
    <col min="12" max="13" width="10.83203125" customWidth="1"/>
    <col min="14" max="14" width="23" bestFit="1" customWidth="1"/>
    <col min="15" max="15" width="15.5" bestFit="1" customWidth="1"/>
    <col min="16" max="16" width="14.1640625" bestFit="1" customWidth="1"/>
    <col min="17" max="17" width="16.83203125" bestFit="1" customWidth="1"/>
    <col min="18" max="18" width="12.33203125" bestFit="1" customWidth="1"/>
    <col min="19" max="19" width="14.1640625" bestFit="1" customWidth="1"/>
    <col min="20" max="20" width="18.1640625" hidden="1"/>
    <col min="21" max="21" width="13.1640625" hidden="1"/>
    <col min="22" max="22" width="15.5" hidden="1"/>
    <col min="23" max="23" width="23.5" hidden="1"/>
    <col min="24" max="24" width="12.5" hidden="1"/>
    <col min="25" max="26" width="12.1640625" hidden="1"/>
    <col min="27" max="16384" width="10.83203125" hidden="1"/>
  </cols>
  <sheetData>
    <row r="1" spans="1:15" x14ac:dyDescent="0.2">
      <c r="A1" s="114" t="s">
        <v>853</v>
      </c>
      <c r="B1" s="114"/>
      <c r="C1" s="114"/>
      <c r="D1" s="114"/>
      <c r="E1" s="114"/>
      <c r="G1" s="90" t="s">
        <v>1007</v>
      </c>
      <c r="H1" s="90"/>
      <c r="I1" s="90"/>
      <c r="J1" s="90"/>
    </row>
    <row r="2" spans="1:15" x14ac:dyDescent="0.2">
      <c r="A2" s="114"/>
      <c r="B2" s="114"/>
      <c r="C2" s="114"/>
      <c r="D2" s="114"/>
      <c r="E2" s="114"/>
      <c r="G2" s="90"/>
      <c r="H2" s="90"/>
      <c r="I2" s="90"/>
      <c r="J2" s="90"/>
    </row>
    <row r="3" spans="1:15" s="13" customFormat="1" ht="48" x14ac:dyDescent="0.2">
      <c r="A3" s="21" t="s">
        <v>838</v>
      </c>
      <c r="B3" s="13" t="s">
        <v>845</v>
      </c>
      <c r="C3" s="13" t="s">
        <v>852</v>
      </c>
      <c r="D3" s="13" t="s">
        <v>844</v>
      </c>
      <c r="E3" s="13" t="s">
        <v>867</v>
      </c>
      <c r="G3" s="4" t="s">
        <v>868</v>
      </c>
      <c r="H3" t="s">
        <v>870</v>
      </c>
      <c r="I3" t="s">
        <v>869</v>
      </c>
      <c r="J3" t="s">
        <v>871</v>
      </c>
    </row>
    <row r="4" spans="1:15" x14ac:dyDescent="0.2">
      <c r="A4" s="4" t="s">
        <v>46</v>
      </c>
      <c r="B4" s="12">
        <v>50054</v>
      </c>
      <c r="C4" s="11">
        <v>4.6222222222222227</v>
      </c>
      <c r="D4" s="10">
        <v>32.235555555555564</v>
      </c>
      <c r="E4" s="12">
        <v>18</v>
      </c>
      <c r="G4" s="22" t="s">
        <v>46</v>
      </c>
      <c r="H4" s="23">
        <f t="shared" ref="H4:H14" si="0">B4/$B$15</f>
        <v>0.33998301918831719</v>
      </c>
      <c r="I4" s="23">
        <f t="shared" ref="I4:I14" si="1">(E4/$E$15)</f>
        <v>0.11688311688311688</v>
      </c>
      <c r="J4" s="14">
        <f>(H4+I4)/2</f>
        <v>0.22843306803571703</v>
      </c>
      <c r="N4" s="4"/>
      <c r="O4" s="20"/>
    </row>
    <row r="5" spans="1:15" x14ac:dyDescent="0.2">
      <c r="A5" s="4" t="s">
        <v>62</v>
      </c>
      <c r="B5" s="12">
        <v>43640</v>
      </c>
      <c r="C5" s="11">
        <v>4.7024691358024677</v>
      </c>
      <c r="D5" s="10">
        <v>21.929135802469148</v>
      </c>
      <c r="E5" s="12">
        <v>81</v>
      </c>
      <c r="G5" s="4" t="s">
        <v>62</v>
      </c>
      <c r="H5" s="23">
        <f t="shared" si="0"/>
        <v>0.29641704873492952</v>
      </c>
      <c r="I5" s="23">
        <f t="shared" si="1"/>
        <v>0.52597402597402598</v>
      </c>
      <c r="J5" s="14">
        <f t="shared" ref="J5:J14" si="2">(H5+I5)/2</f>
        <v>0.41119553735447778</v>
      </c>
      <c r="N5" s="4"/>
      <c r="O5" s="20"/>
    </row>
    <row r="6" spans="1:15" x14ac:dyDescent="0.2">
      <c r="A6" s="4" t="s">
        <v>26</v>
      </c>
      <c r="B6" s="12">
        <v>38875</v>
      </c>
      <c r="C6" s="11">
        <v>4.5657142857142849</v>
      </c>
      <c r="D6" s="10">
        <v>31.466571428571434</v>
      </c>
      <c r="E6" s="12">
        <v>35</v>
      </c>
      <c r="G6" s="22" t="s">
        <v>26</v>
      </c>
      <c r="H6" s="23">
        <f t="shared" si="0"/>
        <v>0.26405162166751572</v>
      </c>
      <c r="I6" s="23">
        <f t="shared" si="1"/>
        <v>0.22727272727272727</v>
      </c>
      <c r="J6" s="14">
        <f t="shared" si="2"/>
        <v>0.24566217447012151</v>
      </c>
      <c r="N6" s="4"/>
      <c r="O6" s="20"/>
    </row>
    <row r="7" spans="1:15" x14ac:dyDescent="0.2">
      <c r="A7" s="4" t="s">
        <v>136</v>
      </c>
      <c r="B7" s="12">
        <v>5887</v>
      </c>
      <c r="C7" s="11">
        <v>4.42</v>
      </c>
      <c r="D7" s="10">
        <v>67.334000000000003</v>
      </c>
      <c r="E7" s="12">
        <v>5</v>
      </c>
      <c r="G7" s="4" t="s">
        <v>136</v>
      </c>
      <c r="H7" s="23">
        <f t="shared" si="0"/>
        <v>3.998641535065376E-2</v>
      </c>
      <c r="I7" s="23">
        <f t="shared" si="1"/>
        <v>3.2467532467532464E-2</v>
      </c>
      <c r="J7" s="14">
        <f t="shared" si="2"/>
        <v>3.6226973909093116E-2</v>
      </c>
      <c r="N7" s="4"/>
      <c r="O7" s="20"/>
    </row>
    <row r="8" spans="1:15" x14ac:dyDescent="0.2">
      <c r="A8" s="4" t="s">
        <v>115</v>
      </c>
      <c r="B8" s="12">
        <v>4344</v>
      </c>
      <c r="C8" s="11">
        <v>4.5600000000000005</v>
      </c>
      <c r="D8" s="10">
        <v>27.597999999999995</v>
      </c>
      <c r="E8" s="12">
        <v>5</v>
      </c>
      <c r="G8" s="22" t="s">
        <v>115</v>
      </c>
      <c r="H8" s="23">
        <f t="shared" si="0"/>
        <v>2.9505858380030565E-2</v>
      </c>
      <c r="I8" s="23">
        <f t="shared" si="1"/>
        <v>3.2467532467532464E-2</v>
      </c>
      <c r="J8" s="14">
        <f t="shared" si="2"/>
        <v>3.0986695423781515E-2</v>
      </c>
      <c r="N8" s="4"/>
      <c r="O8" s="20"/>
    </row>
    <row r="9" spans="1:15" x14ac:dyDescent="0.2">
      <c r="A9" s="4" t="s">
        <v>763</v>
      </c>
      <c r="B9" s="12">
        <v>1972</v>
      </c>
      <c r="C9" s="11">
        <v>4.8</v>
      </c>
      <c r="D9" s="10">
        <v>24.99</v>
      </c>
      <c r="E9" s="12">
        <v>1</v>
      </c>
      <c r="G9" s="4" t="s">
        <v>763</v>
      </c>
      <c r="H9" s="23">
        <f t="shared" si="0"/>
        <v>1.3394464255391408E-2</v>
      </c>
      <c r="I9" s="23">
        <f t="shared" si="1"/>
        <v>6.4935064935064939E-3</v>
      </c>
      <c r="J9" s="14">
        <f t="shared" si="2"/>
        <v>9.9439853744489499E-3</v>
      </c>
      <c r="N9" s="4"/>
      <c r="O9" s="20"/>
    </row>
    <row r="10" spans="1:15" x14ac:dyDescent="0.2">
      <c r="A10" s="4" t="s">
        <v>194</v>
      </c>
      <c r="B10" s="12">
        <v>1501</v>
      </c>
      <c r="C10" s="11">
        <v>4.6749999999999998</v>
      </c>
      <c r="D10" s="10">
        <v>15.7925</v>
      </c>
      <c r="E10" s="12">
        <v>4</v>
      </c>
      <c r="G10" s="22" t="s">
        <v>194</v>
      </c>
      <c r="H10" s="23">
        <f t="shared" si="0"/>
        <v>1.0195279334352183E-2</v>
      </c>
      <c r="I10" s="23">
        <f t="shared" si="1"/>
        <v>2.5974025974025976E-2</v>
      </c>
      <c r="J10" s="14">
        <f t="shared" si="2"/>
        <v>1.8084652654189078E-2</v>
      </c>
      <c r="N10" s="4"/>
      <c r="O10" s="20"/>
    </row>
    <row r="11" spans="1:15" x14ac:dyDescent="0.2">
      <c r="A11" s="4" t="s">
        <v>36</v>
      </c>
      <c r="B11" s="12">
        <v>893</v>
      </c>
      <c r="C11" s="11">
        <v>4.5</v>
      </c>
      <c r="D11" s="10">
        <v>10.99</v>
      </c>
      <c r="E11" s="12">
        <v>2</v>
      </c>
      <c r="G11" s="4" t="s">
        <v>36</v>
      </c>
      <c r="H11" s="23">
        <f t="shared" si="0"/>
        <v>6.065545933095602E-3</v>
      </c>
      <c r="I11" s="23">
        <f t="shared" si="1"/>
        <v>1.2987012987012988E-2</v>
      </c>
      <c r="J11" s="14">
        <f t="shared" si="2"/>
        <v>9.5262794600542954E-3</v>
      </c>
      <c r="N11" s="4"/>
      <c r="O11" s="20"/>
    </row>
    <row r="12" spans="1:15" x14ac:dyDescent="0.2">
      <c r="A12" s="4" t="s">
        <v>174</v>
      </c>
      <c r="B12" s="12">
        <v>29</v>
      </c>
      <c r="C12" s="11">
        <v>4.9000000000000004</v>
      </c>
      <c r="D12" s="10">
        <v>8.9499999999999993</v>
      </c>
      <c r="E12" s="12">
        <v>1</v>
      </c>
      <c r="G12" s="22" t="s">
        <v>174</v>
      </c>
      <c r="H12" s="23">
        <f t="shared" si="0"/>
        <v>1.9697741552046188E-4</v>
      </c>
      <c r="I12" s="23">
        <f t="shared" si="1"/>
        <v>6.4935064935064939E-3</v>
      </c>
      <c r="J12" s="14">
        <f t="shared" si="2"/>
        <v>3.3452419545134779E-3</v>
      </c>
      <c r="N12" s="4"/>
      <c r="O12" s="20"/>
    </row>
    <row r="13" spans="1:15" x14ac:dyDescent="0.2">
      <c r="A13" s="4" t="s">
        <v>368</v>
      </c>
      <c r="B13" s="12">
        <v>24</v>
      </c>
      <c r="C13" s="11">
        <v>4.5</v>
      </c>
      <c r="D13" s="10">
        <v>14.95</v>
      </c>
      <c r="E13" s="12">
        <v>1</v>
      </c>
      <c r="G13" s="4" t="s">
        <v>368</v>
      </c>
      <c r="H13" s="23">
        <f t="shared" si="0"/>
        <v>1.63015792154865E-4</v>
      </c>
      <c r="I13" s="23">
        <f t="shared" si="1"/>
        <v>6.4935064935064939E-3</v>
      </c>
      <c r="J13" s="14">
        <f t="shared" si="2"/>
        <v>3.3282611428306795E-3</v>
      </c>
      <c r="N13" s="4"/>
      <c r="O13" s="20"/>
    </row>
    <row r="14" spans="1:15" x14ac:dyDescent="0.2">
      <c r="A14" s="4" t="s">
        <v>408</v>
      </c>
      <c r="B14" s="12">
        <v>6</v>
      </c>
      <c r="C14" s="11">
        <v>5</v>
      </c>
      <c r="D14" s="10">
        <v>14.98</v>
      </c>
      <c r="E14" s="12">
        <v>1</v>
      </c>
      <c r="G14" s="22" t="s">
        <v>408</v>
      </c>
      <c r="H14" s="23">
        <f t="shared" si="0"/>
        <v>4.0753948038716251E-5</v>
      </c>
      <c r="I14" s="23">
        <f t="shared" si="1"/>
        <v>6.4935064935064939E-3</v>
      </c>
      <c r="J14" s="14">
        <f t="shared" si="2"/>
        <v>3.2671302207726051E-3</v>
      </c>
      <c r="N14" s="4"/>
      <c r="O14" s="20"/>
    </row>
    <row r="15" spans="1:15" x14ac:dyDescent="0.2">
      <c r="A15" s="4" t="s">
        <v>839</v>
      </c>
      <c r="B15" s="94">
        <v>147225</v>
      </c>
      <c r="C15" s="11">
        <v>4.6474025974025954</v>
      </c>
      <c r="D15" s="10">
        <v>26.50331168831163</v>
      </c>
      <c r="E15" s="94">
        <v>154</v>
      </c>
      <c r="N15" s="4"/>
      <c r="O15" s="20"/>
    </row>
    <row r="16" spans="1:15" x14ac:dyDescent="0.2"/>
    <row r="17" spans="1:15" x14ac:dyDescent="0.2"/>
    <row r="18" spans="1:15" x14ac:dyDescent="0.2">
      <c r="A18" s="92" t="s">
        <v>1010</v>
      </c>
      <c r="B18" s="92"/>
      <c r="C18" s="92"/>
      <c r="D18" s="92"/>
      <c r="E18" s="92"/>
      <c r="F18" s="92"/>
      <c r="G18" s="92"/>
      <c r="H18" s="92"/>
      <c r="I18" s="92"/>
      <c r="J18" s="92"/>
      <c r="K18" s="92"/>
      <c r="N18" s="4"/>
      <c r="O18" s="20"/>
    </row>
    <row r="19" spans="1:15" x14ac:dyDescent="0.2">
      <c r="A19" s="92"/>
      <c r="B19" s="92"/>
      <c r="C19" s="92"/>
      <c r="D19" s="92"/>
      <c r="E19" s="92"/>
      <c r="F19" s="92"/>
      <c r="G19" s="92"/>
      <c r="H19" s="92"/>
      <c r="I19" s="92"/>
      <c r="J19" s="92"/>
      <c r="K19" s="92"/>
    </row>
    <row r="20" spans="1:15" x14ac:dyDescent="0.2">
      <c r="B20" s="3" t="s">
        <v>843</v>
      </c>
    </row>
    <row r="21" spans="1:15" x14ac:dyDescent="0.2">
      <c r="B21" t="s">
        <v>847</v>
      </c>
      <c r="D21" t="s">
        <v>848</v>
      </c>
      <c r="F21" t="s">
        <v>849</v>
      </c>
      <c r="H21" t="s">
        <v>850</v>
      </c>
      <c r="J21" t="s">
        <v>1008</v>
      </c>
      <c r="K21" t="s">
        <v>872</v>
      </c>
    </row>
    <row r="22" spans="1:15" ht="16" x14ac:dyDescent="0.2">
      <c r="A22" s="21" t="s">
        <v>838</v>
      </c>
      <c r="B22" t="s">
        <v>1009</v>
      </c>
      <c r="C22" t="s">
        <v>873</v>
      </c>
      <c r="D22" t="s">
        <v>1009</v>
      </c>
      <c r="E22" t="s">
        <v>873</v>
      </c>
      <c r="F22" t="s">
        <v>1009</v>
      </c>
      <c r="G22" t="s">
        <v>873</v>
      </c>
      <c r="H22" t="s">
        <v>1009</v>
      </c>
      <c r="I22" t="s">
        <v>873</v>
      </c>
    </row>
    <row r="23" spans="1:15" x14ac:dyDescent="0.2">
      <c r="A23" s="4" t="s">
        <v>368</v>
      </c>
      <c r="B23" s="14">
        <v>1</v>
      </c>
      <c r="C23" s="94">
        <v>1</v>
      </c>
      <c r="D23" s="14">
        <v>0</v>
      </c>
      <c r="E23" s="94"/>
      <c r="F23" s="14">
        <v>0</v>
      </c>
      <c r="G23" s="94"/>
      <c r="H23" s="14">
        <v>0</v>
      </c>
      <c r="I23" s="94"/>
      <c r="J23" s="14">
        <v>1</v>
      </c>
      <c r="K23" s="94">
        <v>1</v>
      </c>
    </row>
    <row r="24" spans="1:15" x14ac:dyDescent="0.2">
      <c r="A24" s="4" t="s">
        <v>36</v>
      </c>
      <c r="B24" s="14">
        <v>1</v>
      </c>
      <c r="C24" s="94">
        <v>2</v>
      </c>
      <c r="D24" s="14">
        <v>0</v>
      </c>
      <c r="E24" s="94"/>
      <c r="F24" s="14">
        <v>0</v>
      </c>
      <c r="G24" s="94"/>
      <c r="H24" s="14">
        <v>0</v>
      </c>
      <c r="I24" s="94"/>
      <c r="J24" s="14">
        <v>1</v>
      </c>
      <c r="K24" s="94">
        <v>2</v>
      </c>
    </row>
    <row r="25" spans="1:15" x14ac:dyDescent="0.2">
      <c r="A25" s="4" t="s">
        <v>763</v>
      </c>
      <c r="B25" s="14">
        <v>0</v>
      </c>
      <c r="C25" s="94"/>
      <c r="D25" s="14">
        <v>1</v>
      </c>
      <c r="E25" s="94">
        <v>1</v>
      </c>
      <c r="F25" s="14">
        <v>0</v>
      </c>
      <c r="G25" s="94"/>
      <c r="H25" s="14">
        <v>0</v>
      </c>
      <c r="I25" s="94"/>
      <c r="J25" s="14">
        <v>1</v>
      </c>
      <c r="K25" s="94">
        <v>1</v>
      </c>
    </row>
    <row r="26" spans="1:15" x14ac:dyDescent="0.2">
      <c r="A26" s="4" t="s">
        <v>136</v>
      </c>
      <c r="B26" s="14">
        <v>0.2</v>
      </c>
      <c r="C26" s="94">
        <v>1</v>
      </c>
      <c r="D26" s="14">
        <v>0.2</v>
      </c>
      <c r="E26" s="94">
        <v>1</v>
      </c>
      <c r="F26" s="14">
        <v>0</v>
      </c>
      <c r="G26" s="94"/>
      <c r="H26" s="14">
        <v>0.6</v>
      </c>
      <c r="I26" s="94">
        <v>3</v>
      </c>
      <c r="J26" s="14">
        <v>1</v>
      </c>
      <c r="K26" s="94">
        <v>5</v>
      </c>
    </row>
    <row r="27" spans="1:15" x14ac:dyDescent="0.2">
      <c r="A27" s="4" t="s">
        <v>62</v>
      </c>
      <c r="B27" s="14">
        <v>0.40740740740740738</v>
      </c>
      <c r="C27" s="94">
        <v>33</v>
      </c>
      <c r="D27" s="14">
        <v>0.48148148148148145</v>
      </c>
      <c r="E27" s="94">
        <v>39</v>
      </c>
      <c r="F27" s="14">
        <v>9.8765432098765427E-2</v>
      </c>
      <c r="G27" s="94">
        <v>8</v>
      </c>
      <c r="H27" s="14">
        <v>1.2345679012345678E-2</v>
      </c>
      <c r="I27" s="94">
        <v>1</v>
      </c>
      <c r="J27" s="14">
        <v>1</v>
      </c>
      <c r="K27" s="94">
        <v>81</v>
      </c>
    </row>
    <row r="28" spans="1:15" x14ac:dyDescent="0.2">
      <c r="A28" s="4" t="s">
        <v>408</v>
      </c>
      <c r="B28" s="14">
        <v>1</v>
      </c>
      <c r="C28" s="94">
        <v>1</v>
      </c>
      <c r="D28" s="14">
        <v>0</v>
      </c>
      <c r="E28" s="94"/>
      <c r="F28" s="14">
        <v>0</v>
      </c>
      <c r="G28" s="94"/>
      <c r="H28" s="14">
        <v>0</v>
      </c>
      <c r="I28" s="94"/>
      <c r="J28" s="14">
        <v>1</v>
      </c>
      <c r="K28" s="94">
        <v>1</v>
      </c>
    </row>
    <row r="29" spans="1:15" x14ac:dyDescent="0.2">
      <c r="A29" s="4" t="s">
        <v>174</v>
      </c>
      <c r="B29" s="14">
        <v>1</v>
      </c>
      <c r="C29" s="94">
        <v>1</v>
      </c>
      <c r="D29" s="14">
        <v>0</v>
      </c>
      <c r="E29" s="94"/>
      <c r="F29" s="14">
        <v>0</v>
      </c>
      <c r="G29" s="94"/>
      <c r="H29" s="14">
        <v>0</v>
      </c>
      <c r="I29" s="94"/>
      <c r="J29" s="14">
        <v>1</v>
      </c>
      <c r="K29" s="94">
        <v>1</v>
      </c>
    </row>
    <row r="30" spans="1:15" x14ac:dyDescent="0.2">
      <c r="A30" s="4" t="s">
        <v>194</v>
      </c>
      <c r="B30" s="14">
        <v>0.25</v>
      </c>
      <c r="C30" s="94">
        <v>1</v>
      </c>
      <c r="D30" s="14">
        <v>0.75</v>
      </c>
      <c r="E30" s="94">
        <v>3</v>
      </c>
      <c r="F30" s="14">
        <v>0</v>
      </c>
      <c r="G30" s="94"/>
      <c r="H30" s="14">
        <v>0</v>
      </c>
      <c r="I30" s="94"/>
      <c r="J30" s="14">
        <v>1</v>
      </c>
      <c r="K30" s="94">
        <v>4</v>
      </c>
    </row>
    <row r="31" spans="1:15" x14ac:dyDescent="0.2">
      <c r="A31" s="4" t="s">
        <v>46</v>
      </c>
      <c r="B31" s="14">
        <v>5.5555555555555552E-2</v>
      </c>
      <c r="C31" s="94">
        <v>1</v>
      </c>
      <c r="D31" s="14">
        <v>0.3888888888888889</v>
      </c>
      <c r="E31" s="94">
        <v>7</v>
      </c>
      <c r="F31" s="14">
        <v>0.5</v>
      </c>
      <c r="G31" s="94">
        <v>9</v>
      </c>
      <c r="H31" s="14">
        <v>5.5555555555555552E-2</v>
      </c>
      <c r="I31" s="94">
        <v>1</v>
      </c>
      <c r="J31" s="14">
        <v>1</v>
      </c>
      <c r="K31" s="94">
        <v>18</v>
      </c>
    </row>
    <row r="32" spans="1:15" x14ac:dyDescent="0.2">
      <c r="A32" s="4" t="s">
        <v>115</v>
      </c>
      <c r="B32" s="14">
        <v>0</v>
      </c>
      <c r="C32" s="94"/>
      <c r="D32" s="14">
        <v>0.8</v>
      </c>
      <c r="E32" s="94">
        <v>4</v>
      </c>
      <c r="F32" s="14">
        <v>0.2</v>
      </c>
      <c r="G32" s="94">
        <v>1</v>
      </c>
      <c r="H32" s="14">
        <v>0</v>
      </c>
      <c r="I32" s="94"/>
      <c r="J32" s="14">
        <v>1</v>
      </c>
      <c r="K32" s="94">
        <v>5</v>
      </c>
    </row>
    <row r="33" spans="1:11" x14ac:dyDescent="0.2">
      <c r="A33" s="4" t="s">
        <v>26</v>
      </c>
      <c r="B33" s="14">
        <v>5.7142857142857141E-2</v>
      </c>
      <c r="C33" s="94">
        <v>2</v>
      </c>
      <c r="D33" s="14">
        <v>0.6</v>
      </c>
      <c r="E33" s="94">
        <v>21</v>
      </c>
      <c r="F33" s="14">
        <v>0.25714285714285712</v>
      </c>
      <c r="G33" s="94">
        <v>9</v>
      </c>
      <c r="H33" s="14">
        <v>8.5714285714285715E-2</v>
      </c>
      <c r="I33" s="94">
        <v>3</v>
      </c>
      <c r="J33" s="14">
        <v>1</v>
      </c>
      <c r="K33" s="94">
        <v>35</v>
      </c>
    </row>
    <row r="34" spans="1:11" x14ac:dyDescent="0.2">
      <c r="A34" s="4" t="s">
        <v>839</v>
      </c>
      <c r="B34" s="14">
        <v>0.2792207792207792</v>
      </c>
      <c r="C34" s="94">
        <v>43</v>
      </c>
      <c r="D34" s="14">
        <v>0.4935064935064935</v>
      </c>
      <c r="E34" s="94">
        <v>76</v>
      </c>
      <c r="F34" s="14">
        <v>0.17532467532467533</v>
      </c>
      <c r="G34" s="94">
        <v>27</v>
      </c>
      <c r="H34" s="14">
        <v>5.1948051948051951E-2</v>
      </c>
      <c r="I34" s="94">
        <v>8</v>
      </c>
      <c r="J34" s="14">
        <v>1</v>
      </c>
      <c r="K34" s="94">
        <v>154</v>
      </c>
    </row>
    <row r="35" spans="1:11" x14ac:dyDescent="0.2"/>
    <row r="36" spans="1:11" x14ac:dyDescent="0.2"/>
    <row r="37" spans="1:11" x14ac:dyDescent="0.2"/>
    <row r="38" spans="1:11" x14ac:dyDescent="0.2"/>
    <row r="39" spans="1:11" ht="32" x14ac:dyDescent="0.2">
      <c r="A39" t="s">
        <v>874</v>
      </c>
      <c r="B39" t="s">
        <v>875</v>
      </c>
      <c r="C39" s="13" t="s">
        <v>876</v>
      </c>
      <c r="D39" s="121" t="s">
        <v>1011</v>
      </c>
    </row>
    <row r="40" spans="1:11" x14ac:dyDescent="0.2">
      <c r="A40" t="s">
        <v>46</v>
      </c>
      <c r="B40" s="20">
        <f t="shared" ref="B40:B50" si="3">(INDEX($B$4:$B$14,(MATCH(A40,$A$4:$A$14,0)))/(INDEX($E$4:$E$14,MATCH(A40,$A$4:$A$14,0))))</f>
        <v>2780.7777777777778</v>
      </c>
      <c r="C40" t="str">
        <f t="shared" ref="C40:C50" si="4">IF(B40&gt;($D$40+100),"High Engagement",IF(B40&lt;($D$40-100),"Low Engagement","Normal Engagement"))</f>
        <v>High Engagement</v>
      </c>
      <c r="D40" s="122">
        <f>AVERAGE($B$4:$B$14)/AVERAGE($E$4:$E$14)</f>
        <v>956.0064935064936</v>
      </c>
    </row>
    <row r="41" spans="1:11" x14ac:dyDescent="0.2">
      <c r="A41" t="s">
        <v>763</v>
      </c>
      <c r="B41" s="20">
        <f t="shared" si="3"/>
        <v>1972</v>
      </c>
      <c r="C41" t="str">
        <f t="shared" si="4"/>
        <v>High Engagement</v>
      </c>
    </row>
    <row r="42" spans="1:11" x14ac:dyDescent="0.2">
      <c r="A42" t="s">
        <v>136</v>
      </c>
      <c r="B42" s="20">
        <f t="shared" si="3"/>
        <v>1177.4000000000001</v>
      </c>
      <c r="C42" t="str">
        <f t="shared" si="4"/>
        <v>High Engagement</v>
      </c>
    </row>
    <row r="43" spans="1:11" x14ac:dyDescent="0.2">
      <c r="A43" t="s">
        <v>26</v>
      </c>
      <c r="B43" s="20">
        <f t="shared" si="3"/>
        <v>1110.7142857142858</v>
      </c>
      <c r="C43" t="str">
        <f t="shared" si="4"/>
        <v>High Engagement</v>
      </c>
    </row>
    <row r="44" spans="1:11" x14ac:dyDescent="0.2">
      <c r="A44" t="s">
        <v>115</v>
      </c>
      <c r="B44" s="20">
        <f t="shared" si="3"/>
        <v>868.8</v>
      </c>
      <c r="C44" t="str">
        <f t="shared" si="4"/>
        <v>Normal Engagement</v>
      </c>
    </row>
    <row r="45" spans="1:11" x14ac:dyDescent="0.2">
      <c r="A45" t="s">
        <v>62</v>
      </c>
      <c r="B45" s="20">
        <f t="shared" si="3"/>
        <v>538.76543209876547</v>
      </c>
      <c r="C45" t="str">
        <f t="shared" si="4"/>
        <v>Low Engagement</v>
      </c>
    </row>
    <row r="46" spans="1:11" x14ac:dyDescent="0.2">
      <c r="A46" t="s">
        <v>36</v>
      </c>
      <c r="B46" s="20">
        <f t="shared" si="3"/>
        <v>446.5</v>
      </c>
      <c r="C46" t="str">
        <f t="shared" si="4"/>
        <v>Low Engagement</v>
      </c>
    </row>
    <row r="47" spans="1:11" x14ac:dyDescent="0.2">
      <c r="A47" t="s">
        <v>194</v>
      </c>
      <c r="B47" s="20">
        <f t="shared" si="3"/>
        <v>375.25</v>
      </c>
      <c r="C47" t="str">
        <f t="shared" si="4"/>
        <v>Low Engagement</v>
      </c>
    </row>
    <row r="48" spans="1:11" x14ac:dyDescent="0.2">
      <c r="A48" t="s">
        <v>174</v>
      </c>
      <c r="B48" s="20">
        <f t="shared" si="3"/>
        <v>29</v>
      </c>
      <c r="C48" t="str">
        <f t="shared" si="4"/>
        <v>Low Engagement</v>
      </c>
    </row>
    <row r="49" spans="1:11" x14ac:dyDescent="0.2">
      <c r="A49" t="s">
        <v>368</v>
      </c>
      <c r="B49" s="20">
        <f t="shared" si="3"/>
        <v>24</v>
      </c>
      <c r="C49" t="str">
        <f t="shared" si="4"/>
        <v>Low Engagement</v>
      </c>
    </row>
    <row r="50" spans="1:11" x14ac:dyDescent="0.2">
      <c r="A50" t="s">
        <v>408</v>
      </c>
      <c r="B50" s="20">
        <f t="shared" si="3"/>
        <v>6</v>
      </c>
      <c r="C50" t="str">
        <f t="shared" si="4"/>
        <v>Low Engagement</v>
      </c>
    </row>
    <row r="51" spans="1:11" x14ac:dyDescent="0.2"/>
    <row r="52" spans="1:11" x14ac:dyDescent="0.2"/>
    <row r="53" spans="1:11" x14ac:dyDescent="0.2"/>
    <row r="54" spans="1:11" x14ac:dyDescent="0.2"/>
    <row r="55" spans="1:11" x14ac:dyDescent="0.2"/>
    <row r="56" spans="1:11" x14ac:dyDescent="0.2"/>
    <row r="57" spans="1:11" x14ac:dyDescent="0.2"/>
    <row r="58" spans="1:11" x14ac:dyDescent="0.2"/>
    <row r="59" spans="1:11" x14ac:dyDescent="0.2"/>
    <row r="60" spans="1:11" x14ac:dyDescent="0.2"/>
    <row r="61" spans="1:11" x14ac:dyDescent="0.2"/>
    <row r="62" spans="1:11" x14ac:dyDescent="0.2"/>
    <row r="63" spans="1:11" x14ac:dyDescent="0.2"/>
    <row r="64" spans="1:11" ht="15" customHeight="1" x14ac:dyDescent="0.35">
      <c r="F64" s="49"/>
      <c r="G64" s="49"/>
      <c r="H64" s="49"/>
      <c r="I64" s="49"/>
      <c r="J64" s="49"/>
      <c r="K64" s="49"/>
    </row>
    <row r="65" spans="6:11" ht="15" hidden="1" customHeight="1" x14ac:dyDescent="0.35">
      <c r="F65" s="49"/>
      <c r="G65" s="49"/>
      <c r="H65" s="49"/>
      <c r="I65" s="49"/>
      <c r="J65" s="49"/>
      <c r="K65" s="49"/>
    </row>
  </sheetData>
  <mergeCells count="3">
    <mergeCell ref="G1:J2"/>
    <mergeCell ref="A1:E2"/>
    <mergeCell ref="A18:K19"/>
  </mergeCells>
  <pageMargins left="0.7" right="0.7" top="0.75" bottom="0.75" header="0.3" footer="0.3"/>
  <drawing r:id="rId3"/>
  <tableParts count="3">
    <tablePart r:id="rId4"/>
    <tablePart r:id="rId5"/>
    <tablePart r:id="rId6"/>
  </tableParts>
  <extLst>
    <ext xmlns:x14="http://schemas.microsoft.com/office/spreadsheetml/2009/9/main" uri="{78C0D931-6437-407d-A8EE-F0AAD7539E65}">
      <x14:conditionalFormattings>
        <x14:conditionalFormatting xmlns:xm="http://schemas.microsoft.com/office/excel/2006/main" pivot="1">
          <x14:cfRule type="iconSet" priority="3" id="{2106C67F-F01F-A248-A0B7-08BB1FB5A850}">
            <x14:iconSet iconSet="3Stars">
              <x14:cfvo type="percent">
                <xm:f>0</xm:f>
              </x14:cfvo>
              <x14:cfvo type="percent">
                <xm:f>33</xm:f>
              </x14:cfvo>
              <x14:cfvo type="percent">
                <xm:f>67</xm:f>
              </x14:cfvo>
            </x14:iconSet>
          </x14:cfRule>
          <xm:sqref>C4:C14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4D658-7222-4146-959A-0B506BA72D2F}">
  <dimension ref="A1:BA118"/>
  <sheetViews>
    <sheetView tabSelected="1" topLeftCell="C1" zoomScale="86" workbookViewId="0">
      <selection activeCell="M17" sqref="M17"/>
    </sheetView>
  </sheetViews>
  <sheetFormatPr baseColWidth="10" defaultColWidth="0" defaultRowHeight="15" zeroHeight="1" x14ac:dyDescent="0.2"/>
  <cols>
    <col min="1" max="1" width="18.1640625" bestFit="1" customWidth="1"/>
    <col min="2" max="2" width="15.6640625" bestFit="1" customWidth="1"/>
    <col min="3" max="3" width="23.33203125" bestFit="1" customWidth="1"/>
    <col min="4" max="4" width="25.1640625" bestFit="1" customWidth="1"/>
    <col min="5" max="5" width="14.6640625" bestFit="1" customWidth="1"/>
    <col min="6" max="6" width="21.83203125" bestFit="1" customWidth="1"/>
    <col min="7" max="7" width="25.1640625" bestFit="1" customWidth="1"/>
    <col min="8" max="8" width="14.6640625" bestFit="1" customWidth="1"/>
    <col min="9" max="9" width="17" bestFit="1" customWidth="1"/>
    <col min="10" max="10" width="20.33203125" customWidth="1"/>
    <col min="11" max="11" width="26.1640625" customWidth="1"/>
    <col min="12" max="12" width="16.83203125" customWidth="1"/>
    <col min="13" max="13" width="17.5" bestFit="1" customWidth="1"/>
    <col min="14" max="14" width="16.6640625" bestFit="1" customWidth="1"/>
    <col min="15" max="15" width="17.83203125" bestFit="1" customWidth="1"/>
    <col min="16" max="16" width="14.1640625" bestFit="1" customWidth="1"/>
    <col min="17" max="17" width="17.5" bestFit="1" customWidth="1"/>
    <col min="18" max="18" width="16.6640625" hidden="1"/>
    <col min="19" max="19" width="17.83203125" hidden="1"/>
    <col min="20" max="20" width="14.1640625" hidden="1"/>
    <col min="21" max="21" width="17.5" hidden="1"/>
    <col min="22" max="22" width="18.1640625" hidden="1"/>
    <col min="23" max="23" width="17.83203125" hidden="1"/>
    <col min="24" max="24" width="14.1640625" hidden="1"/>
    <col min="25" max="25" width="17.5" hidden="1"/>
    <col min="26" max="26" width="16.6640625" hidden="1"/>
    <col min="27" max="27" width="17.83203125" hidden="1"/>
    <col min="28" max="28" width="14.1640625" hidden="1"/>
    <col min="29" max="29" width="17.5" hidden="1"/>
    <col min="30" max="30" width="16.6640625" hidden="1"/>
    <col min="31" max="31" width="17.83203125" hidden="1"/>
    <col min="32" max="32" width="14.1640625" hidden="1"/>
    <col min="33" max="33" width="17.5" hidden="1"/>
    <col min="34" max="34" width="23.5" hidden="1"/>
    <col min="35" max="35" width="17.83203125" hidden="1"/>
    <col min="36" max="36" width="14.1640625" hidden="1"/>
    <col min="37" max="37" width="17.5" hidden="1"/>
    <col min="38" max="38" width="16.6640625" hidden="1"/>
    <col min="39" max="39" width="17.83203125" hidden="1"/>
    <col min="40" max="40" width="14.1640625" hidden="1"/>
    <col min="41" max="41" width="17.5" hidden="1"/>
    <col min="42" max="42" width="16.6640625" hidden="1"/>
    <col min="43" max="43" width="17.83203125" hidden="1"/>
    <col min="44" max="44" width="14.1640625" hidden="1"/>
    <col min="45" max="45" width="17.5" hidden="1"/>
    <col min="46" max="46" width="16.6640625" hidden="1"/>
    <col min="47" max="47" width="17.83203125" hidden="1"/>
    <col min="48" max="48" width="14.1640625" hidden="1"/>
    <col min="49" max="49" width="17.5" hidden="1"/>
    <col min="50" max="50" width="19.83203125" hidden="1"/>
    <col min="51" max="51" width="21" hidden="1"/>
    <col min="52" max="52" width="17.5" hidden="1"/>
    <col min="53" max="53" width="21.83203125" hidden="1"/>
    <col min="54" max="16384" width="10.83203125" hidden="1"/>
  </cols>
  <sheetData>
    <row r="1" spans="1:14" ht="15" customHeight="1" x14ac:dyDescent="0.3">
      <c r="A1" s="93" t="s">
        <v>1004</v>
      </c>
      <c r="B1" s="93"/>
      <c r="C1" s="93"/>
      <c r="D1" s="93"/>
      <c r="E1" s="93"/>
      <c r="F1" s="93"/>
      <c r="H1" s="74" t="s">
        <v>885</v>
      </c>
      <c r="I1" s="74"/>
      <c r="J1" s="74"/>
      <c r="K1" s="74"/>
      <c r="L1" s="74"/>
      <c r="M1" s="50"/>
    </row>
    <row r="2" spans="1:14" ht="15" customHeight="1" x14ac:dyDescent="0.3">
      <c r="A2" s="93"/>
      <c r="B2" s="93"/>
      <c r="C2" s="93"/>
      <c r="D2" s="93"/>
      <c r="E2" s="93"/>
      <c r="F2" s="93"/>
      <c r="H2" s="74"/>
      <c r="I2" s="74"/>
      <c r="J2" s="74"/>
      <c r="K2" s="74"/>
      <c r="L2" s="74"/>
      <c r="M2" s="50"/>
    </row>
    <row r="3" spans="1:14" ht="32" x14ac:dyDescent="0.2">
      <c r="A3" s="3" t="s">
        <v>838</v>
      </c>
      <c r="B3" s="12" t="s">
        <v>1001</v>
      </c>
      <c r="C3" s="11" t="s">
        <v>877</v>
      </c>
      <c r="D3" s="11" t="s">
        <v>1002</v>
      </c>
      <c r="E3" s="10" t="s">
        <v>994</v>
      </c>
      <c r="F3" t="s">
        <v>1003</v>
      </c>
      <c r="H3" s="52" t="s">
        <v>879</v>
      </c>
      <c r="I3" s="52" t="s">
        <v>880</v>
      </c>
      <c r="J3" s="52" t="s">
        <v>881</v>
      </c>
      <c r="K3" s="52" t="s">
        <v>882</v>
      </c>
      <c r="L3" s="52" t="s">
        <v>884</v>
      </c>
    </row>
    <row r="4" spans="1:14" ht="16" x14ac:dyDescent="0.2">
      <c r="A4" s="4" t="s">
        <v>51</v>
      </c>
      <c r="B4" s="12">
        <v>66482</v>
      </c>
      <c r="C4" s="11">
        <v>3499.0526315789475</v>
      </c>
      <c r="D4" s="11">
        <v>4.4736842105263168</v>
      </c>
      <c r="E4" s="10">
        <v>25.085789473684212</v>
      </c>
      <c r="F4" s="94">
        <v>19</v>
      </c>
      <c r="H4" s="4" t="s">
        <v>51</v>
      </c>
      <c r="I4" s="11">
        <f>IF(((C4/$C$31)*0.5)*0.5&lt;0.5,((C4/$C$31)*0.5)*0.5,0.5)</f>
        <v>0.41083086764998861</v>
      </c>
      <c r="J4" s="20">
        <f>IF(C4&gt;3000,$D$31*0.05,D4*0.05*(C4/3000))</f>
        <v>0.22783582089552243</v>
      </c>
      <c r="K4">
        <f>0.25*(1-E4/MAX('Gaming Merchandise Dataset'!H:H))</f>
        <v>0.22386788045993145</v>
      </c>
      <c r="L4" s="51">
        <f>SUM(I4:K4)</f>
        <v>0.86253456900544245</v>
      </c>
      <c r="N4" s="6"/>
    </row>
    <row r="5" spans="1:14" ht="16" x14ac:dyDescent="0.2">
      <c r="A5" s="4" t="s">
        <v>20</v>
      </c>
      <c r="B5" s="12">
        <v>15386</v>
      </c>
      <c r="C5" s="11">
        <v>15386</v>
      </c>
      <c r="D5" s="11">
        <v>4.4000000000000004</v>
      </c>
      <c r="E5" s="10">
        <v>77</v>
      </c>
      <c r="F5" s="94">
        <v>1</v>
      </c>
      <c r="H5" s="119" t="s">
        <v>20</v>
      </c>
      <c r="I5" s="123">
        <f>IF(((C5/$C$31)*0.5)*0.5&lt;0.5,((C5/$C$31)*0.5)*0.5,0.5)</f>
        <v>0.5</v>
      </c>
      <c r="J5" s="124">
        <f>IF(C5&gt;3000,$D$31*0.05,D5*0.05*(C5/3000))</f>
        <v>0.22783582089552243</v>
      </c>
      <c r="K5">
        <f>0.25*(1-E5/MAX('Gaming Merchandise Dataset'!H:H))</f>
        <v>0.16978832451352138</v>
      </c>
      <c r="L5" s="125">
        <f>SUM(I5:K5)</f>
        <v>0.89762414540904389</v>
      </c>
      <c r="N5" s="6"/>
    </row>
    <row r="6" spans="1:14" ht="16" x14ac:dyDescent="0.2">
      <c r="A6" s="4" t="s">
        <v>94</v>
      </c>
      <c r="B6" s="12">
        <v>12118</v>
      </c>
      <c r="C6" s="11">
        <v>1101.6363636363637</v>
      </c>
      <c r="D6" s="11">
        <v>4.6999999999999993</v>
      </c>
      <c r="E6" s="10">
        <v>24.535454545454549</v>
      </c>
      <c r="F6" s="94">
        <v>11</v>
      </c>
      <c r="H6" s="4" t="s">
        <v>94</v>
      </c>
      <c r="I6" s="11">
        <f>IF(((C6/$C$31)*0.5)*0.5&lt;0.5,((C6/$C$31)*0.5)*0.5,0.5)</f>
        <v>0.12934536023348586</v>
      </c>
      <c r="J6" s="20">
        <f>IF(C6&gt;3000,$D$31*0.05,D6*0.05*(C6/3000))</f>
        <v>8.6294848484848488E-2</v>
      </c>
      <c r="K6">
        <f>0.25*(1-E6/MAX('Gaming Merchandise Dataset'!H:H))</f>
        <v>0.22444116989723056</v>
      </c>
      <c r="L6" s="51">
        <f>SUM(I6:K6)</f>
        <v>0.4400813786155649</v>
      </c>
      <c r="N6" s="6"/>
    </row>
    <row r="7" spans="1:14" ht="16" x14ac:dyDescent="0.2">
      <c r="A7" s="4" t="s">
        <v>293</v>
      </c>
      <c r="B7" s="12">
        <v>10689</v>
      </c>
      <c r="C7" s="11">
        <v>3563</v>
      </c>
      <c r="D7" s="11">
        <v>4.5666666666666664</v>
      </c>
      <c r="E7" s="10">
        <v>30.88</v>
      </c>
      <c r="F7" s="94">
        <v>3</v>
      </c>
      <c r="H7" s="126" t="s">
        <v>293</v>
      </c>
      <c r="I7" s="127">
        <f>IF(((C7/$C$31)*0.5)*0.5&lt;0.5,((C7/$C$31)*0.5)*0.5,0.5)</f>
        <v>0.41833905789990189</v>
      </c>
      <c r="J7" s="128">
        <f>IF(C7&gt;3000,$D$31*0.05,D7*0.05*(C7/3000))</f>
        <v>0.22783582089552243</v>
      </c>
      <c r="K7">
        <f>0.25*(1-E7/MAX('Gaming Merchandise Dataset'!H:H))</f>
        <v>0.21783199299970832</v>
      </c>
      <c r="L7" s="130">
        <f>SUM(I7:K7)</f>
        <v>0.86400687179513269</v>
      </c>
      <c r="N7" s="6"/>
    </row>
    <row r="8" spans="1:14" x14ac:dyDescent="0.2">
      <c r="A8" s="4" t="s">
        <v>806</v>
      </c>
      <c r="B8" s="12">
        <v>8456</v>
      </c>
      <c r="C8" s="11">
        <v>8456</v>
      </c>
      <c r="D8" s="11">
        <v>4.4000000000000004</v>
      </c>
      <c r="E8" s="10">
        <v>239.99</v>
      </c>
      <c r="F8" s="94">
        <v>1</v>
      </c>
      <c r="H8" s="119" t="s">
        <v>806</v>
      </c>
      <c r="I8" s="123">
        <f>IF(((C8/$C$31)*0.5)*0.5&lt;0.5,((C8/$C$31)*0.5)*0.5,0.5)</f>
        <v>0.5</v>
      </c>
      <c r="J8" s="124">
        <f>IF(C8&gt;3000,$D$31*0.05,D8*0.05*(C8/3000))</f>
        <v>0.22783582089552243</v>
      </c>
      <c r="K8">
        <f>0.25*(1-E8/MAX('Gaming Merchandise Dataset'!H:H))</f>
        <v>0</v>
      </c>
      <c r="L8" s="125">
        <f>SUM(I8:K8)</f>
        <v>0.72783582089552246</v>
      </c>
    </row>
    <row r="9" spans="1:14" x14ac:dyDescent="0.2">
      <c r="A9" s="4" t="s">
        <v>751</v>
      </c>
      <c r="B9" s="12">
        <v>4754</v>
      </c>
      <c r="C9" s="11">
        <v>4754</v>
      </c>
      <c r="D9" s="11">
        <v>4.4000000000000004</v>
      </c>
      <c r="E9" s="10">
        <v>95.7</v>
      </c>
      <c r="F9" s="94">
        <v>1</v>
      </c>
      <c r="H9" s="126" t="s">
        <v>751</v>
      </c>
      <c r="I9" s="127">
        <f>IF(((C9/$C$31)*0.5)*0.5&lt;0.5,((C9/$C$31)*0.5)*0.5,0.5)</f>
        <v>0.5</v>
      </c>
      <c r="J9" s="128">
        <f>IF(C9&gt;3000,$D$31*0.05,D9*0.05*(C9/3000))</f>
        <v>0.22783582089552243</v>
      </c>
      <c r="K9" s="129">
        <f>0.25*(1-E9/MAX('Gaming Merchandise Dataset'!H:H))</f>
        <v>0.15030834618109087</v>
      </c>
      <c r="L9" s="130">
        <f>SUM(I9:K9)</f>
        <v>0.87814416707661336</v>
      </c>
    </row>
    <row r="10" spans="1:14" x14ac:dyDescent="0.2">
      <c r="A10" s="4" t="s">
        <v>110</v>
      </c>
      <c r="B10" s="12">
        <v>3113</v>
      </c>
      <c r="C10" s="11">
        <v>1556.5</v>
      </c>
      <c r="D10" s="11">
        <v>4.7</v>
      </c>
      <c r="E10" s="10">
        <v>33.015000000000001</v>
      </c>
      <c r="F10" s="94">
        <v>2</v>
      </c>
      <c r="H10" s="4" t="s">
        <v>110</v>
      </c>
      <c r="I10" s="11">
        <f>IF(((C10/$C$31)*0.5)*0.5&lt;0.5,((C10/$C$31)*0.5)*0.5,0.5)</f>
        <v>0.1827518225150708</v>
      </c>
      <c r="J10" s="20">
        <f>IF(C10&gt;3000,$D$31*0.05,D10*0.05*(C10/3000))</f>
        <v>0.12192583333333334</v>
      </c>
      <c r="K10">
        <f>0.25*(1-E10/MAX('Gaming Merchandise Dataset'!H:H))</f>
        <v>0.21560794199758324</v>
      </c>
      <c r="L10" s="51">
        <f>SUM(I10:K10)</f>
        <v>0.52028559784598738</v>
      </c>
    </row>
    <row r="11" spans="1:14" x14ac:dyDescent="0.2">
      <c r="A11" s="4" t="s">
        <v>630</v>
      </c>
      <c r="B11" s="12">
        <v>2938</v>
      </c>
      <c r="C11" s="11">
        <v>2938</v>
      </c>
      <c r="D11" s="11">
        <v>4.5999999999999996</v>
      </c>
      <c r="E11" s="10">
        <v>9.99</v>
      </c>
      <c r="F11" s="94">
        <v>1</v>
      </c>
      <c r="H11" s="4" t="s">
        <v>630</v>
      </c>
      <c r="I11" s="11">
        <f>IF(((C11/$C$31)*0.5)*0.5&lt;0.5,((C11/$C$31)*0.5)*0.5,0.5)</f>
        <v>0.34495654002523485</v>
      </c>
      <c r="J11" s="20">
        <f>IF(C11&gt;3000,$D$31*0.05,D11*0.05*(C11/3000))</f>
        <v>0.22524666666666662</v>
      </c>
      <c r="K11">
        <f>0.25*(1-E11/MAX('Gaming Merchandise Dataset'!H:H))</f>
        <v>0.23959331638818285</v>
      </c>
      <c r="L11" s="51">
        <f>SUM(I11:K11)</f>
        <v>0.80979652308008432</v>
      </c>
    </row>
    <row r="12" spans="1:14" x14ac:dyDescent="0.2">
      <c r="A12" s="4" t="s">
        <v>180</v>
      </c>
      <c r="B12" s="12">
        <v>2474</v>
      </c>
      <c r="C12" s="11">
        <v>2474</v>
      </c>
      <c r="D12" s="11">
        <v>4.5999999999999996</v>
      </c>
      <c r="E12" s="10">
        <v>13.99</v>
      </c>
      <c r="F12" s="94">
        <v>1</v>
      </c>
      <c r="H12" s="4" t="s">
        <v>180</v>
      </c>
      <c r="I12" s="11">
        <f>IF(((C12/$C$31)*0.5)*0.5&lt;0.5,((C12/$C$31)*0.5)*0.5,0.5)</f>
        <v>0.29047735875508202</v>
      </c>
      <c r="J12" s="20">
        <f>IF(C12&gt;3000,$D$31*0.05,D12*0.05*(C12/3000))</f>
        <v>0.1896733333333333</v>
      </c>
      <c r="K12">
        <f>0.25*(1-E12/MAX('Gaming Merchandise Dataset'!H:H))</f>
        <v>0.23542647610317097</v>
      </c>
      <c r="L12" s="51">
        <f>SUM(I12:K12)</f>
        <v>0.71557716819158634</v>
      </c>
    </row>
    <row r="13" spans="1:14" x14ac:dyDescent="0.2">
      <c r="A13" s="4" t="s">
        <v>648</v>
      </c>
      <c r="B13" s="12">
        <v>2016</v>
      </c>
      <c r="C13" s="11">
        <v>2016</v>
      </c>
      <c r="D13" s="11">
        <v>4.7</v>
      </c>
      <c r="E13" s="10">
        <v>17.95</v>
      </c>
      <c r="F13" s="94">
        <v>1</v>
      </c>
      <c r="H13" s="4" t="s">
        <v>648</v>
      </c>
      <c r="I13" s="11">
        <f>IF(((C13/$C$31)*0.5)*0.5&lt;0.5,((C13/$C$31)*0.5)*0.5,0.5)</f>
        <v>0.23670264965652602</v>
      </c>
      <c r="J13" s="20">
        <f>IF(C13&gt;3000,$D$31*0.05,D13*0.05*(C13/3000))</f>
        <v>0.15792000000000003</v>
      </c>
      <c r="K13">
        <f>0.25*(1-E13/MAX('Gaming Merchandise Dataset'!H:H))</f>
        <v>0.2313013042210092</v>
      </c>
      <c r="L13" s="51">
        <f>SUM(I13:K13)</f>
        <v>0.62592395387753519</v>
      </c>
    </row>
    <row r="14" spans="1:14" x14ac:dyDescent="0.2">
      <c r="A14" s="4" t="s">
        <v>802</v>
      </c>
      <c r="B14" s="12">
        <v>1232</v>
      </c>
      <c r="C14" s="11">
        <v>1232</v>
      </c>
      <c r="D14" s="11">
        <v>4.7</v>
      </c>
      <c r="E14" s="10">
        <v>19.98</v>
      </c>
      <c r="F14" s="94">
        <v>1</v>
      </c>
      <c r="H14" s="4" t="s">
        <v>1005</v>
      </c>
      <c r="I14" s="11">
        <f>AVERAGE(I4:I13)</f>
        <v>0.35134036567352905</v>
      </c>
      <c r="J14" s="20">
        <f>IF(C14&gt;3000,$D$31*0.05,D14*0.05*(C14/3000))</f>
        <v>9.6506666666666671E-2</v>
      </c>
      <c r="K14">
        <f>0.25*(1-E14/MAX('Gaming Merchandise Dataset'!H:H))</f>
        <v>0.2291866327763657</v>
      </c>
      <c r="L14" s="51">
        <f>SUM(I14:K14)</f>
        <v>0.67703366511656138</v>
      </c>
    </row>
    <row r="15" spans="1:14" x14ac:dyDescent="0.2">
      <c r="A15" s="4" t="s">
        <v>692</v>
      </c>
      <c r="B15" s="12">
        <v>1213</v>
      </c>
      <c r="C15" s="11">
        <v>1213</v>
      </c>
      <c r="D15" s="11">
        <v>4.8</v>
      </c>
      <c r="E15" s="10">
        <v>22.99</v>
      </c>
      <c r="F15" s="94">
        <v>1</v>
      </c>
    </row>
    <row r="16" spans="1:14" x14ac:dyDescent="0.2">
      <c r="A16" s="4" t="s">
        <v>788</v>
      </c>
      <c r="B16" s="12">
        <v>1171</v>
      </c>
      <c r="C16" s="11">
        <v>1171</v>
      </c>
      <c r="D16" s="11">
        <v>4.4000000000000004</v>
      </c>
      <c r="E16" s="10">
        <v>20.98</v>
      </c>
      <c r="F16" s="94">
        <v>1</v>
      </c>
    </row>
    <row r="17" spans="1:12" x14ac:dyDescent="0.2">
      <c r="A17" s="4" t="s">
        <v>732</v>
      </c>
      <c r="B17" s="12">
        <v>1055</v>
      </c>
      <c r="C17" s="11">
        <v>1055</v>
      </c>
      <c r="D17" s="11">
        <v>4.8</v>
      </c>
      <c r="E17" s="10">
        <v>26.99</v>
      </c>
      <c r="F17" s="94">
        <v>1</v>
      </c>
    </row>
    <row r="18" spans="1:12" x14ac:dyDescent="0.2">
      <c r="A18" s="4" t="s">
        <v>823</v>
      </c>
      <c r="B18" s="12">
        <v>909</v>
      </c>
      <c r="C18" s="11">
        <v>909</v>
      </c>
      <c r="D18" s="11">
        <v>4</v>
      </c>
      <c r="E18" s="10">
        <v>154.99</v>
      </c>
      <c r="F18" s="94">
        <v>1</v>
      </c>
    </row>
    <row r="19" spans="1:12" ht="16" x14ac:dyDescent="0.2">
      <c r="A19" s="4" t="s">
        <v>561</v>
      </c>
      <c r="B19" s="12">
        <v>885</v>
      </c>
      <c r="C19" s="11">
        <v>885</v>
      </c>
      <c r="D19" s="11">
        <v>4.7</v>
      </c>
      <c r="E19" s="10">
        <v>24.99</v>
      </c>
      <c r="F19" s="94">
        <v>1</v>
      </c>
      <c r="J19" s="132" t="s">
        <v>879</v>
      </c>
      <c r="K19" t="s">
        <v>884</v>
      </c>
      <c r="L19">
        <f>0.2*(1-(D21/MAX('Gaming Merchandise Dataset'!H:H)))</f>
        <v>0.19616650693778909</v>
      </c>
    </row>
    <row r="20" spans="1:12" x14ac:dyDescent="0.2">
      <c r="A20" s="4" t="s">
        <v>573</v>
      </c>
      <c r="B20" s="12">
        <v>868</v>
      </c>
      <c r="C20" s="11">
        <v>868</v>
      </c>
      <c r="D20" s="11">
        <v>4.5999999999999996</v>
      </c>
      <c r="E20" s="10">
        <v>11.99</v>
      </c>
      <c r="F20" s="94">
        <v>1</v>
      </c>
      <c r="J20" s="133" t="s">
        <v>20</v>
      </c>
      <c r="K20" s="51">
        <v>0.89762414540904389</v>
      </c>
    </row>
    <row r="21" spans="1:12" x14ac:dyDescent="0.2">
      <c r="A21" s="4" t="s">
        <v>688</v>
      </c>
      <c r="B21" s="12">
        <v>865</v>
      </c>
      <c r="C21" s="11">
        <v>865</v>
      </c>
      <c r="D21" s="11">
        <v>4.5999999999999996</v>
      </c>
      <c r="E21" s="10">
        <v>15.98</v>
      </c>
      <c r="F21" s="94">
        <v>1</v>
      </c>
      <c r="J21" s="133" t="s">
        <v>751</v>
      </c>
      <c r="K21" s="51">
        <v>0.87814416707661336</v>
      </c>
      <c r="L21" s="10"/>
    </row>
    <row r="22" spans="1:12" x14ac:dyDescent="0.2">
      <c r="A22" s="4" t="s">
        <v>85</v>
      </c>
      <c r="B22" s="12">
        <v>789</v>
      </c>
      <c r="C22" s="11">
        <v>789</v>
      </c>
      <c r="D22" s="11">
        <v>4.8</v>
      </c>
      <c r="E22" s="10">
        <v>24.8</v>
      </c>
      <c r="F22" s="94">
        <v>1</v>
      </c>
      <c r="J22" s="134" t="s">
        <v>293</v>
      </c>
      <c r="K22" s="51">
        <v>0.86400687179513269</v>
      </c>
      <c r="L22" s="10"/>
    </row>
    <row r="23" spans="1:12" x14ac:dyDescent="0.2">
      <c r="A23" s="4" t="s">
        <v>42</v>
      </c>
      <c r="B23" s="12">
        <v>779</v>
      </c>
      <c r="C23" s="11">
        <v>389.5</v>
      </c>
      <c r="D23" s="11">
        <v>4.75</v>
      </c>
      <c r="E23" s="10">
        <v>36.340000000000003</v>
      </c>
      <c r="F23" s="94">
        <v>2</v>
      </c>
      <c r="J23" s="135" t="s">
        <v>51</v>
      </c>
      <c r="K23" s="51">
        <v>0.86253456900544245</v>
      </c>
    </row>
    <row r="24" spans="1:12" x14ac:dyDescent="0.2">
      <c r="A24" s="4" t="s">
        <v>536</v>
      </c>
      <c r="B24" s="12">
        <v>765</v>
      </c>
      <c r="C24" s="11">
        <v>765</v>
      </c>
      <c r="D24" s="11">
        <v>4.5999999999999996</v>
      </c>
      <c r="E24" s="10">
        <v>96.17</v>
      </c>
      <c r="F24" s="94">
        <v>1</v>
      </c>
      <c r="J24" s="134" t="s">
        <v>630</v>
      </c>
      <c r="K24" s="51">
        <v>0.80979652308008432</v>
      </c>
    </row>
    <row r="25" spans="1:12" x14ac:dyDescent="0.2">
      <c r="A25" s="4" t="s">
        <v>184</v>
      </c>
      <c r="B25" s="12">
        <v>729</v>
      </c>
      <c r="C25" s="11">
        <v>729</v>
      </c>
      <c r="D25" s="11">
        <v>4.5</v>
      </c>
      <c r="E25" s="10">
        <v>20.88</v>
      </c>
      <c r="F25" s="94">
        <v>1</v>
      </c>
      <c r="J25" s="136" t="s">
        <v>806</v>
      </c>
      <c r="K25" s="51">
        <v>0.72783582089552246</v>
      </c>
      <c r="L25" s="10"/>
    </row>
    <row r="26" spans="1:12" x14ac:dyDescent="0.2">
      <c r="A26" s="4" t="s">
        <v>459</v>
      </c>
      <c r="B26" s="12">
        <v>677</v>
      </c>
      <c r="C26" s="11">
        <v>338.5</v>
      </c>
      <c r="D26" s="11">
        <v>4.6500000000000004</v>
      </c>
      <c r="E26" s="10">
        <v>48.49</v>
      </c>
      <c r="F26" s="94">
        <v>2</v>
      </c>
      <c r="J26" s="135" t="s">
        <v>180</v>
      </c>
      <c r="K26" s="51">
        <v>0.71557716819158634</v>
      </c>
    </row>
    <row r="27" spans="1:12" x14ac:dyDescent="0.2">
      <c r="A27" s="4" t="s">
        <v>216</v>
      </c>
      <c r="B27" s="12">
        <v>638</v>
      </c>
      <c r="C27" s="11">
        <v>91.142857142857139</v>
      </c>
      <c r="D27" s="11">
        <v>4.4285714285714288</v>
      </c>
      <c r="E27" s="10">
        <v>46.800000000000004</v>
      </c>
      <c r="F27" s="94">
        <v>7</v>
      </c>
      <c r="J27" s="134" t="s">
        <v>648</v>
      </c>
      <c r="K27" s="51">
        <v>0.62592395387753519</v>
      </c>
    </row>
    <row r="28" spans="1:12" x14ac:dyDescent="0.2">
      <c r="A28" s="4" t="s">
        <v>701</v>
      </c>
      <c r="B28" s="12">
        <v>612</v>
      </c>
      <c r="C28" s="11">
        <v>612</v>
      </c>
      <c r="D28" s="11">
        <v>4.5999999999999996</v>
      </c>
      <c r="E28" s="10">
        <v>12.99</v>
      </c>
      <c r="F28" s="94">
        <v>1</v>
      </c>
      <c r="J28" s="135" t="s">
        <v>110</v>
      </c>
      <c r="K28" s="51">
        <v>0.52028559784598738</v>
      </c>
    </row>
    <row r="29" spans="1:12" x14ac:dyDescent="0.2">
      <c r="A29" s="4" t="s">
        <v>32</v>
      </c>
      <c r="B29" s="12">
        <v>528</v>
      </c>
      <c r="C29" s="11">
        <v>264</v>
      </c>
      <c r="D29" s="11">
        <v>4.3499999999999996</v>
      </c>
      <c r="E29" s="10">
        <v>7.13</v>
      </c>
      <c r="F29" s="94">
        <v>2</v>
      </c>
      <c r="J29" s="135" t="s">
        <v>94</v>
      </c>
      <c r="K29" s="51">
        <v>0.4400813786155649</v>
      </c>
    </row>
    <row r="30" spans="1:12" x14ac:dyDescent="0.2">
      <c r="A30" s="4" t="s">
        <v>745</v>
      </c>
      <c r="B30" s="12">
        <v>519</v>
      </c>
      <c r="C30" s="11">
        <v>519</v>
      </c>
      <c r="D30" s="11">
        <v>4.8</v>
      </c>
      <c r="E30" s="10">
        <v>39.9</v>
      </c>
      <c r="F30" s="94">
        <v>1</v>
      </c>
    </row>
    <row r="31" spans="1:12" x14ac:dyDescent="0.2">
      <c r="A31" s="4" t="s">
        <v>839</v>
      </c>
      <c r="B31" s="12">
        <v>142660</v>
      </c>
      <c r="C31" s="11">
        <v>2129.2537313432836</v>
      </c>
      <c r="D31" s="11">
        <v>4.5567164179104482</v>
      </c>
      <c r="E31" s="10">
        <v>35.297910447761204</v>
      </c>
      <c r="F31" s="94">
        <v>67</v>
      </c>
    </row>
    <row r="32" spans="1:12" x14ac:dyDescent="0.2"/>
    <row r="33" spans="1:9" x14ac:dyDescent="0.2"/>
    <row r="34" spans="1:9" x14ac:dyDescent="0.2"/>
    <row r="35" spans="1:9" x14ac:dyDescent="0.2"/>
    <row r="36" spans="1:9" x14ac:dyDescent="0.2">
      <c r="A36" s="3" t="s">
        <v>4</v>
      </c>
      <c r="B36" t="s">
        <v>860</v>
      </c>
      <c r="C36" s="131" t="s">
        <v>1006</v>
      </c>
      <c r="D36" s="131"/>
      <c r="E36" s="131"/>
      <c r="F36" s="131"/>
    </row>
    <row r="37" spans="1:9" x14ac:dyDescent="0.2">
      <c r="C37" s="131"/>
      <c r="D37" s="131"/>
      <c r="E37" s="131"/>
      <c r="F37" s="131"/>
    </row>
    <row r="38" spans="1:9" x14ac:dyDescent="0.2">
      <c r="A38" s="3" t="s">
        <v>838</v>
      </c>
      <c r="B38" s="10" t="s">
        <v>1021</v>
      </c>
      <c r="C38" s="10" t="s">
        <v>1022</v>
      </c>
      <c r="D38" s="10" t="s">
        <v>1024</v>
      </c>
      <c r="E38" t="s">
        <v>845</v>
      </c>
      <c r="F38" t="s">
        <v>886</v>
      </c>
    </row>
    <row r="39" spans="1:9" x14ac:dyDescent="0.2">
      <c r="A39" s="4" t="s">
        <v>848</v>
      </c>
      <c r="B39" s="10">
        <v>15.98</v>
      </c>
      <c r="C39" s="10">
        <v>29.99</v>
      </c>
      <c r="D39" s="10">
        <v>23.897407407407407</v>
      </c>
      <c r="E39" s="94">
        <v>82652</v>
      </c>
      <c r="F39" s="94">
        <v>27</v>
      </c>
    </row>
    <row r="40" spans="1:9" x14ac:dyDescent="0.2">
      <c r="A40" s="5" t="s">
        <v>802</v>
      </c>
      <c r="B40" s="10">
        <v>19.98</v>
      </c>
      <c r="C40" s="10">
        <v>19.98</v>
      </c>
      <c r="D40" s="10">
        <v>19.98</v>
      </c>
      <c r="E40" s="94">
        <v>1232</v>
      </c>
      <c r="F40" s="94">
        <v>1</v>
      </c>
    </row>
    <row r="41" spans="1:9" x14ac:dyDescent="0.2">
      <c r="A41" s="5" t="s">
        <v>732</v>
      </c>
      <c r="B41" s="10">
        <v>26.99</v>
      </c>
      <c r="C41" s="10">
        <v>26.99</v>
      </c>
      <c r="D41" s="10">
        <v>26.99</v>
      </c>
      <c r="E41" s="94">
        <v>1055</v>
      </c>
      <c r="F41" s="94">
        <v>1</v>
      </c>
      <c r="H41" s="2" t="s">
        <v>838</v>
      </c>
      <c r="I41" s="2" t="s">
        <v>840</v>
      </c>
    </row>
    <row r="42" spans="1:9" x14ac:dyDescent="0.2">
      <c r="A42" s="5" t="s">
        <v>692</v>
      </c>
      <c r="B42" s="10">
        <v>22.99</v>
      </c>
      <c r="C42" s="10">
        <v>22.99</v>
      </c>
      <c r="D42" s="10">
        <v>22.99</v>
      </c>
      <c r="E42" s="94">
        <v>1213</v>
      </c>
      <c r="F42" s="94">
        <v>1</v>
      </c>
      <c r="H42" s="4" t="s">
        <v>751</v>
      </c>
      <c r="I42">
        <v>4.4000000000000004</v>
      </c>
    </row>
    <row r="43" spans="1:9" x14ac:dyDescent="0.2">
      <c r="A43" s="5" t="s">
        <v>51</v>
      </c>
      <c r="B43" s="10">
        <v>16.2</v>
      </c>
      <c r="C43" s="10">
        <v>29.99</v>
      </c>
      <c r="D43" s="10">
        <v>25.139999999999997</v>
      </c>
      <c r="E43" s="94">
        <v>56060</v>
      </c>
      <c r="F43" s="94">
        <v>8</v>
      </c>
      <c r="H43" s="4" t="s">
        <v>806</v>
      </c>
      <c r="I43">
        <v>4.4000000000000004</v>
      </c>
    </row>
    <row r="44" spans="1:9" x14ac:dyDescent="0.2">
      <c r="A44" s="5" t="s">
        <v>561</v>
      </c>
      <c r="B44" s="10">
        <v>24.99</v>
      </c>
      <c r="C44" s="10">
        <v>24.99</v>
      </c>
      <c r="D44" s="10">
        <v>24.99</v>
      </c>
      <c r="E44" s="94">
        <v>885</v>
      </c>
      <c r="F44" s="94">
        <v>1</v>
      </c>
      <c r="H44" s="4" t="s">
        <v>20</v>
      </c>
      <c r="I44">
        <v>4.4000000000000004</v>
      </c>
    </row>
    <row r="45" spans="1:9" x14ac:dyDescent="0.2">
      <c r="A45" s="5" t="s">
        <v>788</v>
      </c>
      <c r="B45" s="10">
        <v>20.98</v>
      </c>
      <c r="C45" s="10">
        <v>20.98</v>
      </c>
      <c r="D45" s="10">
        <v>20.98</v>
      </c>
      <c r="E45" s="94">
        <v>1171</v>
      </c>
      <c r="F45" s="94">
        <v>1</v>
      </c>
      <c r="H45" s="4" t="s">
        <v>51</v>
      </c>
      <c r="I45">
        <v>4.4736842105263168</v>
      </c>
    </row>
    <row r="46" spans="1:9" x14ac:dyDescent="0.2">
      <c r="A46" s="5" t="s">
        <v>184</v>
      </c>
      <c r="B46" s="10">
        <v>20.88</v>
      </c>
      <c r="C46" s="10">
        <v>20.88</v>
      </c>
      <c r="D46" s="10">
        <v>20.88</v>
      </c>
      <c r="E46" s="94">
        <v>729</v>
      </c>
      <c r="F46" s="94">
        <v>1</v>
      </c>
      <c r="H46" s="4" t="s">
        <v>293</v>
      </c>
      <c r="I46">
        <v>4.5666666666666664</v>
      </c>
    </row>
    <row r="47" spans="1:9" x14ac:dyDescent="0.2">
      <c r="A47" s="5" t="s">
        <v>648</v>
      </c>
      <c r="B47" s="10">
        <v>17.95</v>
      </c>
      <c r="C47" s="10">
        <v>17.95</v>
      </c>
      <c r="D47" s="10">
        <v>17.95</v>
      </c>
      <c r="E47" s="94">
        <v>2016</v>
      </c>
      <c r="F47" s="94">
        <v>1</v>
      </c>
      <c r="H47" s="4" t="s">
        <v>180</v>
      </c>
      <c r="I47">
        <v>4.5999999999999996</v>
      </c>
    </row>
    <row r="48" spans="1:9" x14ac:dyDescent="0.2">
      <c r="A48" s="5" t="s">
        <v>85</v>
      </c>
      <c r="B48" s="10">
        <v>24.8</v>
      </c>
      <c r="C48" s="10">
        <v>24.8</v>
      </c>
      <c r="D48" s="10">
        <v>24.8</v>
      </c>
      <c r="E48" s="94">
        <v>789</v>
      </c>
      <c r="F48" s="94">
        <v>1</v>
      </c>
      <c r="H48" s="4" t="s">
        <v>630</v>
      </c>
      <c r="I48">
        <v>4.5999999999999996</v>
      </c>
    </row>
    <row r="49" spans="1:9" x14ac:dyDescent="0.2">
      <c r="A49" s="5" t="s">
        <v>688</v>
      </c>
      <c r="B49" s="10">
        <v>15.98</v>
      </c>
      <c r="C49" s="10">
        <v>15.98</v>
      </c>
      <c r="D49" s="10">
        <v>15.98</v>
      </c>
      <c r="E49" s="94">
        <v>865</v>
      </c>
      <c r="F49" s="94">
        <v>1</v>
      </c>
      <c r="H49" s="4" t="s">
        <v>110</v>
      </c>
      <c r="I49">
        <v>4.7</v>
      </c>
    </row>
    <row r="50" spans="1:9" x14ac:dyDescent="0.2">
      <c r="A50" s="5" t="s">
        <v>94</v>
      </c>
      <c r="B50" s="10">
        <v>19.989999999999998</v>
      </c>
      <c r="C50" s="10">
        <v>24.99</v>
      </c>
      <c r="D50" s="10">
        <v>23.865000000000002</v>
      </c>
      <c r="E50" s="94">
        <v>11788</v>
      </c>
      <c r="F50" s="94">
        <v>8</v>
      </c>
      <c r="H50" s="4" t="s">
        <v>648</v>
      </c>
      <c r="I50">
        <v>4.7</v>
      </c>
    </row>
    <row r="51" spans="1:9" x14ac:dyDescent="0.2">
      <c r="A51" s="5" t="s">
        <v>293</v>
      </c>
      <c r="B51" s="10">
        <v>27.9</v>
      </c>
      <c r="C51" s="10">
        <v>29.75</v>
      </c>
      <c r="D51" s="10">
        <v>28.824999999999999</v>
      </c>
      <c r="E51" s="94">
        <v>4849</v>
      </c>
      <c r="F51" s="94">
        <v>2</v>
      </c>
      <c r="H51" s="4" t="s">
        <v>94</v>
      </c>
      <c r="I51">
        <v>4.708333333333333</v>
      </c>
    </row>
    <row r="52" spans="1:9" x14ac:dyDescent="0.2">
      <c r="A52" s="4" t="s">
        <v>850</v>
      </c>
      <c r="B52" s="10">
        <v>77</v>
      </c>
      <c r="C52" s="10">
        <v>239.99</v>
      </c>
      <c r="D52" s="10">
        <v>132.77000000000004</v>
      </c>
      <c r="E52" s="94">
        <v>30270</v>
      </c>
      <c r="F52" s="94">
        <v>5</v>
      </c>
    </row>
    <row r="53" spans="1:9" x14ac:dyDescent="0.2">
      <c r="A53" s="5" t="s">
        <v>806</v>
      </c>
      <c r="B53" s="10">
        <v>239.99</v>
      </c>
      <c r="C53" s="10">
        <v>239.99</v>
      </c>
      <c r="D53" s="10">
        <v>239.99</v>
      </c>
      <c r="E53" s="94">
        <v>8456</v>
      </c>
      <c r="F53" s="94">
        <v>1</v>
      </c>
    </row>
    <row r="54" spans="1:9" x14ac:dyDescent="0.2">
      <c r="A54" s="5" t="s">
        <v>20</v>
      </c>
      <c r="B54" s="10">
        <v>77</v>
      </c>
      <c r="C54" s="10">
        <v>77</v>
      </c>
      <c r="D54" s="10">
        <v>77</v>
      </c>
      <c r="E54" s="94">
        <v>15386</v>
      </c>
      <c r="F54" s="94">
        <v>1</v>
      </c>
    </row>
    <row r="55" spans="1:9" x14ac:dyDescent="0.2">
      <c r="A55" s="5" t="s">
        <v>536</v>
      </c>
      <c r="B55" s="10">
        <v>96.17</v>
      </c>
      <c r="C55" s="10">
        <v>96.17</v>
      </c>
      <c r="D55" s="10">
        <v>96.17</v>
      </c>
      <c r="E55" s="94">
        <v>765</v>
      </c>
      <c r="F55" s="94">
        <v>1</v>
      </c>
    </row>
    <row r="56" spans="1:9" x14ac:dyDescent="0.2">
      <c r="A56" s="5" t="s">
        <v>823</v>
      </c>
      <c r="B56" s="10">
        <v>154.99</v>
      </c>
      <c r="C56" s="10">
        <v>154.99</v>
      </c>
      <c r="D56" s="10">
        <v>154.99</v>
      </c>
      <c r="E56" s="94">
        <v>909</v>
      </c>
      <c r="F56" s="94">
        <v>1</v>
      </c>
    </row>
    <row r="57" spans="1:9" x14ac:dyDescent="0.2">
      <c r="A57" s="5" t="s">
        <v>751</v>
      </c>
      <c r="B57" s="10">
        <v>95.7</v>
      </c>
      <c r="C57" s="10">
        <v>95.7</v>
      </c>
      <c r="D57" s="10">
        <v>95.7</v>
      </c>
      <c r="E57" s="94">
        <v>4754</v>
      </c>
      <c r="F57" s="94">
        <v>1</v>
      </c>
    </row>
    <row r="58" spans="1:9" x14ac:dyDescent="0.2">
      <c r="A58" s="4" t="s">
        <v>849</v>
      </c>
      <c r="B58" s="10">
        <v>30.99</v>
      </c>
      <c r="C58" s="10">
        <v>49.99</v>
      </c>
      <c r="D58" s="10">
        <v>38.981111111111112</v>
      </c>
      <c r="E58" s="94">
        <v>19139</v>
      </c>
      <c r="F58" s="94">
        <v>9</v>
      </c>
    </row>
    <row r="59" spans="1:9" x14ac:dyDescent="0.2">
      <c r="A59" s="5" t="s">
        <v>459</v>
      </c>
      <c r="B59" s="10">
        <v>49.99</v>
      </c>
      <c r="C59" s="10">
        <v>49.99</v>
      </c>
      <c r="D59" s="10">
        <v>49.99</v>
      </c>
      <c r="E59" s="94">
        <v>650</v>
      </c>
      <c r="F59" s="94">
        <v>1</v>
      </c>
    </row>
    <row r="60" spans="1:9" x14ac:dyDescent="0.2">
      <c r="A60" s="5" t="s">
        <v>51</v>
      </c>
      <c r="B60" s="10">
        <v>30.99</v>
      </c>
      <c r="C60" s="10">
        <v>39.99</v>
      </c>
      <c r="D60" s="10">
        <v>35.2425</v>
      </c>
      <c r="E60" s="94">
        <v>8855</v>
      </c>
      <c r="F60" s="94">
        <v>4</v>
      </c>
    </row>
    <row r="61" spans="1:9" x14ac:dyDescent="0.2">
      <c r="A61" s="5" t="s">
        <v>42</v>
      </c>
      <c r="B61" s="10">
        <v>39.99</v>
      </c>
      <c r="C61" s="10">
        <v>39.99</v>
      </c>
      <c r="D61" s="10">
        <v>39.99</v>
      </c>
      <c r="E61" s="94">
        <v>536</v>
      </c>
      <c r="F61" s="94">
        <v>1</v>
      </c>
    </row>
    <row r="62" spans="1:9" x14ac:dyDescent="0.2">
      <c r="A62" s="5" t="s">
        <v>110</v>
      </c>
      <c r="B62" s="10">
        <v>44.99</v>
      </c>
      <c r="C62" s="10">
        <v>44.99</v>
      </c>
      <c r="D62" s="10">
        <v>44.99</v>
      </c>
      <c r="E62" s="94">
        <v>2739</v>
      </c>
      <c r="F62" s="94">
        <v>1</v>
      </c>
    </row>
    <row r="63" spans="1:9" x14ac:dyDescent="0.2">
      <c r="A63" s="5" t="s">
        <v>745</v>
      </c>
      <c r="B63" s="10">
        <v>39.9</v>
      </c>
      <c r="C63" s="10">
        <v>39.9</v>
      </c>
      <c r="D63" s="10">
        <v>39.9</v>
      </c>
      <c r="E63" s="94">
        <v>519</v>
      </c>
      <c r="F63" s="94">
        <v>1</v>
      </c>
    </row>
    <row r="64" spans="1:9" x14ac:dyDescent="0.2">
      <c r="A64" s="5" t="s">
        <v>293</v>
      </c>
      <c r="B64" s="10">
        <v>34.99</v>
      </c>
      <c r="C64" s="10">
        <v>34.99</v>
      </c>
      <c r="D64" s="10">
        <v>34.99</v>
      </c>
      <c r="E64" s="94">
        <v>5840</v>
      </c>
      <c r="F64" s="94">
        <v>1</v>
      </c>
    </row>
    <row r="65" spans="1:6" x14ac:dyDescent="0.2">
      <c r="A65" s="4" t="s">
        <v>847</v>
      </c>
      <c r="B65" s="10">
        <v>4.2699999999999996</v>
      </c>
      <c r="C65" s="10">
        <v>13.99</v>
      </c>
      <c r="D65" s="10">
        <v>10.646000000000001</v>
      </c>
      <c r="E65" s="94">
        <v>7395</v>
      </c>
      <c r="F65" s="94">
        <v>5</v>
      </c>
    </row>
    <row r="66" spans="1:6" x14ac:dyDescent="0.2">
      <c r="A66" s="5" t="s">
        <v>32</v>
      </c>
      <c r="B66" s="10">
        <v>4.2699999999999996</v>
      </c>
      <c r="C66" s="10">
        <v>4.2699999999999996</v>
      </c>
      <c r="D66" s="10">
        <v>4.2699999999999996</v>
      </c>
      <c r="E66" s="94">
        <v>503</v>
      </c>
      <c r="F66" s="94">
        <v>1</v>
      </c>
    </row>
    <row r="67" spans="1:6" x14ac:dyDescent="0.2">
      <c r="A67" s="5" t="s">
        <v>701</v>
      </c>
      <c r="B67" s="10">
        <v>12.99</v>
      </c>
      <c r="C67" s="10">
        <v>12.99</v>
      </c>
      <c r="D67" s="10">
        <v>12.99</v>
      </c>
      <c r="E67" s="94">
        <v>612</v>
      </c>
      <c r="F67" s="94">
        <v>1</v>
      </c>
    </row>
    <row r="68" spans="1:6" x14ac:dyDescent="0.2">
      <c r="A68" s="5" t="s">
        <v>630</v>
      </c>
      <c r="B68" s="10">
        <v>9.99</v>
      </c>
      <c r="C68" s="10">
        <v>9.99</v>
      </c>
      <c r="D68" s="10">
        <v>9.99</v>
      </c>
      <c r="E68" s="94">
        <v>2938</v>
      </c>
      <c r="F68" s="94">
        <v>1</v>
      </c>
    </row>
    <row r="69" spans="1:6" x14ac:dyDescent="0.2">
      <c r="A69" s="5" t="s">
        <v>573</v>
      </c>
      <c r="B69" s="10">
        <v>11.99</v>
      </c>
      <c r="C69" s="10">
        <v>11.99</v>
      </c>
      <c r="D69" s="10">
        <v>11.99</v>
      </c>
      <c r="E69" s="94">
        <v>868</v>
      </c>
      <c r="F69" s="94">
        <v>1</v>
      </c>
    </row>
    <row r="70" spans="1:6" x14ac:dyDescent="0.2">
      <c r="A70" s="5" t="s">
        <v>180</v>
      </c>
      <c r="B70" s="10">
        <v>13.99</v>
      </c>
      <c r="C70" s="10">
        <v>13.99</v>
      </c>
      <c r="D70" s="10">
        <v>13.99</v>
      </c>
      <c r="E70" s="94">
        <v>2474</v>
      </c>
      <c r="F70" s="94">
        <v>1</v>
      </c>
    </row>
    <row r="71" spans="1:6" x14ac:dyDescent="0.2">
      <c r="A71" s="4" t="s">
        <v>839</v>
      </c>
      <c r="B71" s="10">
        <v>4.2699999999999996</v>
      </c>
      <c r="C71" s="10">
        <v>239.99</v>
      </c>
      <c r="D71" s="10">
        <v>37.242173913043487</v>
      </c>
      <c r="E71" s="94">
        <v>139456</v>
      </c>
      <c r="F71" s="94">
        <v>46</v>
      </c>
    </row>
    <row r="72" spans="1:6" x14ac:dyDescent="0.2"/>
    <row r="106" spans="1:2" hidden="1" x14ac:dyDescent="0.2">
      <c r="A106" t="s">
        <v>883</v>
      </c>
    </row>
    <row r="107" spans="1:2" hidden="1" x14ac:dyDescent="0.2">
      <c r="A107" s="3" t="s">
        <v>838</v>
      </c>
      <c r="B107" t="s">
        <v>878</v>
      </c>
    </row>
    <row r="108" spans="1:2" hidden="1" x14ac:dyDescent="0.2">
      <c r="A108" s="4" t="s">
        <v>573</v>
      </c>
      <c r="B108" s="10">
        <v>11.99</v>
      </c>
    </row>
    <row r="109" spans="1:2" hidden="1" x14ac:dyDescent="0.2">
      <c r="A109" s="4" t="s">
        <v>139</v>
      </c>
      <c r="B109" s="10">
        <v>11.99</v>
      </c>
    </row>
    <row r="110" spans="1:2" hidden="1" x14ac:dyDescent="0.2">
      <c r="A110" s="4" t="s">
        <v>380</v>
      </c>
      <c r="B110" s="10">
        <v>9.99</v>
      </c>
    </row>
    <row r="111" spans="1:2" hidden="1" x14ac:dyDescent="0.2">
      <c r="A111" s="4" t="s">
        <v>680</v>
      </c>
      <c r="B111" s="10">
        <v>9.99</v>
      </c>
    </row>
    <row r="112" spans="1:2" hidden="1" x14ac:dyDescent="0.2">
      <c r="A112" s="4" t="s">
        <v>630</v>
      </c>
      <c r="B112" s="10">
        <v>9.99</v>
      </c>
    </row>
    <row r="113" spans="1:2" hidden="1" x14ac:dyDescent="0.2">
      <c r="A113" s="4" t="s">
        <v>170</v>
      </c>
      <c r="B113" s="10">
        <v>8.9499999999999993</v>
      </c>
    </row>
    <row r="114" spans="1:2" hidden="1" x14ac:dyDescent="0.2">
      <c r="A114" s="4" t="s">
        <v>147</v>
      </c>
      <c r="B114" s="10">
        <v>7.99</v>
      </c>
    </row>
    <row r="115" spans="1:2" hidden="1" x14ac:dyDescent="0.2">
      <c r="A115" s="4" t="s">
        <v>32</v>
      </c>
      <c r="B115" s="10">
        <v>7.13</v>
      </c>
    </row>
    <row r="116" spans="1:2" hidden="1" x14ac:dyDescent="0.2">
      <c r="A116" s="4" t="s">
        <v>582</v>
      </c>
      <c r="B116" s="10">
        <v>6.99</v>
      </c>
    </row>
    <row r="117" spans="1:2" hidden="1" x14ac:dyDescent="0.2">
      <c r="A117" s="4" t="s">
        <v>708</v>
      </c>
      <c r="B117" s="10">
        <v>4.99</v>
      </c>
    </row>
    <row r="118" spans="1:2" hidden="1" x14ac:dyDescent="0.2">
      <c r="A118" s="4" t="s">
        <v>839</v>
      </c>
      <c r="B118" s="10">
        <v>8.8299999999999983</v>
      </c>
    </row>
  </sheetData>
  <mergeCells count="3">
    <mergeCell ref="H1:L2"/>
    <mergeCell ref="A1:F2"/>
    <mergeCell ref="C36:F37"/>
  </mergeCells>
  <pageMargins left="0.7" right="0.7" top="0.75" bottom="0.75" header="0.3" footer="0.3"/>
  <drawing r:id="rId4"/>
  <tableParts count="2">
    <tablePart r:id="rId5"/>
    <tablePart r:id="rId6"/>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160"/>
  <sheetViews>
    <sheetView workbookViewId="0">
      <selection activeCell="AA9" sqref="AA9"/>
    </sheetView>
  </sheetViews>
  <sheetFormatPr baseColWidth="10" defaultColWidth="0" defaultRowHeight="15" zeroHeight="1" x14ac:dyDescent="0.2"/>
  <cols>
    <col min="1" max="1" width="10.5" customWidth="1"/>
    <col min="2" max="2" width="20.5" customWidth="1"/>
    <col min="3" max="3" width="15.33203125" customWidth="1"/>
    <col min="4" max="4" width="12.33203125" customWidth="1"/>
    <col min="5" max="5" width="9.5" customWidth="1"/>
    <col min="6" max="6" width="14.1640625" customWidth="1"/>
    <col min="7" max="7" width="15.1640625" customWidth="1"/>
    <col min="8" max="8" width="13.5" style="8" customWidth="1"/>
    <col min="9" max="9" width="13.83203125" customWidth="1"/>
    <col min="10" max="10" width="8.83203125" customWidth="1"/>
    <col min="11" max="11" width="8.1640625" customWidth="1"/>
    <col min="12" max="12" width="12.83203125" customWidth="1"/>
    <col min="13" max="13" width="23" bestFit="1" customWidth="1"/>
    <col min="14" max="14" width="33.1640625" bestFit="1" customWidth="1"/>
    <col min="15" max="15" width="33.33203125" bestFit="1" customWidth="1"/>
    <col min="16" max="16" width="24.33203125" bestFit="1" customWidth="1"/>
    <col min="17" max="17" width="27.5" bestFit="1" customWidth="1"/>
    <col min="18" max="18" width="18.1640625" bestFit="1" customWidth="1"/>
    <col min="19" max="19" width="27.5" bestFit="1" customWidth="1"/>
    <col min="20" max="20" width="17.1640625" customWidth="1"/>
    <col min="21" max="21" width="19" customWidth="1"/>
    <col min="22" max="22" width="15.1640625" customWidth="1"/>
    <col min="23" max="23" width="22" customWidth="1"/>
    <col min="24" max="24" width="30.83203125" bestFit="1" customWidth="1"/>
    <col min="25" max="25" width="14.83203125" bestFit="1" customWidth="1"/>
    <col min="26" max="26" width="24.6640625" customWidth="1"/>
    <col min="27" max="27" width="20.83203125" style="20" bestFit="1" customWidth="1"/>
    <col min="28" max="28" width="22.33203125" customWidth="1"/>
    <col min="29" max="29" width="41.33203125" bestFit="1" customWidth="1"/>
    <col min="30" max="16384" width="8.83203125" hidden="1"/>
  </cols>
  <sheetData>
    <row r="1" spans="1:29" x14ac:dyDescent="0.2">
      <c r="A1" t="s">
        <v>993</v>
      </c>
      <c r="B1" s="1" t="s">
        <v>0</v>
      </c>
      <c r="C1" s="1" t="s">
        <v>1</v>
      </c>
      <c r="D1" s="1" t="s">
        <v>2</v>
      </c>
      <c r="E1" s="1" t="s">
        <v>3</v>
      </c>
      <c r="F1" s="1" t="s">
        <v>4</v>
      </c>
      <c r="G1" s="1" t="s">
        <v>5</v>
      </c>
      <c r="H1" s="7" t="s">
        <v>6</v>
      </c>
      <c r="I1" s="1" t="s">
        <v>7</v>
      </c>
      <c r="J1" s="1" t="s">
        <v>8</v>
      </c>
      <c r="K1" s="1" t="s">
        <v>9</v>
      </c>
      <c r="L1" s="1" t="s">
        <v>10</v>
      </c>
      <c r="M1" s="1" t="s">
        <v>11</v>
      </c>
      <c r="N1" s="1" t="s">
        <v>12</v>
      </c>
      <c r="O1" s="1" t="s">
        <v>13</v>
      </c>
      <c r="P1" s="1" t="s">
        <v>14</v>
      </c>
      <c r="Q1" s="1" t="s">
        <v>15</v>
      </c>
      <c r="R1" s="1" t="s">
        <v>16</v>
      </c>
      <c r="S1" s="1" t="s">
        <v>17</v>
      </c>
      <c r="T1" s="1" t="s">
        <v>18</v>
      </c>
      <c r="U1" s="9" t="s">
        <v>846</v>
      </c>
      <c r="V1" s="17" t="s">
        <v>861</v>
      </c>
      <c r="W1" s="17" t="s">
        <v>859</v>
      </c>
      <c r="X1" s="9" t="s">
        <v>864</v>
      </c>
      <c r="Y1" s="9" t="s">
        <v>862</v>
      </c>
      <c r="Z1" s="9" t="s">
        <v>865</v>
      </c>
      <c r="AA1" s="26" t="s">
        <v>893</v>
      </c>
      <c r="AB1" s="9" t="s">
        <v>894</v>
      </c>
      <c r="AC1" s="9" t="s">
        <v>895</v>
      </c>
    </row>
    <row r="2" spans="1:29" x14ac:dyDescent="0.2">
      <c r="A2" s="1">
        <v>1</v>
      </c>
      <c r="B2" t="s">
        <v>19</v>
      </c>
      <c r="C2" t="s">
        <v>20</v>
      </c>
      <c r="D2" t="s">
        <v>21</v>
      </c>
      <c r="E2">
        <v>4.4000000000000004</v>
      </c>
      <c r="F2">
        <v>15386</v>
      </c>
      <c r="G2" t="s">
        <v>22</v>
      </c>
      <c r="H2" s="8">
        <v>77</v>
      </c>
      <c r="I2" t="s">
        <v>23</v>
      </c>
      <c r="J2" t="s">
        <v>24</v>
      </c>
      <c r="K2" t="s">
        <v>25</v>
      </c>
      <c r="L2">
        <v>497</v>
      </c>
      <c r="M2" t="s">
        <v>26</v>
      </c>
      <c r="N2" t="s">
        <v>27</v>
      </c>
      <c r="O2" t="s">
        <v>28</v>
      </c>
      <c r="P2" t="s">
        <v>29</v>
      </c>
      <c r="Q2" t="s">
        <v>30</v>
      </c>
      <c r="T2">
        <v>5</v>
      </c>
      <c r="U2" t="str">
        <f t="shared" ref="U2:U33" si="0">IF(H2&lt;=15,"Budget",
   IF(H2&lt;=30,"Economy",
   IF(H2&lt;=50,"Mid-range",
   IF(H2&lt;=100,"Premium", IF(H2 &gt;100, "Premium")))))</f>
        <v>Premium</v>
      </c>
      <c r="V2">
        <f t="shared" ref="V2:V33" si="1">MIN(1,F2/100)</f>
        <v>1</v>
      </c>
      <c r="W2" s="18">
        <f t="shared" ref="W2:W33" si="2">IFERROR((E2*V2)/(H2/X2), "N/A")</f>
        <v>1.7980897959183679</v>
      </c>
      <c r="X2" s="8">
        <f t="shared" ref="X2:X33" si="3">IFERROR(AVERAGEIF(M:M,M2,H:H), "N/A")</f>
        <v>31.466571428571434</v>
      </c>
      <c r="Y2">
        <f>IFERROR(H2/X2, "N/A")</f>
        <v>2.4470413046044324</v>
      </c>
      <c r="Z2">
        <f>E2*V2</f>
        <v>4.4000000000000004</v>
      </c>
      <c r="AA2">
        <f>IF(E2&gt;=4,E2,"Low Review Score")</f>
        <v>4.4000000000000004</v>
      </c>
      <c r="AB2" t="str">
        <f>IF(F2&lt;=500,"&lt;500 Reviews",
   IF(F2&lt;=1000,"&lt;1000 Reviews",
   IF(F2&lt;=2000,"&lt;2000 Reviews",
   IF(F2&lt;=2500,"&lt;2500 Reviews", IF(F2 &gt;2500, "&gt;2500 Reviews")))))</f>
        <v>&gt;2500 Reviews</v>
      </c>
      <c r="AC2" t="str">
        <f>_xlfn.TEXTBEFORE(B2," ",5)</f>
        <v>Razer Tartarus V2 Gaming Keypad:</v>
      </c>
    </row>
    <row r="3" spans="1:29" x14ac:dyDescent="0.2">
      <c r="A3" s="1">
        <v>2</v>
      </c>
      <c r="B3" t="s">
        <v>31</v>
      </c>
      <c r="C3" t="s">
        <v>32</v>
      </c>
      <c r="E3">
        <v>4.4000000000000004</v>
      </c>
      <c r="F3">
        <v>25</v>
      </c>
      <c r="G3" t="s">
        <v>22</v>
      </c>
      <c r="H3" s="8">
        <v>9.99</v>
      </c>
      <c r="I3" t="s">
        <v>33</v>
      </c>
      <c r="J3" t="s">
        <v>34</v>
      </c>
      <c r="K3" t="s">
        <v>35</v>
      </c>
      <c r="L3">
        <v>0</v>
      </c>
      <c r="M3" t="s">
        <v>36</v>
      </c>
      <c r="N3" t="s">
        <v>37</v>
      </c>
      <c r="O3" t="s">
        <v>38</v>
      </c>
      <c r="P3" t="s">
        <v>39</v>
      </c>
      <c r="Q3" t="s">
        <v>40</v>
      </c>
      <c r="T3">
        <v>5</v>
      </c>
      <c r="U3" t="str">
        <f t="shared" si="0"/>
        <v>Budget</v>
      </c>
      <c r="V3">
        <f t="shared" si="1"/>
        <v>0.25</v>
      </c>
      <c r="W3" s="18">
        <f t="shared" si="2"/>
        <v>1.2101101101101102</v>
      </c>
      <c r="X3" s="8">
        <f t="shared" si="3"/>
        <v>10.99</v>
      </c>
      <c r="Y3">
        <f t="shared" ref="Y3:Y66" si="4">IFERROR(H3/X3, "N/A")</f>
        <v>0.90900818926296634</v>
      </c>
      <c r="Z3">
        <f t="shared" ref="Z3:Z66" si="5">E3*V3</f>
        <v>1.1000000000000001</v>
      </c>
      <c r="AA3">
        <f t="shared" ref="AA3:AA66" si="6">IF(E3&gt;=4,E3,"Low Review Score")</f>
        <v>4.4000000000000004</v>
      </c>
      <c r="AB3" t="str">
        <f t="shared" ref="AB3:AB66" si="7">IF(F3&lt;=500,"&lt;500 Reviews",
   IF(F3&lt;=1000,"&lt;1000 Reviews",
   IF(F3&lt;=2000,"&lt;2000 Reviews",
   IF(F3&lt;=2500,"&lt;2500 Reviews", IF(F3 &gt;2500, "&gt;2500 Reviews")))))</f>
        <v>&lt;500 Reviews</v>
      </c>
      <c r="AC3" t="str">
        <f t="shared" ref="AC3:AC66" si="8">_xlfn.TEXTBEFORE(B3," ",5)</f>
        <v>Neon Gaming Decor for Boys</v>
      </c>
    </row>
    <row r="4" spans="1:29" x14ac:dyDescent="0.2">
      <c r="A4" s="1">
        <v>4</v>
      </c>
      <c r="B4" t="s">
        <v>41</v>
      </c>
      <c r="C4" t="s">
        <v>42</v>
      </c>
      <c r="E4">
        <v>4.7</v>
      </c>
      <c r="F4">
        <v>536</v>
      </c>
      <c r="G4" t="s">
        <v>22</v>
      </c>
      <c r="H4" s="8">
        <v>39.99</v>
      </c>
      <c r="I4" t="s">
        <v>43</v>
      </c>
      <c r="J4" t="s">
        <v>44</v>
      </c>
      <c r="K4" t="s">
        <v>45</v>
      </c>
      <c r="L4">
        <v>0</v>
      </c>
      <c r="M4" t="s">
        <v>46</v>
      </c>
      <c r="N4" t="s">
        <v>47</v>
      </c>
      <c r="O4" t="s">
        <v>48</v>
      </c>
      <c r="P4" t="s">
        <v>49</v>
      </c>
      <c r="T4">
        <v>4</v>
      </c>
      <c r="U4" t="str">
        <f t="shared" si="0"/>
        <v>Mid-range</v>
      </c>
      <c r="V4">
        <f t="shared" si="1"/>
        <v>1</v>
      </c>
      <c r="W4" s="18">
        <f t="shared" si="2"/>
        <v>3.7886249340112816</v>
      </c>
      <c r="X4" s="8">
        <f t="shared" si="3"/>
        <v>32.235555555555564</v>
      </c>
      <c r="Y4">
        <f t="shared" si="4"/>
        <v>1.2405556321522127</v>
      </c>
      <c r="Z4">
        <f t="shared" si="5"/>
        <v>4.7</v>
      </c>
      <c r="AA4">
        <f t="shared" si="6"/>
        <v>4.7</v>
      </c>
      <c r="AB4" t="str">
        <f t="shared" si="7"/>
        <v>&lt;1000 Reviews</v>
      </c>
      <c r="AC4" t="str">
        <f t="shared" si="8"/>
        <v>Neon Sign King Boo The</v>
      </c>
    </row>
    <row r="5" spans="1:29" x14ac:dyDescent="0.2">
      <c r="A5" s="1">
        <v>5</v>
      </c>
      <c r="B5" t="s">
        <v>50</v>
      </c>
      <c r="C5" t="s">
        <v>51</v>
      </c>
      <c r="D5" t="s">
        <v>52</v>
      </c>
      <c r="E5">
        <v>4.5</v>
      </c>
      <c r="F5">
        <v>379</v>
      </c>
      <c r="G5" t="s">
        <v>22</v>
      </c>
      <c r="H5" s="8">
        <v>20.99</v>
      </c>
      <c r="I5" t="s">
        <v>53</v>
      </c>
      <c r="J5" t="s">
        <v>54</v>
      </c>
      <c r="K5" t="s">
        <v>55</v>
      </c>
      <c r="L5">
        <v>612</v>
      </c>
      <c r="M5" t="s">
        <v>26</v>
      </c>
      <c r="N5" t="s">
        <v>56</v>
      </c>
      <c r="O5" t="s">
        <v>28</v>
      </c>
      <c r="P5" t="s">
        <v>57</v>
      </c>
      <c r="T5">
        <v>4</v>
      </c>
      <c r="U5" t="str">
        <f t="shared" si="0"/>
        <v>Economy</v>
      </c>
      <c r="V5">
        <f t="shared" si="1"/>
        <v>1</v>
      </c>
      <c r="W5" s="18">
        <f t="shared" si="2"/>
        <v>6.7460491390458053</v>
      </c>
      <c r="X5" s="8">
        <f t="shared" si="3"/>
        <v>31.466571428571434</v>
      </c>
      <c r="Y5">
        <f t="shared" si="4"/>
        <v>0.66705710368372773</v>
      </c>
      <c r="Z5">
        <f t="shared" si="5"/>
        <v>4.5</v>
      </c>
      <c r="AA5">
        <f t="shared" si="6"/>
        <v>4.5</v>
      </c>
      <c r="AB5" t="str">
        <f t="shared" si="7"/>
        <v>&lt;500 Reviews</v>
      </c>
      <c r="AC5" t="str">
        <f t="shared" si="8"/>
        <v>Paladone Xbox Light Up Headphone</v>
      </c>
    </row>
    <row r="6" spans="1:29" x14ac:dyDescent="0.2">
      <c r="A6" s="1">
        <v>6</v>
      </c>
      <c r="B6" t="s">
        <v>58</v>
      </c>
      <c r="C6" t="s">
        <v>51</v>
      </c>
      <c r="E6">
        <v>4.3</v>
      </c>
      <c r="F6">
        <v>565</v>
      </c>
      <c r="G6" t="s">
        <v>22</v>
      </c>
      <c r="H6" s="8">
        <v>29.99</v>
      </c>
      <c r="I6" t="s">
        <v>59</v>
      </c>
      <c r="J6" t="s">
        <v>60</v>
      </c>
      <c r="K6" t="s">
        <v>61</v>
      </c>
      <c r="L6">
        <v>0</v>
      </c>
      <c r="M6" t="s">
        <v>62</v>
      </c>
      <c r="N6" t="s">
        <v>63</v>
      </c>
      <c r="O6" t="s">
        <v>64</v>
      </c>
      <c r="P6" t="s">
        <v>65</v>
      </c>
      <c r="T6">
        <v>4</v>
      </c>
      <c r="U6" t="str">
        <f t="shared" si="0"/>
        <v>Economy</v>
      </c>
      <c r="V6">
        <f t="shared" si="1"/>
        <v>1</v>
      </c>
      <c r="W6" s="18">
        <f t="shared" si="2"/>
        <v>3.1442242064227188</v>
      </c>
      <c r="X6" s="8">
        <f t="shared" si="3"/>
        <v>21.929135802469148</v>
      </c>
      <c r="Y6">
        <f t="shared" si="4"/>
        <v>1.367586952360577</v>
      </c>
      <c r="Z6">
        <f t="shared" si="5"/>
        <v>4.3</v>
      </c>
      <c r="AA6">
        <f t="shared" si="6"/>
        <v>4.3</v>
      </c>
      <c r="AB6" t="str">
        <f t="shared" si="7"/>
        <v>&lt;1000 Reviews</v>
      </c>
      <c r="AC6" t="str">
        <f t="shared" si="8"/>
        <v>Paladone Yoshi Egg Light 8</v>
      </c>
    </row>
    <row r="7" spans="1:29" x14ac:dyDescent="0.2">
      <c r="A7" s="1">
        <v>7</v>
      </c>
      <c r="B7" t="s">
        <v>66</v>
      </c>
      <c r="C7" t="s">
        <v>51</v>
      </c>
      <c r="D7" t="s">
        <v>67</v>
      </c>
      <c r="E7">
        <v>4.2</v>
      </c>
      <c r="F7">
        <v>335</v>
      </c>
      <c r="G7" t="s">
        <v>22</v>
      </c>
      <c r="H7" s="8">
        <v>23.64</v>
      </c>
      <c r="I7" t="s">
        <v>68</v>
      </c>
      <c r="J7" t="s">
        <v>69</v>
      </c>
      <c r="K7" t="s">
        <v>70</v>
      </c>
      <c r="L7">
        <v>1119</v>
      </c>
      <c r="M7" t="s">
        <v>62</v>
      </c>
      <c r="N7" t="s">
        <v>71</v>
      </c>
      <c r="O7" t="s">
        <v>72</v>
      </c>
      <c r="P7" t="s">
        <v>73</v>
      </c>
      <c r="Q7" t="s">
        <v>74</v>
      </c>
      <c r="R7" t="s">
        <v>75</v>
      </c>
      <c r="T7">
        <v>6</v>
      </c>
      <c r="U7" t="str">
        <f t="shared" si="0"/>
        <v>Economy</v>
      </c>
      <c r="V7">
        <f t="shared" si="1"/>
        <v>1</v>
      </c>
      <c r="W7" s="18">
        <f t="shared" si="2"/>
        <v>3.8960393557686301</v>
      </c>
      <c r="X7" s="8">
        <f t="shared" si="3"/>
        <v>21.929135802469148</v>
      </c>
      <c r="Y7">
        <f t="shared" si="4"/>
        <v>1.0780178577460502</v>
      </c>
      <c r="Z7">
        <f t="shared" si="5"/>
        <v>4.2</v>
      </c>
      <c r="AA7">
        <f t="shared" si="6"/>
        <v>4.2</v>
      </c>
      <c r="AB7" t="str">
        <f t="shared" si="7"/>
        <v>&lt;500 Reviews</v>
      </c>
      <c r="AC7" t="str">
        <f t="shared" si="8"/>
        <v>Super Mario Warp Pipe Travel</v>
      </c>
    </row>
    <row r="8" spans="1:29" x14ac:dyDescent="0.2">
      <c r="A8" s="1">
        <v>8</v>
      </c>
      <c r="B8" t="s">
        <v>76</v>
      </c>
      <c r="C8" t="s">
        <v>77</v>
      </c>
      <c r="E8">
        <v>4.7</v>
      </c>
      <c r="F8">
        <v>45</v>
      </c>
      <c r="G8" t="s">
        <v>22</v>
      </c>
      <c r="H8" s="8">
        <v>21.99</v>
      </c>
      <c r="I8" t="s">
        <v>78</v>
      </c>
      <c r="J8" t="s">
        <v>79</v>
      </c>
      <c r="K8" t="s">
        <v>80</v>
      </c>
      <c r="L8">
        <v>0</v>
      </c>
      <c r="M8" t="s">
        <v>62</v>
      </c>
      <c r="N8" t="s">
        <v>71</v>
      </c>
      <c r="O8" t="s">
        <v>81</v>
      </c>
      <c r="P8" t="s">
        <v>82</v>
      </c>
      <c r="Q8" t="s">
        <v>83</v>
      </c>
      <c r="T8">
        <v>5</v>
      </c>
      <c r="U8" t="str">
        <f t="shared" si="0"/>
        <v>Economy</v>
      </c>
      <c r="V8">
        <f t="shared" si="1"/>
        <v>0.45</v>
      </c>
      <c r="W8" s="18">
        <f t="shared" si="2"/>
        <v>2.1091460764994205</v>
      </c>
      <c r="X8" s="8">
        <f t="shared" si="3"/>
        <v>21.929135802469148</v>
      </c>
      <c r="Y8">
        <f t="shared" si="4"/>
        <v>1.0027754945784957</v>
      </c>
      <c r="Z8">
        <f t="shared" si="5"/>
        <v>2.1150000000000002</v>
      </c>
      <c r="AA8">
        <f t="shared" si="6"/>
        <v>4.7</v>
      </c>
      <c r="AB8" t="str">
        <f t="shared" si="7"/>
        <v>&lt;500 Reviews</v>
      </c>
      <c r="AC8" t="str">
        <f t="shared" si="8"/>
        <v>Gamer Gifts, Gifts For Gamers,</v>
      </c>
    </row>
    <row r="9" spans="1:29" x14ac:dyDescent="0.2">
      <c r="A9" s="1">
        <v>9</v>
      </c>
      <c r="B9" t="s">
        <v>84</v>
      </c>
      <c r="C9" t="s">
        <v>85</v>
      </c>
      <c r="E9">
        <v>4.8</v>
      </c>
      <c r="F9">
        <v>789</v>
      </c>
      <c r="G9" t="s">
        <v>22</v>
      </c>
      <c r="H9" s="8">
        <v>24.8</v>
      </c>
      <c r="I9" t="s">
        <v>78</v>
      </c>
      <c r="J9" t="s">
        <v>86</v>
      </c>
      <c r="K9" t="s">
        <v>87</v>
      </c>
      <c r="L9">
        <v>0</v>
      </c>
      <c r="M9" t="s">
        <v>62</v>
      </c>
      <c r="N9" t="s">
        <v>71</v>
      </c>
      <c r="O9" t="s">
        <v>81</v>
      </c>
      <c r="P9" t="s">
        <v>82</v>
      </c>
      <c r="Q9" t="s">
        <v>83</v>
      </c>
      <c r="T9">
        <v>5</v>
      </c>
      <c r="U9" t="str">
        <f t="shared" si="0"/>
        <v>Economy</v>
      </c>
      <c r="V9">
        <f t="shared" si="1"/>
        <v>1</v>
      </c>
      <c r="W9" s="18">
        <f t="shared" si="2"/>
        <v>4.244348864994028</v>
      </c>
      <c r="X9" s="8">
        <f t="shared" si="3"/>
        <v>21.929135802469148</v>
      </c>
      <c r="Y9">
        <f t="shared" si="4"/>
        <v>1.130915519124452</v>
      </c>
      <c r="Z9">
        <f t="shared" si="5"/>
        <v>4.8</v>
      </c>
      <c r="AA9">
        <f t="shared" si="6"/>
        <v>4.8</v>
      </c>
      <c r="AB9" t="str">
        <f t="shared" si="7"/>
        <v>&lt;1000 Reviews</v>
      </c>
      <c r="AC9" t="str">
        <f t="shared" si="8"/>
        <v>JENVIO Gamer Gifts for Men</v>
      </c>
    </row>
    <row r="10" spans="1:29" x14ac:dyDescent="0.2">
      <c r="A10" s="1">
        <v>12</v>
      </c>
      <c r="B10" t="s">
        <v>88</v>
      </c>
      <c r="C10" t="s">
        <v>51</v>
      </c>
      <c r="E10">
        <v>4.5999999999999996</v>
      </c>
      <c r="F10">
        <v>3854</v>
      </c>
      <c r="G10" t="s">
        <v>22</v>
      </c>
      <c r="H10" s="8">
        <v>29.99</v>
      </c>
      <c r="I10" t="s">
        <v>89</v>
      </c>
      <c r="J10" t="s">
        <v>90</v>
      </c>
      <c r="K10" t="s">
        <v>91</v>
      </c>
      <c r="L10">
        <v>0</v>
      </c>
      <c r="M10" t="s">
        <v>62</v>
      </c>
      <c r="N10" t="s">
        <v>63</v>
      </c>
      <c r="O10" t="s">
        <v>92</v>
      </c>
      <c r="T10">
        <v>3</v>
      </c>
      <c r="U10" t="str">
        <f t="shared" si="0"/>
        <v>Economy</v>
      </c>
      <c r="V10">
        <f t="shared" si="1"/>
        <v>1</v>
      </c>
      <c r="W10" s="18">
        <f t="shared" si="2"/>
        <v>3.3635886859405826</v>
      </c>
      <c r="X10" s="8">
        <f t="shared" si="3"/>
        <v>21.929135802469148</v>
      </c>
      <c r="Y10">
        <f t="shared" si="4"/>
        <v>1.367586952360577</v>
      </c>
      <c r="Z10">
        <f t="shared" si="5"/>
        <v>4.5999999999999996</v>
      </c>
      <c r="AA10">
        <f t="shared" si="6"/>
        <v>4.5999999999999996</v>
      </c>
      <c r="AB10" t="str">
        <f t="shared" si="7"/>
        <v>&gt;2500 Reviews</v>
      </c>
      <c r="AC10" t="str">
        <f t="shared" si="8"/>
        <v>Paladone Super Mario Bros Mushroom</v>
      </c>
    </row>
    <row r="11" spans="1:29" x14ac:dyDescent="0.2">
      <c r="A11" s="1">
        <v>13</v>
      </c>
      <c r="B11" t="s">
        <v>93</v>
      </c>
      <c r="C11" t="s">
        <v>94</v>
      </c>
      <c r="D11" t="s">
        <v>95</v>
      </c>
      <c r="E11">
        <v>4.8</v>
      </c>
      <c r="F11">
        <v>1062</v>
      </c>
      <c r="G11" t="s">
        <v>22</v>
      </c>
      <c r="H11" s="8">
        <v>24.99</v>
      </c>
      <c r="I11" t="s">
        <v>96</v>
      </c>
      <c r="J11" t="s">
        <v>97</v>
      </c>
      <c r="K11" t="s">
        <v>98</v>
      </c>
      <c r="L11">
        <v>751</v>
      </c>
      <c r="M11" t="s">
        <v>26</v>
      </c>
      <c r="N11" t="s">
        <v>99</v>
      </c>
      <c r="O11" t="s">
        <v>100</v>
      </c>
      <c r="P11" t="s">
        <v>101</v>
      </c>
      <c r="Q11" t="s">
        <v>28</v>
      </c>
      <c r="R11" t="s">
        <v>29</v>
      </c>
      <c r="S11" t="s">
        <v>30</v>
      </c>
      <c r="T11">
        <v>7</v>
      </c>
      <c r="U11" t="str">
        <f t="shared" si="0"/>
        <v>Economy</v>
      </c>
      <c r="V11">
        <f t="shared" si="1"/>
        <v>1</v>
      </c>
      <c r="W11" s="18">
        <f t="shared" si="2"/>
        <v>6.0439993140113195</v>
      </c>
      <c r="X11" s="8">
        <f t="shared" si="3"/>
        <v>31.466571428571434</v>
      </c>
      <c r="Y11">
        <f t="shared" si="4"/>
        <v>0.7941761324943476</v>
      </c>
      <c r="Z11">
        <f t="shared" si="5"/>
        <v>4.8</v>
      </c>
      <c r="AA11">
        <f t="shared" si="6"/>
        <v>4.8</v>
      </c>
      <c r="AB11" t="str">
        <f t="shared" si="7"/>
        <v>&lt;2000 Reviews</v>
      </c>
      <c r="AC11" t="str">
        <f t="shared" si="8"/>
        <v>Exquisite Gaming: Fallout 76: Variant</v>
      </c>
    </row>
    <row r="12" spans="1:29" x14ac:dyDescent="0.2">
      <c r="A12" s="1">
        <v>15</v>
      </c>
      <c r="B12" t="s">
        <v>102</v>
      </c>
      <c r="C12" t="s">
        <v>51</v>
      </c>
      <c r="D12" t="s">
        <v>103</v>
      </c>
      <c r="E12">
        <v>4.5</v>
      </c>
      <c r="F12">
        <v>4157</v>
      </c>
      <c r="G12" t="s">
        <v>22</v>
      </c>
      <c r="H12" s="8">
        <v>30.99</v>
      </c>
      <c r="I12" t="s">
        <v>104</v>
      </c>
      <c r="J12" t="s">
        <v>105</v>
      </c>
      <c r="K12" t="s">
        <v>106</v>
      </c>
      <c r="L12">
        <v>656</v>
      </c>
      <c r="M12" t="s">
        <v>62</v>
      </c>
      <c r="N12" t="s">
        <v>63</v>
      </c>
      <c r="O12" t="s">
        <v>107</v>
      </c>
      <c r="P12" t="s">
        <v>108</v>
      </c>
      <c r="T12">
        <v>4</v>
      </c>
      <c r="U12" t="str">
        <f t="shared" si="0"/>
        <v>Mid-range</v>
      </c>
      <c r="V12">
        <f t="shared" si="1"/>
        <v>1</v>
      </c>
      <c r="W12" s="18">
        <f t="shared" si="2"/>
        <v>3.1842888386934871</v>
      </c>
      <c r="X12" s="8">
        <f t="shared" si="3"/>
        <v>21.929135802469148</v>
      </c>
      <c r="Y12">
        <f t="shared" si="4"/>
        <v>1.4131883845833373</v>
      </c>
      <c r="Z12">
        <f t="shared" si="5"/>
        <v>4.5</v>
      </c>
      <c r="AA12">
        <f t="shared" si="6"/>
        <v>4.5</v>
      </c>
      <c r="AB12" t="str">
        <f t="shared" si="7"/>
        <v>&gt;2500 Reviews</v>
      </c>
      <c r="AC12" t="str">
        <f t="shared" si="8"/>
        <v>Paladone Playstation Controller Digital Alarm</v>
      </c>
    </row>
    <row r="13" spans="1:29" x14ac:dyDescent="0.2">
      <c r="A13" s="1">
        <v>16</v>
      </c>
      <c r="B13" t="s">
        <v>109</v>
      </c>
      <c r="C13" t="s">
        <v>110</v>
      </c>
      <c r="D13" t="s">
        <v>111</v>
      </c>
      <c r="E13">
        <v>4.7</v>
      </c>
      <c r="F13">
        <v>374</v>
      </c>
      <c r="G13" t="s">
        <v>22</v>
      </c>
      <c r="H13" s="8">
        <v>21.04</v>
      </c>
      <c r="I13" t="s">
        <v>112</v>
      </c>
      <c r="J13" t="s">
        <v>113</v>
      </c>
      <c r="K13" t="s">
        <v>114</v>
      </c>
      <c r="L13">
        <v>1361</v>
      </c>
      <c r="M13" t="s">
        <v>115</v>
      </c>
      <c r="N13" t="s">
        <v>116</v>
      </c>
      <c r="O13" t="s">
        <v>117</v>
      </c>
      <c r="T13">
        <v>3</v>
      </c>
      <c r="U13" t="str">
        <f t="shared" si="0"/>
        <v>Economy</v>
      </c>
      <c r="V13">
        <f t="shared" si="1"/>
        <v>1</v>
      </c>
      <c r="W13" s="18">
        <f t="shared" si="2"/>
        <v>6.1649524714828887</v>
      </c>
      <c r="X13" s="8">
        <f t="shared" si="3"/>
        <v>27.597999999999995</v>
      </c>
      <c r="Y13">
        <f t="shared" si="4"/>
        <v>0.76237408507862903</v>
      </c>
      <c r="Z13">
        <f t="shared" si="5"/>
        <v>4.7</v>
      </c>
      <c r="AA13">
        <f t="shared" si="6"/>
        <v>4.7</v>
      </c>
      <c r="AB13" t="str">
        <f t="shared" si="7"/>
        <v>&lt;500 Reviews</v>
      </c>
      <c r="AC13" t="str">
        <f t="shared" si="8"/>
        <v>Hasbro Gaming Monopoly: Disney Star</v>
      </c>
    </row>
    <row r="14" spans="1:29" x14ac:dyDescent="0.2">
      <c r="A14" s="1">
        <v>17</v>
      </c>
      <c r="B14" t="s">
        <v>118</v>
      </c>
      <c r="C14" t="s">
        <v>119</v>
      </c>
      <c r="D14" t="s">
        <v>120</v>
      </c>
      <c r="E14">
        <v>4.7</v>
      </c>
      <c r="F14">
        <v>178</v>
      </c>
      <c r="G14" t="s">
        <v>22</v>
      </c>
      <c r="H14" s="8">
        <v>39.99</v>
      </c>
      <c r="I14" t="s">
        <v>43</v>
      </c>
      <c r="J14" t="s">
        <v>121</v>
      </c>
      <c r="K14" t="s">
        <v>122</v>
      </c>
      <c r="L14">
        <v>241</v>
      </c>
      <c r="M14" t="s">
        <v>46</v>
      </c>
      <c r="N14" t="s">
        <v>47</v>
      </c>
      <c r="O14" t="s">
        <v>48</v>
      </c>
      <c r="P14" t="s">
        <v>49</v>
      </c>
      <c r="T14">
        <v>4</v>
      </c>
      <c r="U14" t="str">
        <f t="shared" si="0"/>
        <v>Mid-range</v>
      </c>
      <c r="V14">
        <f t="shared" si="1"/>
        <v>1</v>
      </c>
      <c r="W14" s="18">
        <f t="shared" si="2"/>
        <v>3.7886249340112816</v>
      </c>
      <c r="X14" s="8">
        <f t="shared" si="3"/>
        <v>32.235555555555564</v>
      </c>
      <c r="Y14">
        <f t="shared" si="4"/>
        <v>1.2405556321522127</v>
      </c>
      <c r="Z14">
        <f t="shared" si="5"/>
        <v>4.7</v>
      </c>
      <c r="AA14">
        <f t="shared" si="6"/>
        <v>4.7</v>
      </c>
      <c r="AB14" t="str">
        <f t="shared" si="7"/>
        <v>&lt;500 Reviews</v>
      </c>
      <c r="AC14" t="str">
        <f t="shared" si="8"/>
        <v>Majora's Mask LED Sign LoZ</v>
      </c>
    </row>
    <row r="15" spans="1:29" x14ac:dyDescent="0.2">
      <c r="A15" s="1">
        <v>18</v>
      </c>
      <c r="B15" t="s">
        <v>123</v>
      </c>
      <c r="C15" t="s">
        <v>124</v>
      </c>
      <c r="D15" t="s">
        <v>125</v>
      </c>
      <c r="E15">
        <v>4.7</v>
      </c>
      <c r="F15">
        <v>45</v>
      </c>
      <c r="G15" t="s">
        <v>22</v>
      </c>
      <c r="H15" s="8">
        <v>14.99</v>
      </c>
      <c r="I15" t="s">
        <v>126</v>
      </c>
      <c r="J15" t="s">
        <v>127</v>
      </c>
      <c r="K15" t="s">
        <v>128</v>
      </c>
      <c r="L15">
        <v>2094</v>
      </c>
      <c r="M15" t="s">
        <v>62</v>
      </c>
      <c r="N15" t="s">
        <v>129</v>
      </c>
      <c r="O15" t="s">
        <v>130</v>
      </c>
      <c r="T15">
        <v>3</v>
      </c>
      <c r="U15" t="str">
        <f t="shared" si="0"/>
        <v>Budget</v>
      </c>
      <c r="V15">
        <f t="shared" si="1"/>
        <v>0.45</v>
      </c>
      <c r="W15" s="18">
        <f t="shared" si="2"/>
        <v>3.0940708620561872</v>
      </c>
      <c r="X15" s="8">
        <f t="shared" si="3"/>
        <v>21.929135802469148</v>
      </c>
      <c r="Y15">
        <f t="shared" si="4"/>
        <v>0.68356546901917481</v>
      </c>
      <c r="Z15">
        <f t="shared" si="5"/>
        <v>2.1150000000000002</v>
      </c>
      <c r="AA15">
        <f t="shared" si="6"/>
        <v>4.7</v>
      </c>
      <c r="AB15" t="str">
        <f t="shared" si="7"/>
        <v>&lt;500 Reviews</v>
      </c>
      <c r="AC15" t="str">
        <f t="shared" si="8"/>
        <v>Kirby Poster Wall Art,Watercolor Kirby</v>
      </c>
    </row>
    <row r="16" spans="1:29" x14ac:dyDescent="0.2">
      <c r="A16" s="1">
        <v>20</v>
      </c>
      <c r="B16" t="s">
        <v>131</v>
      </c>
      <c r="C16" t="s">
        <v>132</v>
      </c>
      <c r="E16">
        <v>4.3</v>
      </c>
      <c r="F16">
        <v>59</v>
      </c>
      <c r="G16" t="s">
        <v>22</v>
      </c>
      <c r="H16" s="8">
        <v>21.99</v>
      </c>
      <c r="I16" t="s">
        <v>133</v>
      </c>
      <c r="J16" t="s">
        <v>134</v>
      </c>
      <c r="K16" t="s">
        <v>135</v>
      </c>
      <c r="L16">
        <v>0</v>
      </c>
      <c r="M16" t="s">
        <v>136</v>
      </c>
      <c r="N16" t="s">
        <v>137</v>
      </c>
      <c r="T16">
        <v>2</v>
      </c>
      <c r="U16" t="str">
        <f t="shared" si="0"/>
        <v>Economy</v>
      </c>
      <c r="V16">
        <f t="shared" si="1"/>
        <v>0.59</v>
      </c>
      <c r="W16" s="18">
        <f t="shared" si="2"/>
        <v>7.7683655297862675</v>
      </c>
      <c r="X16" s="8">
        <f t="shared" si="3"/>
        <v>67.334000000000003</v>
      </c>
      <c r="Y16">
        <f t="shared" si="4"/>
        <v>0.32658092494133717</v>
      </c>
      <c r="Z16">
        <f t="shared" si="5"/>
        <v>2.5369999999999999</v>
      </c>
      <c r="AA16">
        <f t="shared" si="6"/>
        <v>4.3</v>
      </c>
      <c r="AB16" t="str">
        <f t="shared" si="7"/>
        <v>&lt;500 Reviews</v>
      </c>
      <c r="AC16" t="str">
        <f t="shared" si="8"/>
        <v>Gamer Gifts for Teenage Boys,</v>
      </c>
    </row>
    <row r="17" spans="1:29" x14ac:dyDescent="0.2">
      <c r="A17" s="1">
        <v>24</v>
      </c>
      <c r="B17" t="s">
        <v>138</v>
      </c>
      <c r="C17" t="s">
        <v>139</v>
      </c>
      <c r="E17">
        <v>4.8</v>
      </c>
      <c r="F17">
        <v>94</v>
      </c>
      <c r="G17" t="s">
        <v>22</v>
      </c>
      <c r="H17" s="8">
        <v>11.99</v>
      </c>
      <c r="I17" t="s">
        <v>140</v>
      </c>
      <c r="J17" t="s">
        <v>141</v>
      </c>
      <c r="K17" t="s">
        <v>142</v>
      </c>
      <c r="L17">
        <v>0</v>
      </c>
      <c r="M17" t="s">
        <v>62</v>
      </c>
      <c r="N17" t="s">
        <v>63</v>
      </c>
      <c r="O17" t="s">
        <v>143</v>
      </c>
      <c r="P17" t="s">
        <v>144</v>
      </c>
      <c r="Q17" t="s">
        <v>145</v>
      </c>
      <c r="T17">
        <v>5</v>
      </c>
      <c r="U17" t="str">
        <f t="shared" si="0"/>
        <v>Budget</v>
      </c>
      <c r="V17">
        <f t="shared" si="1"/>
        <v>0.94</v>
      </c>
      <c r="W17" s="18">
        <f t="shared" si="2"/>
        <v>8.2522319216631175</v>
      </c>
      <c r="X17" s="8">
        <f t="shared" si="3"/>
        <v>21.929135802469148</v>
      </c>
      <c r="Y17">
        <f t="shared" si="4"/>
        <v>0.54676117235089428</v>
      </c>
      <c r="Z17">
        <f t="shared" si="5"/>
        <v>4.5119999999999996</v>
      </c>
      <c r="AA17">
        <f t="shared" si="6"/>
        <v>4.8</v>
      </c>
      <c r="AB17" t="str">
        <f t="shared" si="7"/>
        <v>&lt;500 Reviews</v>
      </c>
      <c r="AC17" t="str">
        <f t="shared" si="8"/>
        <v>Fallout Shelter Vintage Look Reproduction</v>
      </c>
    </row>
    <row r="18" spans="1:29" x14ac:dyDescent="0.2">
      <c r="A18" s="1">
        <v>26</v>
      </c>
      <c r="B18" t="s">
        <v>146</v>
      </c>
      <c r="C18" t="s">
        <v>147</v>
      </c>
      <c r="E18">
        <v>4.7</v>
      </c>
      <c r="F18">
        <v>19</v>
      </c>
      <c r="G18" t="s">
        <v>22</v>
      </c>
      <c r="H18" s="8">
        <v>7.99</v>
      </c>
      <c r="I18" t="s">
        <v>148</v>
      </c>
      <c r="J18" t="s">
        <v>149</v>
      </c>
      <c r="K18" t="s">
        <v>150</v>
      </c>
      <c r="L18">
        <v>0</v>
      </c>
      <c r="M18" t="s">
        <v>62</v>
      </c>
      <c r="N18" t="s">
        <v>71</v>
      </c>
      <c r="O18" t="s">
        <v>81</v>
      </c>
      <c r="P18" t="s">
        <v>151</v>
      </c>
      <c r="Q18" t="s">
        <v>152</v>
      </c>
      <c r="R18" t="s">
        <v>153</v>
      </c>
      <c r="T18">
        <v>6</v>
      </c>
      <c r="U18" t="str">
        <f t="shared" si="0"/>
        <v>Budget</v>
      </c>
      <c r="V18">
        <f t="shared" si="1"/>
        <v>0.19</v>
      </c>
      <c r="W18" s="18">
        <f t="shared" si="2"/>
        <v>2.4509034132171399</v>
      </c>
      <c r="X18" s="8">
        <f t="shared" si="3"/>
        <v>21.929135802469148</v>
      </c>
      <c r="Y18">
        <f t="shared" si="4"/>
        <v>0.36435544345985366</v>
      </c>
      <c r="Z18">
        <f t="shared" si="5"/>
        <v>0.89300000000000002</v>
      </c>
      <c r="AA18">
        <f t="shared" si="6"/>
        <v>4.7</v>
      </c>
      <c r="AB18" t="str">
        <f t="shared" si="7"/>
        <v>&lt;500 Reviews</v>
      </c>
      <c r="AC18" t="str">
        <f t="shared" si="8"/>
        <v>ABXY Silicone Gaming Coasters -</v>
      </c>
    </row>
    <row r="19" spans="1:29" x14ac:dyDescent="0.2">
      <c r="A19" s="1">
        <v>27</v>
      </c>
      <c r="B19" t="s">
        <v>154</v>
      </c>
      <c r="C19" t="s">
        <v>94</v>
      </c>
      <c r="D19" t="s">
        <v>155</v>
      </c>
      <c r="E19">
        <v>4.5</v>
      </c>
      <c r="F19">
        <v>637</v>
      </c>
      <c r="G19" t="s">
        <v>22</v>
      </c>
      <c r="H19" s="8">
        <v>24.99</v>
      </c>
      <c r="I19" t="s">
        <v>156</v>
      </c>
      <c r="J19" t="s">
        <v>157</v>
      </c>
      <c r="K19" t="s">
        <v>158</v>
      </c>
      <c r="L19">
        <v>955</v>
      </c>
      <c r="M19" t="s">
        <v>26</v>
      </c>
      <c r="N19" t="s">
        <v>99</v>
      </c>
      <c r="O19" t="s">
        <v>159</v>
      </c>
      <c r="P19" t="s">
        <v>160</v>
      </c>
      <c r="Q19" t="s">
        <v>28</v>
      </c>
      <c r="R19" t="s">
        <v>29</v>
      </c>
      <c r="S19" t="s">
        <v>30</v>
      </c>
      <c r="T19">
        <v>7</v>
      </c>
      <c r="U19" t="str">
        <f t="shared" si="0"/>
        <v>Economy</v>
      </c>
      <c r="V19">
        <f t="shared" si="1"/>
        <v>1</v>
      </c>
      <c r="W19" s="18">
        <f t="shared" si="2"/>
        <v>5.6662493568856123</v>
      </c>
      <c r="X19" s="8">
        <f t="shared" si="3"/>
        <v>31.466571428571434</v>
      </c>
      <c r="Y19">
        <f t="shared" si="4"/>
        <v>0.7941761324943476</v>
      </c>
      <c r="Z19">
        <f t="shared" si="5"/>
        <v>4.5</v>
      </c>
      <c r="AA19">
        <f t="shared" si="6"/>
        <v>4.5</v>
      </c>
      <c r="AB19" t="str">
        <f t="shared" si="7"/>
        <v>&lt;1000 Reviews</v>
      </c>
      <c r="AC19" t="str">
        <f t="shared" si="8"/>
        <v>Exquisite Gaming: Borderlands 3: Claptrap</v>
      </c>
    </row>
    <row r="20" spans="1:29" x14ac:dyDescent="0.2">
      <c r="A20" s="1">
        <v>28</v>
      </c>
      <c r="B20" t="s">
        <v>161</v>
      </c>
      <c r="C20" t="s">
        <v>94</v>
      </c>
      <c r="D20" t="s">
        <v>162</v>
      </c>
      <c r="E20">
        <v>4.8</v>
      </c>
      <c r="F20">
        <v>2349</v>
      </c>
      <c r="G20" t="s">
        <v>22</v>
      </c>
      <c r="H20" s="8">
        <v>22.99</v>
      </c>
      <c r="I20" t="s">
        <v>163</v>
      </c>
      <c r="J20" t="s">
        <v>164</v>
      </c>
      <c r="K20" t="s">
        <v>165</v>
      </c>
      <c r="L20">
        <v>1003</v>
      </c>
      <c r="M20" t="s">
        <v>26</v>
      </c>
      <c r="N20" t="s">
        <v>99</v>
      </c>
      <c r="O20" t="s">
        <v>166</v>
      </c>
      <c r="P20" t="s">
        <v>167</v>
      </c>
      <c r="Q20" t="s">
        <v>168</v>
      </c>
      <c r="T20">
        <v>5</v>
      </c>
      <c r="U20" t="str">
        <f t="shared" si="0"/>
        <v>Economy</v>
      </c>
      <c r="V20">
        <f t="shared" si="1"/>
        <v>1</v>
      </c>
      <c r="W20" s="18">
        <f t="shared" si="2"/>
        <v>6.5697930777356621</v>
      </c>
      <c r="X20" s="8">
        <f t="shared" si="3"/>
        <v>31.466571428571434</v>
      </c>
      <c r="Y20">
        <f t="shared" si="4"/>
        <v>0.73061661808903766</v>
      </c>
      <c r="Z20">
        <f t="shared" si="5"/>
        <v>4.8</v>
      </c>
      <c r="AA20">
        <f t="shared" si="6"/>
        <v>4.8</v>
      </c>
      <c r="AB20" t="str">
        <f t="shared" si="7"/>
        <v>&lt;2500 Reviews</v>
      </c>
      <c r="AC20" t="str">
        <f t="shared" si="8"/>
        <v>Exquisite Gaming: Sonic - Mobile</v>
      </c>
    </row>
    <row r="21" spans="1:29" x14ac:dyDescent="0.2">
      <c r="A21" s="1">
        <v>29</v>
      </c>
      <c r="B21" t="s">
        <v>169</v>
      </c>
      <c r="C21" t="s">
        <v>170</v>
      </c>
      <c r="D21" t="s">
        <v>169</v>
      </c>
      <c r="E21">
        <v>4.9000000000000004</v>
      </c>
      <c r="F21">
        <v>29</v>
      </c>
      <c r="G21" t="s">
        <v>22</v>
      </c>
      <c r="H21" s="8">
        <v>8.9499999999999993</v>
      </c>
      <c r="I21" t="s">
        <v>171</v>
      </c>
      <c r="J21" t="s">
        <v>172</v>
      </c>
      <c r="K21" t="s">
        <v>173</v>
      </c>
      <c r="L21">
        <v>170</v>
      </c>
      <c r="M21" t="s">
        <v>174</v>
      </c>
      <c r="N21" t="s">
        <v>175</v>
      </c>
      <c r="O21" t="s">
        <v>176</v>
      </c>
      <c r="P21" t="s">
        <v>177</v>
      </c>
      <c r="Q21" t="s">
        <v>178</v>
      </c>
      <c r="T21">
        <v>5</v>
      </c>
      <c r="U21" t="str">
        <f t="shared" si="0"/>
        <v>Budget</v>
      </c>
      <c r="V21">
        <f t="shared" si="1"/>
        <v>0.28999999999999998</v>
      </c>
      <c r="W21" s="18">
        <f t="shared" si="2"/>
        <v>1.421</v>
      </c>
      <c r="X21" s="8">
        <f t="shared" si="3"/>
        <v>8.9499999999999993</v>
      </c>
      <c r="Y21">
        <f t="shared" si="4"/>
        <v>1</v>
      </c>
      <c r="Z21">
        <f t="shared" si="5"/>
        <v>1.421</v>
      </c>
      <c r="AA21">
        <f t="shared" si="6"/>
        <v>4.9000000000000004</v>
      </c>
      <c r="AB21" t="str">
        <f t="shared" si="7"/>
        <v>&lt;500 Reviews</v>
      </c>
      <c r="AC21" t="str">
        <f t="shared" si="8"/>
        <v>Friends Merchandise Mouse Pad for</v>
      </c>
    </row>
    <row r="22" spans="1:29" x14ac:dyDescent="0.2">
      <c r="A22" s="1">
        <v>30</v>
      </c>
      <c r="B22" t="s">
        <v>179</v>
      </c>
      <c r="C22" t="s">
        <v>180</v>
      </c>
      <c r="E22">
        <v>4.5999999999999996</v>
      </c>
      <c r="F22">
        <v>2474</v>
      </c>
      <c r="G22" t="s">
        <v>22</v>
      </c>
      <c r="H22" s="8">
        <v>13.99</v>
      </c>
      <c r="I22" t="s">
        <v>126</v>
      </c>
      <c r="J22" t="s">
        <v>181</v>
      </c>
      <c r="K22" t="s">
        <v>182</v>
      </c>
      <c r="L22">
        <v>0</v>
      </c>
      <c r="M22" t="s">
        <v>62</v>
      </c>
      <c r="N22" t="s">
        <v>129</v>
      </c>
      <c r="O22" t="s">
        <v>130</v>
      </c>
      <c r="T22">
        <v>3</v>
      </c>
      <c r="U22" t="str">
        <f t="shared" si="0"/>
        <v>Budget</v>
      </c>
      <c r="V22">
        <f t="shared" si="1"/>
        <v>1</v>
      </c>
      <c r="W22" s="18">
        <f t="shared" si="2"/>
        <v>7.2104377906617643</v>
      </c>
      <c r="X22" s="8">
        <f t="shared" si="3"/>
        <v>21.929135802469148</v>
      </c>
      <c r="Y22">
        <f t="shared" si="4"/>
        <v>0.63796403679641456</v>
      </c>
      <c r="Z22">
        <f t="shared" si="5"/>
        <v>4.5999999999999996</v>
      </c>
      <c r="AA22">
        <f t="shared" si="6"/>
        <v>4.5999999999999996</v>
      </c>
      <c r="AB22" t="str">
        <f t="shared" si="7"/>
        <v>&lt;2500 Reviews</v>
      </c>
      <c r="AC22" t="str">
        <f t="shared" si="8"/>
        <v>HAUS AND HUES Retro Video</v>
      </c>
    </row>
    <row r="23" spans="1:29" x14ac:dyDescent="0.2">
      <c r="A23" s="1">
        <v>31</v>
      </c>
      <c r="B23" t="s">
        <v>183</v>
      </c>
      <c r="C23" t="s">
        <v>184</v>
      </c>
      <c r="D23" t="s">
        <v>185</v>
      </c>
      <c r="E23">
        <v>4.5</v>
      </c>
      <c r="F23">
        <v>729</v>
      </c>
      <c r="G23" t="s">
        <v>22</v>
      </c>
      <c r="H23" s="8">
        <v>20.88</v>
      </c>
      <c r="I23" t="s">
        <v>186</v>
      </c>
      <c r="J23" t="s">
        <v>187</v>
      </c>
      <c r="K23" t="s">
        <v>188</v>
      </c>
      <c r="L23">
        <v>835</v>
      </c>
      <c r="M23" t="s">
        <v>62</v>
      </c>
      <c r="N23" t="s">
        <v>71</v>
      </c>
      <c r="O23" t="s">
        <v>81</v>
      </c>
      <c r="P23" t="s">
        <v>82</v>
      </c>
      <c r="Q23" t="s">
        <v>189</v>
      </c>
      <c r="T23">
        <v>5</v>
      </c>
      <c r="U23" t="str">
        <f t="shared" si="0"/>
        <v>Economy</v>
      </c>
      <c r="V23">
        <f t="shared" si="1"/>
        <v>1</v>
      </c>
      <c r="W23" s="18">
        <f t="shared" si="2"/>
        <v>4.7261068539804194</v>
      </c>
      <c r="X23" s="8">
        <f t="shared" si="3"/>
        <v>21.929135802469148</v>
      </c>
      <c r="Y23">
        <f t="shared" si="4"/>
        <v>0.95215790481123208</v>
      </c>
      <c r="Z23">
        <f t="shared" si="5"/>
        <v>4.5</v>
      </c>
      <c r="AA23">
        <f t="shared" si="6"/>
        <v>4.5</v>
      </c>
      <c r="AB23" t="str">
        <f t="shared" si="7"/>
        <v>&lt;1000 Reviews</v>
      </c>
      <c r="AC23" t="str">
        <f t="shared" si="8"/>
        <v>Medieval GOT Dragon D&amp;D Game</v>
      </c>
    </row>
    <row r="24" spans="1:29" x14ac:dyDescent="0.2">
      <c r="A24" s="1">
        <v>32</v>
      </c>
      <c r="B24" t="s">
        <v>190</v>
      </c>
      <c r="C24" t="s">
        <v>51</v>
      </c>
      <c r="E24">
        <v>4.4000000000000004</v>
      </c>
      <c r="F24">
        <v>440</v>
      </c>
      <c r="G24" t="s">
        <v>22</v>
      </c>
      <c r="H24" s="8">
        <v>14.99</v>
      </c>
      <c r="I24" t="s">
        <v>191</v>
      </c>
      <c r="J24" t="s">
        <v>192</v>
      </c>
      <c r="K24" t="s">
        <v>193</v>
      </c>
      <c r="L24">
        <v>0</v>
      </c>
      <c r="M24" t="s">
        <v>194</v>
      </c>
      <c r="N24" t="s">
        <v>195</v>
      </c>
      <c r="O24" t="s">
        <v>196</v>
      </c>
      <c r="T24">
        <v>3</v>
      </c>
      <c r="U24" t="str">
        <f t="shared" si="0"/>
        <v>Budget</v>
      </c>
      <c r="V24">
        <f t="shared" si="1"/>
        <v>1</v>
      </c>
      <c r="W24" s="18">
        <f t="shared" si="2"/>
        <v>4.6355570380253512</v>
      </c>
      <c r="X24" s="8">
        <f t="shared" si="3"/>
        <v>15.7925</v>
      </c>
      <c r="Y24">
        <f t="shared" si="4"/>
        <v>0.94918473959157823</v>
      </c>
      <c r="Z24">
        <f t="shared" si="5"/>
        <v>4.4000000000000004</v>
      </c>
      <c r="AA24">
        <f t="shared" si="6"/>
        <v>4.4000000000000004</v>
      </c>
      <c r="AB24" t="str">
        <f t="shared" si="7"/>
        <v>&lt;500 Reviews</v>
      </c>
      <c r="AC24" t="str">
        <f t="shared" si="8"/>
        <v>Paladone Minecraft Water Bottle with</v>
      </c>
    </row>
    <row r="25" spans="1:29" x14ac:dyDescent="0.2">
      <c r="A25" s="1">
        <v>33</v>
      </c>
      <c r="B25" t="s">
        <v>197</v>
      </c>
      <c r="C25" t="s">
        <v>51</v>
      </c>
      <c r="E25">
        <v>4.5999999999999996</v>
      </c>
      <c r="F25">
        <v>741</v>
      </c>
      <c r="G25" t="s">
        <v>22</v>
      </c>
      <c r="H25" s="8">
        <v>39.99</v>
      </c>
      <c r="I25" t="s">
        <v>59</v>
      </c>
      <c r="J25" t="s">
        <v>198</v>
      </c>
      <c r="K25" t="s">
        <v>199</v>
      </c>
      <c r="L25">
        <v>0</v>
      </c>
      <c r="M25" t="s">
        <v>62</v>
      </c>
      <c r="N25" t="s">
        <v>63</v>
      </c>
      <c r="O25" t="s">
        <v>64</v>
      </c>
      <c r="P25" t="s">
        <v>65</v>
      </c>
      <c r="T25">
        <v>4</v>
      </c>
      <c r="U25" t="str">
        <f t="shared" si="0"/>
        <v>Mid-range</v>
      </c>
      <c r="V25">
        <f t="shared" si="1"/>
        <v>1</v>
      </c>
      <c r="W25" s="18">
        <f t="shared" si="2"/>
        <v>2.5224812375933503</v>
      </c>
      <c r="X25" s="8">
        <f t="shared" si="3"/>
        <v>21.929135802469148</v>
      </c>
      <c r="Y25">
        <f t="shared" si="4"/>
        <v>1.8236012745881787</v>
      </c>
      <c r="Z25">
        <f t="shared" si="5"/>
        <v>4.5999999999999996</v>
      </c>
      <c r="AA25">
        <f t="shared" si="6"/>
        <v>4.5999999999999996</v>
      </c>
      <c r="AB25" t="str">
        <f t="shared" si="7"/>
        <v>&lt;1000 Reviews</v>
      </c>
      <c r="AC25" t="str">
        <f t="shared" si="8"/>
        <v>Minecraft Cute Fox Night Light,</v>
      </c>
    </row>
    <row r="26" spans="1:29" x14ac:dyDescent="0.2">
      <c r="A26" s="1">
        <v>34</v>
      </c>
      <c r="B26" t="s">
        <v>200</v>
      </c>
      <c r="C26" t="s">
        <v>201</v>
      </c>
      <c r="D26" t="s">
        <v>202</v>
      </c>
      <c r="E26">
        <v>4.5999999999999996</v>
      </c>
      <c r="F26">
        <v>21</v>
      </c>
      <c r="G26" t="s">
        <v>22</v>
      </c>
      <c r="H26" s="8">
        <v>34.85</v>
      </c>
      <c r="I26" t="s">
        <v>203</v>
      </c>
      <c r="J26" t="s">
        <v>204</v>
      </c>
      <c r="K26" t="s">
        <v>205</v>
      </c>
      <c r="L26">
        <v>1202</v>
      </c>
      <c r="M26" t="s">
        <v>26</v>
      </c>
      <c r="N26" t="s">
        <v>99</v>
      </c>
      <c r="O26" t="s">
        <v>206</v>
      </c>
      <c r="T26">
        <v>3</v>
      </c>
      <c r="U26" t="str">
        <f t="shared" si="0"/>
        <v>Mid-range</v>
      </c>
      <c r="V26">
        <f t="shared" si="1"/>
        <v>0.21</v>
      </c>
      <c r="W26" s="18">
        <f t="shared" si="2"/>
        <v>0.87221543758967002</v>
      </c>
      <c r="X26" s="8">
        <f t="shared" si="3"/>
        <v>31.466571428571434</v>
      </c>
      <c r="Y26">
        <f t="shared" si="4"/>
        <v>1.1075245385125256</v>
      </c>
      <c r="Z26">
        <f t="shared" si="5"/>
        <v>0.96599999999999986</v>
      </c>
      <c r="AA26">
        <f t="shared" si="6"/>
        <v>4.5999999999999996</v>
      </c>
      <c r="AB26" t="str">
        <f t="shared" si="7"/>
        <v>&lt;500 Reviews</v>
      </c>
      <c r="AC26" t="str">
        <f t="shared" si="8"/>
        <v>Bandai Deluxe Edition Action Figure</v>
      </c>
    </row>
    <row r="27" spans="1:29" x14ac:dyDescent="0.2">
      <c r="A27" s="1">
        <v>35</v>
      </c>
      <c r="B27" t="s">
        <v>207</v>
      </c>
      <c r="C27" t="s">
        <v>208</v>
      </c>
      <c r="E27">
        <v>4.7</v>
      </c>
      <c r="F27">
        <v>200</v>
      </c>
      <c r="G27" t="s">
        <v>22</v>
      </c>
      <c r="H27" s="8">
        <v>59.99</v>
      </c>
      <c r="I27" t="s">
        <v>43</v>
      </c>
      <c r="J27" t="s">
        <v>209</v>
      </c>
      <c r="K27" t="s">
        <v>210</v>
      </c>
      <c r="L27">
        <v>0</v>
      </c>
      <c r="M27" t="s">
        <v>46</v>
      </c>
      <c r="N27" t="s">
        <v>47</v>
      </c>
      <c r="O27" t="s">
        <v>48</v>
      </c>
      <c r="P27" t="s">
        <v>49</v>
      </c>
      <c r="T27">
        <v>4</v>
      </c>
      <c r="U27" t="str">
        <f t="shared" si="0"/>
        <v>Premium</v>
      </c>
      <c r="V27">
        <f t="shared" si="1"/>
        <v>1</v>
      </c>
      <c r="W27" s="18">
        <f t="shared" si="2"/>
        <v>2.5255394417588124</v>
      </c>
      <c r="X27" s="8">
        <f t="shared" si="3"/>
        <v>32.235555555555564</v>
      </c>
      <c r="Y27">
        <f t="shared" si="4"/>
        <v>1.8609885564593958</v>
      </c>
      <c r="Z27">
        <f t="shared" si="5"/>
        <v>4.7</v>
      </c>
      <c r="AA27">
        <f t="shared" si="6"/>
        <v>4.7</v>
      </c>
      <c r="AB27" t="str">
        <f t="shared" si="7"/>
        <v>&lt;500 Reviews</v>
      </c>
      <c r="AC27" t="str">
        <f t="shared" si="8"/>
        <v>Neon Sign Sword &amp; Shield</v>
      </c>
    </row>
    <row r="28" spans="1:29" x14ac:dyDescent="0.2">
      <c r="A28" s="1">
        <v>36</v>
      </c>
      <c r="B28" t="s">
        <v>211</v>
      </c>
      <c r="C28" t="s">
        <v>51</v>
      </c>
      <c r="D28" t="s">
        <v>212</v>
      </c>
      <c r="E28">
        <v>4.7</v>
      </c>
      <c r="F28">
        <v>2068</v>
      </c>
      <c r="G28" t="s">
        <v>22</v>
      </c>
      <c r="H28" s="8">
        <v>29.99</v>
      </c>
      <c r="I28" t="s">
        <v>43</v>
      </c>
      <c r="J28" t="s">
        <v>213</v>
      </c>
      <c r="K28" t="s">
        <v>214</v>
      </c>
      <c r="L28">
        <v>588</v>
      </c>
      <c r="M28" t="s">
        <v>46</v>
      </c>
      <c r="N28" t="s">
        <v>47</v>
      </c>
      <c r="O28" t="s">
        <v>48</v>
      </c>
      <c r="P28" t="s">
        <v>49</v>
      </c>
      <c r="T28">
        <v>4</v>
      </c>
      <c r="U28" t="str">
        <f t="shared" si="0"/>
        <v>Economy</v>
      </c>
      <c r="V28">
        <f t="shared" si="1"/>
        <v>1</v>
      </c>
      <c r="W28" s="18">
        <f t="shared" si="2"/>
        <v>5.0519210107072743</v>
      </c>
      <c r="X28" s="8">
        <f t="shared" si="3"/>
        <v>32.235555555555564</v>
      </c>
      <c r="Y28">
        <f t="shared" si="4"/>
        <v>0.93033916999862099</v>
      </c>
      <c r="Z28">
        <f t="shared" si="5"/>
        <v>4.7</v>
      </c>
      <c r="AA28">
        <f t="shared" si="6"/>
        <v>4.7</v>
      </c>
      <c r="AB28" t="str">
        <f t="shared" si="7"/>
        <v>&lt;2500 Reviews</v>
      </c>
      <c r="AC28" t="str">
        <f t="shared" si="8"/>
        <v>Paladone Playstation Heritage Icons Light,</v>
      </c>
    </row>
    <row r="29" spans="1:29" x14ac:dyDescent="0.2">
      <c r="A29" s="1">
        <v>37</v>
      </c>
      <c r="B29" t="s">
        <v>215</v>
      </c>
      <c r="C29" t="s">
        <v>216</v>
      </c>
      <c r="E29">
        <v>4.4000000000000004</v>
      </c>
      <c r="F29">
        <v>45</v>
      </c>
      <c r="G29" t="s">
        <v>22</v>
      </c>
      <c r="H29" s="8">
        <v>44.99</v>
      </c>
      <c r="I29" t="s">
        <v>217</v>
      </c>
      <c r="J29" t="s">
        <v>218</v>
      </c>
      <c r="K29" t="s">
        <v>219</v>
      </c>
      <c r="L29">
        <v>0</v>
      </c>
      <c r="M29" t="s">
        <v>26</v>
      </c>
      <c r="N29" t="s">
        <v>220</v>
      </c>
      <c r="O29" t="s">
        <v>28</v>
      </c>
      <c r="P29" t="s">
        <v>221</v>
      </c>
      <c r="T29">
        <v>4</v>
      </c>
      <c r="U29" t="str">
        <f t="shared" si="0"/>
        <v>Mid-range</v>
      </c>
      <c r="V29">
        <f t="shared" si="1"/>
        <v>0.45</v>
      </c>
      <c r="W29" s="18">
        <f t="shared" si="2"/>
        <v>1.3848368843870069</v>
      </c>
      <c r="X29" s="8">
        <f t="shared" si="3"/>
        <v>31.466571428571434</v>
      </c>
      <c r="Y29">
        <f t="shared" si="4"/>
        <v>1.4297712765474471</v>
      </c>
      <c r="Z29">
        <f t="shared" si="5"/>
        <v>1.9800000000000002</v>
      </c>
      <c r="AA29">
        <f t="shared" si="6"/>
        <v>4.4000000000000004</v>
      </c>
      <c r="AB29" t="str">
        <f t="shared" si="7"/>
        <v>&lt;500 Reviews</v>
      </c>
      <c r="AC29" t="str">
        <f t="shared" si="8"/>
        <v>Numskull Teenage Mutant Ninja Turtles</v>
      </c>
    </row>
    <row r="30" spans="1:29" x14ac:dyDescent="0.2">
      <c r="A30" s="1">
        <v>38</v>
      </c>
      <c r="B30" t="s">
        <v>222</v>
      </c>
      <c r="C30" t="s">
        <v>51</v>
      </c>
      <c r="E30">
        <v>4.4000000000000004</v>
      </c>
      <c r="F30">
        <v>2325</v>
      </c>
      <c r="G30" t="s">
        <v>22</v>
      </c>
      <c r="H30" s="8">
        <v>19.98</v>
      </c>
      <c r="I30" t="s">
        <v>223</v>
      </c>
      <c r="J30" t="s">
        <v>224</v>
      </c>
      <c r="K30" t="s">
        <v>225</v>
      </c>
      <c r="L30">
        <v>0</v>
      </c>
      <c r="M30" t="s">
        <v>62</v>
      </c>
      <c r="N30" t="s">
        <v>71</v>
      </c>
      <c r="O30" t="s">
        <v>81</v>
      </c>
      <c r="P30" t="s">
        <v>226</v>
      </c>
      <c r="Q30" t="s">
        <v>227</v>
      </c>
      <c r="R30" t="s">
        <v>228</v>
      </c>
      <c r="T30">
        <v>6</v>
      </c>
      <c r="U30" t="str">
        <f t="shared" si="0"/>
        <v>Economy</v>
      </c>
      <c r="V30">
        <f t="shared" si="1"/>
        <v>1</v>
      </c>
      <c r="W30" s="18">
        <f t="shared" si="2"/>
        <v>4.8292391156588712</v>
      </c>
      <c r="X30" s="8">
        <f t="shared" si="3"/>
        <v>21.929135802469148</v>
      </c>
      <c r="Y30">
        <f t="shared" si="4"/>
        <v>0.91111661581074799</v>
      </c>
      <c r="Z30">
        <f t="shared" si="5"/>
        <v>4.4000000000000004</v>
      </c>
      <c r="AA30">
        <f t="shared" si="6"/>
        <v>4.4000000000000004</v>
      </c>
      <c r="AB30" t="str">
        <f t="shared" si="7"/>
        <v>&lt;2500 Reviews</v>
      </c>
      <c r="AC30" t="str">
        <f t="shared" si="8"/>
        <v>PlayStation Controller Mug - Coffee</v>
      </c>
    </row>
    <row r="31" spans="1:29" x14ac:dyDescent="0.2">
      <c r="A31" s="1">
        <v>39</v>
      </c>
      <c r="B31" t="s">
        <v>229</v>
      </c>
      <c r="C31" t="s">
        <v>51</v>
      </c>
      <c r="D31" t="s">
        <v>230</v>
      </c>
      <c r="E31">
        <v>4.5999999999999996</v>
      </c>
      <c r="F31">
        <v>2239</v>
      </c>
      <c r="G31" t="s">
        <v>22</v>
      </c>
      <c r="H31" s="8">
        <v>35</v>
      </c>
      <c r="I31" t="s">
        <v>231</v>
      </c>
      <c r="J31" t="s">
        <v>232</v>
      </c>
      <c r="K31" t="s">
        <v>233</v>
      </c>
      <c r="L31">
        <v>335</v>
      </c>
      <c r="M31" t="s">
        <v>46</v>
      </c>
      <c r="N31" t="s">
        <v>47</v>
      </c>
      <c r="O31" t="s">
        <v>234</v>
      </c>
      <c r="P31" t="s">
        <v>235</v>
      </c>
      <c r="T31">
        <v>4</v>
      </c>
      <c r="U31" t="str">
        <f t="shared" si="0"/>
        <v>Mid-range</v>
      </c>
      <c r="V31">
        <f t="shared" si="1"/>
        <v>1</v>
      </c>
      <c r="W31" s="18">
        <f t="shared" si="2"/>
        <v>4.2366730158730173</v>
      </c>
      <c r="X31" s="8">
        <f t="shared" si="3"/>
        <v>32.235555555555564</v>
      </c>
      <c r="Y31">
        <f t="shared" si="4"/>
        <v>1.0857576175375703</v>
      </c>
      <c r="Z31">
        <f t="shared" si="5"/>
        <v>4.5999999999999996</v>
      </c>
      <c r="AA31">
        <f t="shared" si="6"/>
        <v>4.5999999999999996</v>
      </c>
      <c r="AB31" t="str">
        <f t="shared" si="7"/>
        <v>&lt;2500 Reviews</v>
      </c>
      <c r="AC31" t="str">
        <f t="shared" si="8"/>
        <v>Pac Man and Ghosts Light,</v>
      </c>
    </row>
    <row r="32" spans="1:29" x14ac:dyDescent="0.2">
      <c r="A32" s="1">
        <v>43</v>
      </c>
      <c r="B32" t="s">
        <v>236</v>
      </c>
      <c r="C32" t="s">
        <v>237</v>
      </c>
      <c r="D32" t="s">
        <v>236</v>
      </c>
      <c r="E32">
        <v>4.8</v>
      </c>
      <c r="F32">
        <v>9</v>
      </c>
      <c r="G32" t="s">
        <v>22</v>
      </c>
      <c r="H32" s="8">
        <v>21.6</v>
      </c>
      <c r="I32" t="s">
        <v>238</v>
      </c>
      <c r="J32" t="s">
        <v>239</v>
      </c>
      <c r="K32" t="s">
        <v>240</v>
      </c>
      <c r="L32">
        <v>93</v>
      </c>
      <c r="M32" t="s">
        <v>26</v>
      </c>
      <c r="N32" t="s">
        <v>99</v>
      </c>
      <c r="O32" t="s">
        <v>159</v>
      </c>
      <c r="P32" t="s">
        <v>241</v>
      </c>
      <c r="Q32" t="s">
        <v>242</v>
      </c>
      <c r="T32">
        <v>5</v>
      </c>
      <c r="U32" t="str">
        <f t="shared" si="0"/>
        <v>Economy</v>
      </c>
      <c r="V32">
        <f t="shared" si="1"/>
        <v>0.09</v>
      </c>
      <c r="W32" s="18">
        <f t="shared" si="2"/>
        <v>0.62933142857142865</v>
      </c>
      <c r="X32" s="8">
        <f t="shared" si="3"/>
        <v>31.466571428571434</v>
      </c>
      <c r="Y32">
        <f t="shared" si="4"/>
        <v>0.68644275557734735</v>
      </c>
      <c r="Z32">
        <f t="shared" si="5"/>
        <v>0.432</v>
      </c>
      <c r="AA32">
        <f t="shared" si="6"/>
        <v>4.8</v>
      </c>
      <c r="AB32" t="str">
        <f t="shared" si="7"/>
        <v>&lt;500 Reviews</v>
      </c>
      <c r="AC32" t="str">
        <f t="shared" si="8"/>
        <v>Nintendo Metroid Notebook in Presentation</v>
      </c>
    </row>
    <row r="33" spans="1:29" x14ac:dyDescent="0.2">
      <c r="A33" s="1">
        <v>46</v>
      </c>
      <c r="B33" t="s">
        <v>243</v>
      </c>
      <c r="C33" t="s">
        <v>244</v>
      </c>
      <c r="D33" t="s">
        <v>245</v>
      </c>
      <c r="E33">
        <v>5</v>
      </c>
      <c r="F33">
        <v>6</v>
      </c>
      <c r="G33" t="s">
        <v>22</v>
      </c>
      <c r="H33" s="8">
        <v>45.99</v>
      </c>
      <c r="I33" t="s">
        <v>186</v>
      </c>
      <c r="J33" t="s">
        <v>246</v>
      </c>
      <c r="K33" t="s">
        <v>247</v>
      </c>
      <c r="L33">
        <v>314</v>
      </c>
      <c r="M33" t="s">
        <v>62</v>
      </c>
      <c r="N33" t="s">
        <v>71</v>
      </c>
      <c r="O33" t="s">
        <v>81</v>
      </c>
      <c r="P33" t="s">
        <v>82</v>
      </c>
      <c r="Q33" t="s">
        <v>189</v>
      </c>
      <c r="T33">
        <v>5</v>
      </c>
      <c r="U33" t="str">
        <f t="shared" si="0"/>
        <v>Mid-range</v>
      </c>
      <c r="V33">
        <f t="shared" si="1"/>
        <v>0.06</v>
      </c>
      <c r="W33" s="18">
        <f t="shared" si="2"/>
        <v>0.14304720027703294</v>
      </c>
      <c r="X33" s="8">
        <f t="shared" si="3"/>
        <v>21.929135802469148</v>
      </c>
      <c r="Y33">
        <f t="shared" si="4"/>
        <v>2.0972098679247395</v>
      </c>
      <c r="Z33">
        <f t="shared" si="5"/>
        <v>0.3</v>
      </c>
      <c r="AA33">
        <f t="shared" si="6"/>
        <v>5</v>
      </c>
      <c r="AB33" t="str">
        <f t="shared" si="7"/>
        <v>&lt;500 Reviews</v>
      </c>
      <c r="AC33" t="str">
        <f t="shared" si="8"/>
        <v>3D Printed Deep Rock Galactic</v>
      </c>
    </row>
    <row r="34" spans="1:29" x14ac:dyDescent="0.2">
      <c r="A34" s="1">
        <v>49</v>
      </c>
      <c r="B34" t="s">
        <v>248</v>
      </c>
      <c r="C34" t="s">
        <v>216</v>
      </c>
      <c r="D34" t="s">
        <v>249</v>
      </c>
      <c r="E34">
        <v>4.7</v>
      </c>
      <c r="F34">
        <v>4</v>
      </c>
      <c r="G34" t="s">
        <v>22</v>
      </c>
      <c r="H34" s="8">
        <v>50</v>
      </c>
      <c r="J34" t="s">
        <v>250</v>
      </c>
      <c r="K34" t="s">
        <v>251</v>
      </c>
      <c r="L34">
        <v>81</v>
      </c>
      <c r="M34" t="s">
        <v>965</v>
      </c>
      <c r="T34">
        <v>1</v>
      </c>
      <c r="U34" t="str">
        <f t="shared" ref="U34:U65" si="9">IF(H34&lt;=15,"Budget",
   IF(H34&lt;=30,"Economy",
   IF(H34&lt;=50,"Mid-range",
   IF(H34&lt;=100,"Premium", IF(H34 &gt;100, "Premium")))))</f>
        <v>Mid-range</v>
      </c>
      <c r="V34">
        <f t="shared" ref="V34:V65" si="10">MIN(1,F34/100)</f>
        <v>0.04</v>
      </c>
      <c r="W34" s="18">
        <f t="shared" ref="W34:W65" si="11">IFERROR((E34*V34)/(H34/X34), "N/A")</f>
        <v>9.2285439999999982E-2</v>
      </c>
      <c r="X34" s="8">
        <f t="shared" ref="X34:X65" si="12">IFERROR(AVERAGEIF(M:M,M34,H:H), "N/A")</f>
        <v>24.543999999999997</v>
      </c>
      <c r="Y34">
        <f t="shared" si="4"/>
        <v>2.037157757496741</v>
      </c>
      <c r="Z34">
        <f t="shared" si="5"/>
        <v>0.188</v>
      </c>
      <c r="AA34">
        <f t="shared" si="6"/>
        <v>4.7</v>
      </c>
      <c r="AB34" t="str">
        <f t="shared" si="7"/>
        <v>&lt;500 Reviews</v>
      </c>
      <c r="AC34" t="str">
        <f t="shared" si="8"/>
        <v>Numskull Official Hogwarts Legacy Gaming</v>
      </c>
    </row>
    <row r="35" spans="1:29" x14ac:dyDescent="0.2">
      <c r="A35" s="1">
        <v>50</v>
      </c>
      <c r="B35" t="s">
        <v>252</v>
      </c>
      <c r="C35" t="s">
        <v>216</v>
      </c>
      <c r="E35">
        <v>4</v>
      </c>
      <c r="F35">
        <v>3</v>
      </c>
      <c r="G35" t="s">
        <v>22</v>
      </c>
      <c r="H35" s="8">
        <v>39.950000000000003</v>
      </c>
      <c r="I35" t="s">
        <v>253</v>
      </c>
      <c r="J35" t="s">
        <v>254</v>
      </c>
      <c r="K35" t="s">
        <v>255</v>
      </c>
      <c r="L35">
        <v>0</v>
      </c>
      <c r="M35" t="s">
        <v>26</v>
      </c>
      <c r="N35" t="s">
        <v>220</v>
      </c>
      <c r="O35" t="s">
        <v>168</v>
      </c>
      <c r="T35">
        <v>3</v>
      </c>
      <c r="U35" t="str">
        <f t="shared" si="9"/>
        <v>Mid-range</v>
      </c>
      <c r="V35">
        <f t="shared" si="10"/>
        <v>0.03</v>
      </c>
      <c r="W35" s="18">
        <f t="shared" si="11"/>
        <v>9.4517861612730208E-2</v>
      </c>
      <c r="X35" s="8">
        <f t="shared" si="12"/>
        <v>31.466571428571434</v>
      </c>
      <c r="Y35">
        <f t="shared" si="4"/>
        <v>1.269601300246066</v>
      </c>
      <c r="Z35">
        <f t="shared" si="5"/>
        <v>0.12</v>
      </c>
      <c r="AA35">
        <f t="shared" si="6"/>
        <v>4</v>
      </c>
      <c r="AB35" t="str">
        <f t="shared" si="7"/>
        <v>&lt;500 Reviews</v>
      </c>
      <c r="AC35" t="str">
        <f t="shared" si="8"/>
        <v>Numskull Star Trek Blue Gaming</v>
      </c>
    </row>
    <row r="36" spans="1:29" x14ac:dyDescent="0.2">
      <c r="A36" s="1">
        <v>53</v>
      </c>
      <c r="B36" t="s">
        <v>256</v>
      </c>
      <c r="C36" t="s">
        <v>257</v>
      </c>
      <c r="D36" t="s">
        <v>258</v>
      </c>
      <c r="E36">
        <v>4.7</v>
      </c>
      <c r="F36">
        <v>265</v>
      </c>
      <c r="G36" t="s">
        <v>22</v>
      </c>
      <c r="H36" s="8">
        <v>13.89</v>
      </c>
      <c r="I36" t="s">
        <v>23</v>
      </c>
      <c r="J36" t="s">
        <v>259</v>
      </c>
      <c r="K36" t="s">
        <v>260</v>
      </c>
      <c r="L36">
        <v>2396</v>
      </c>
      <c r="M36" t="s">
        <v>26</v>
      </c>
      <c r="N36" t="s">
        <v>27</v>
      </c>
      <c r="O36" t="s">
        <v>28</v>
      </c>
      <c r="P36" t="s">
        <v>29</v>
      </c>
      <c r="Q36" t="s">
        <v>30</v>
      </c>
      <c r="T36">
        <v>5</v>
      </c>
      <c r="U36" t="str">
        <f t="shared" si="9"/>
        <v>Budget</v>
      </c>
      <c r="V36">
        <f t="shared" si="10"/>
        <v>1</v>
      </c>
      <c r="W36" s="18">
        <f t="shared" si="11"/>
        <v>10.647435976550449</v>
      </c>
      <c r="X36" s="8">
        <f t="shared" si="12"/>
        <v>31.466571428571434</v>
      </c>
      <c r="Y36">
        <f t="shared" si="4"/>
        <v>0.44142082754487749</v>
      </c>
      <c r="Z36">
        <f t="shared" si="5"/>
        <v>4.7</v>
      </c>
      <c r="AA36">
        <f t="shared" si="6"/>
        <v>4.7</v>
      </c>
      <c r="AB36" t="str">
        <f t="shared" si="7"/>
        <v>&lt;500 Reviews</v>
      </c>
      <c r="AC36" t="str">
        <f t="shared" si="8"/>
        <v>SteelSeries QcK Diablo III Gaming</v>
      </c>
    </row>
    <row r="37" spans="1:29" x14ac:dyDescent="0.2">
      <c r="A37" s="1">
        <v>54</v>
      </c>
      <c r="B37" t="s">
        <v>261</v>
      </c>
      <c r="C37" t="s">
        <v>262</v>
      </c>
      <c r="E37">
        <v>4.4000000000000004</v>
      </c>
      <c r="F37">
        <v>49</v>
      </c>
      <c r="G37" t="s">
        <v>22</v>
      </c>
      <c r="H37" s="8">
        <v>25</v>
      </c>
      <c r="I37" t="s">
        <v>263</v>
      </c>
      <c r="J37" t="s">
        <v>264</v>
      </c>
      <c r="K37" t="s">
        <v>265</v>
      </c>
      <c r="L37">
        <v>0</v>
      </c>
      <c r="M37" t="s">
        <v>26</v>
      </c>
      <c r="N37" t="s">
        <v>56</v>
      </c>
      <c r="O37" t="s">
        <v>28</v>
      </c>
      <c r="P37" t="s">
        <v>29</v>
      </c>
      <c r="Q37" t="s">
        <v>30</v>
      </c>
      <c r="T37">
        <v>5</v>
      </c>
      <c r="U37" t="str">
        <f t="shared" si="9"/>
        <v>Economy</v>
      </c>
      <c r="V37">
        <f t="shared" si="10"/>
        <v>0.49</v>
      </c>
      <c r="W37" s="18">
        <f t="shared" si="11"/>
        <v>2.7136771200000007</v>
      </c>
      <c r="X37" s="8">
        <f t="shared" si="12"/>
        <v>31.466571428571434</v>
      </c>
      <c r="Y37">
        <f t="shared" si="4"/>
        <v>0.79449393006637414</v>
      </c>
      <c r="Z37">
        <f t="shared" si="5"/>
        <v>2.1560000000000001</v>
      </c>
      <c r="AA37">
        <f t="shared" si="6"/>
        <v>4.4000000000000004</v>
      </c>
      <c r="AB37" t="str">
        <f t="shared" si="7"/>
        <v>&lt;500 Reviews</v>
      </c>
      <c r="AC37" t="str">
        <f t="shared" si="8"/>
        <v>Xbox Mug Game Console Logo</v>
      </c>
    </row>
    <row r="38" spans="1:29" x14ac:dyDescent="0.2">
      <c r="A38" s="1">
        <v>55</v>
      </c>
      <c r="B38" t="s">
        <v>266</v>
      </c>
      <c r="C38" t="s">
        <v>267</v>
      </c>
      <c r="D38" t="s">
        <v>268</v>
      </c>
      <c r="E38">
        <v>5</v>
      </c>
      <c r="F38">
        <v>1</v>
      </c>
      <c r="G38" t="s">
        <v>22</v>
      </c>
      <c r="H38" s="8">
        <v>15.98</v>
      </c>
      <c r="I38" t="s">
        <v>223</v>
      </c>
      <c r="J38" t="s">
        <v>269</v>
      </c>
      <c r="K38" t="s">
        <v>270</v>
      </c>
      <c r="L38">
        <v>180</v>
      </c>
      <c r="M38" t="s">
        <v>62</v>
      </c>
      <c r="N38" t="s">
        <v>71</v>
      </c>
      <c r="O38" t="s">
        <v>81</v>
      </c>
      <c r="P38" t="s">
        <v>226</v>
      </c>
      <c r="Q38" t="s">
        <v>227</v>
      </c>
      <c r="R38" t="s">
        <v>228</v>
      </c>
      <c r="T38">
        <v>6</v>
      </c>
      <c r="U38" t="str">
        <f t="shared" si="9"/>
        <v>Economy</v>
      </c>
      <c r="V38">
        <f t="shared" si="10"/>
        <v>0.01</v>
      </c>
      <c r="W38" s="18">
        <f t="shared" si="11"/>
        <v>6.8614317279315232E-2</v>
      </c>
      <c r="X38" s="8">
        <f t="shared" si="12"/>
        <v>21.929135802469148</v>
      </c>
      <c r="Y38">
        <f t="shared" si="4"/>
        <v>0.72871088691970731</v>
      </c>
      <c r="Z38">
        <f t="shared" si="5"/>
        <v>0.05</v>
      </c>
      <c r="AA38">
        <f t="shared" si="6"/>
        <v>5</v>
      </c>
      <c r="AB38" t="str">
        <f t="shared" si="7"/>
        <v>&lt;500 Reviews</v>
      </c>
      <c r="AC38" t="str">
        <f t="shared" si="8"/>
        <v>Poster Foundry Far Cry 6</v>
      </c>
    </row>
    <row r="39" spans="1:29" x14ac:dyDescent="0.2">
      <c r="A39" s="1">
        <v>58</v>
      </c>
      <c r="B39" t="s">
        <v>271</v>
      </c>
      <c r="C39" t="s">
        <v>267</v>
      </c>
      <c r="E39">
        <v>4.7</v>
      </c>
      <c r="F39">
        <v>57</v>
      </c>
      <c r="G39" t="s">
        <v>22</v>
      </c>
      <c r="H39" s="8">
        <v>11.99</v>
      </c>
      <c r="I39" t="s">
        <v>126</v>
      </c>
      <c r="J39" t="s">
        <v>272</v>
      </c>
      <c r="K39" t="s">
        <v>273</v>
      </c>
      <c r="L39">
        <v>0</v>
      </c>
      <c r="M39" t="s">
        <v>62</v>
      </c>
      <c r="N39" t="s">
        <v>129</v>
      </c>
      <c r="O39" t="s">
        <v>130</v>
      </c>
      <c r="T39">
        <v>3</v>
      </c>
      <c r="U39" t="str">
        <f t="shared" si="9"/>
        <v>Budget</v>
      </c>
      <c r="V39">
        <f t="shared" si="10"/>
        <v>0.56999999999999995</v>
      </c>
      <c r="W39" s="18">
        <f t="shared" si="11"/>
        <v>4.8997627034874762</v>
      </c>
      <c r="X39" s="8">
        <f t="shared" si="12"/>
        <v>21.929135802469148</v>
      </c>
      <c r="Y39">
        <f t="shared" si="4"/>
        <v>0.54676117235089428</v>
      </c>
      <c r="Z39">
        <f t="shared" si="5"/>
        <v>2.6789999999999998</v>
      </c>
      <c r="AA39">
        <f t="shared" si="6"/>
        <v>4.7</v>
      </c>
      <c r="AB39" t="str">
        <f t="shared" si="7"/>
        <v>&lt;500 Reviews</v>
      </c>
      <c r="AC39" t="str">
        <f t="shared" si="8"/>
        <v>Danganronpa Mai Monokuma Video Game</v>
      </c>
    </row>
    <row r="40" spans="1:29" x14ac:dyDescent="0.2">
      <c r="A40" s="1">
        <v>60</v>
      </c>
      <c r="B40" t="s">
        <v>274</v>
      </c>
      <c r="C40" t="s">
        <v>267</v>
      </c>
      <c r="D40" t="s">
        <v>274</v>
      </c>
      <c r="E40">
        <v>4.5</v>
      </c>
      <c r="F40">
        <v>12</v>
      </c>
      <c r="G40" t="s">
        <v>22</v>
      </c>
      <c r="H40" s="8">
        <v>15.98</v>
      </c>
      <c r="I40" t="s">
        <v>223</v>
      </c>
      <c r="J40" t="s">
        <v>275</v>
      </c>
      <c r="K40" t="s">
        <v>276</v>
      </c>
      <c r="L40">
        <v>192</v>
      </c>
      <c r="M40" t="s">
        <v>62</v>
      </c>
      <c r="N40" t="s">
        <v>71</v>
      </c>
      <c r="O40" t="s">
        <v>81</v>
      </c>
      <c r="P40" t="s">
        <v>226</v>
      </c>
      <c r="Q40" t="s">
        <v>227</v>
      </c>
      <c r="R40" t="s">
        <v>228</v>
      </c>
      <c r="T40">
        <v>6</v>
      </c>
      <c r="U40" t="str">
        <f t="shared" si="9"/>
        <v>Economy</v>
      </c>
      <c r="V40">
        <f t="shared" si="10"/>
        <v>0.12</v>
      </c>
      <c r="W40" s="18">
        <f t="shared" si="11"/>
        <v>0.74103462661660457</v>
      </c>
      <c r="X40" s="8">
        <f t="shared" si="12"/>
        <v>21.929135802469148</v>
      </c>
      <c r="Y40">
        <f t="shared" si="4"/>
        <v>0.72871088691970731</v>
      </c>
      <c r="Z40">
        <f t="shared" si="5"/>
        <v>0.54</v>
      </c>
      <c r="AA40">
        <f t="shared" si="6"/>
        <v>4.5</v>
      </c>
      <c r="AB40" t="str">
        <f t="shared" si="7"/>
        <v>&lt;500 Reviews</v>
      </c>
      <c r="AC40" t="str">
        <f t="shared" si="8"/>
        <v>Super Street Fighter 2 Player</v>
      </c>
    </row>
    <row r="41" spans="1:29" x14ac:dyDescent="0.2">
      <c r="A41" s="1">
        <v>61</v>
      </c>
      <c r="B41" t="s">
        <v>277</v>
      </c>
      <c r="C41" t="s">
        <v>267</v>
      </c>
      <c r="E41">
        <v>5</v>
      </c>
      <c r="F41">
        <v>1</v>
      </c>
      <c r="G41" t="s">
        <v>22</v>
      </c>
      <c r="H41" s="8">
        <v>12.98</v>
      </c>
      <c r="I41" t="s">
        <v>126</v>
      </c>
      <c r="J41" t="s">
        <v>278</v>
      </c>
      <c r="K41" t="s">
        <v>279</v>
      </c>
      <c r="L41">
        <v>0</v>
      </c>
      <c r="M41" t="s">
        <v>62</v>
      </c>
      <c r="N41" t="s">
        <v>129</v>
      </c>
      <c r="O41" t="s">
        <v>130</v>
      </c>
      <c r="T41">
        <v>3</v>
      </c>
      <c r="U41" t="str">
        <f t="shared" si="9"/>
        <v>Budget</v>
      </c>
      <c r="V41">
        <f t="shared" si="10"/>
        <v>0.01</v>
      </c>
      <c r="W41" s="18">
        <f t="shared" si="11"/>
        <v>8.4472788145104574E-2</v>
      </c>
      <c r="X41" s="8">
        <f t="shared" si="12"/>
        <v>21.929135802469148</v>
      </c>
      <c r="Y41">
        <f t="shared" si="4"/>
        <v>0.59190659025142689</v>
      </c>
      <c r="Z41">
        <f t="shared" si="5"/>
        <v>0.05</v>
      </c>
      <c r="AA41">
        <f t="shared" si="6"/>
        <v>5</v>
      </c>
      <c r="AB41" t="str">
        <f t="shared" si="7"/>
        <v>&lt;500 Reviews</v>
      </c>
      <c r="AC41" t="str">
        <f t="shared" si="8"/>
        <v>Street Fighter Akuma Flames Video</v>
      </c>
    </row>
    <row r="42" spans="1:29" x14ac:dyDescent="0.2">
      <c r="A42" s="1">
        <v>64</v>
      </c>
      <c r="B42" t="s">
        <v>280</v>
      </c>
      <c r="C42" t="s">
        <v>281</v>
      </c>
      <c r="E42">
        <v>4.3</v>
      </c>
      <c r="F42">
        <v>37</v>
      </c>
      <c r="G42" t="s">
        <v>22</v>
      </c>
      <c r="H42" s="8">
        <v>15.75</v>
      </c>
      <c r="J42" t="s">
        <v>282</v>
      </c>
      <c r="K42" t="s">
        <v>283</v>
      </c>
      <c r="L42">
        <v>0</v>
      </c>
      <c r="M42" t="s">
        <v>965</v>
      </c>
      <c r="T42">
        <v>1</v>
      </c>
      <c r="U42" t="str">
        <f t="shared" si="9"/>
        <v>Economy</v>
      </c>
      <c r="V42">
        <f t="shared" si="10"/>
        <v>0.37</v>
      </c>
      <c r="W42" s="18">
        <f t="shared" si="11"/>
        <v>2.4793335873015869</v>
      </c>
      <c r="X42" s="8">
        <f t="shared" si="12"/>
        <v>24.543999999999997</v>
      </c>
      <c r="Y42">
        <f t="shared" si="4"/>
        <v>0.64170469361147331</v>
      </c>
      <c r="Z42">
        <f t="shared" si="5"/>
        <v>1.591</v>
      </c>
      <c r="AA42">
        <f t="shared" si="6"/>
        <v>4.3</v>
      </c>
      <c r="AB42" t="str">
        <f t="shared" si="7"/>
        <v>&lt;500 Reviews</v>
      </c>
      <c r="AC42" t="str">
        <f t="shared" si="8"/>
        <v>Dota 2 Gaming Mat Loot</v>
      </c>
    </row>
    <row r="43" spans="1:29" x14ac:dyDescent="0.2">
      <c r="A43" s="1">
        <v>65</v>
      </c>
      <c r="B43" t="s">
        <v>284</v>
      </c>
      <c r="C43" t="s">
        <v>285</v>
      </c>
      <c r="D43" t="s">
        <v>286</v>
      </c>
      <c r="E43">
        <v>4.8</v>
      </c>
      <c r="F43">
        <v>10</v>
      </c>
      <c r="G43" t="s">
        <v>22</v>
      </c>
      <c r="H43" s="8">
        <v>28.98</v>
      </c>
      <c r="I43" t="s">
        <v>287</v>
      </c>
      <c r="J43" t="s">
        <v>288</v>
      </c>
      <c r="K43" t="s">
        <v>289</v>
      </c>
      <c r="L43">
        <v>143</v>
      </c>
      <c r="M43" t="s">
        <v>115</v>
      </c>
      <c r="N43" t="s">
        <v>290</v>
      </c>
      <c r="O43" t="s">
        <v>291</v>
      </c>
      <c r="T43">
        <v>3</v>
      </c>
      <c r="U43" t="str">
        <f t="shared" si="9"/>
        <v>Economy</v>
      </c>
      <c r="V43">
        <f t="shared" si="10"/>
        <v>0.1</v>
      </c>
      <c r="W43" s="18">
        <f t="shared" si="11"/>
        <v>0.4571097308488612</v>
      </c>
      <c r="X43" s="8">
        <f t="shared" si="12"/>
        <v>27.597999999999995</v>
      </c>
      <c r="Y43">
        <f t="shared" si="4"/>
        <v>1.0500760924704691</v>
      </c>
      <c r="Z43">
        <f t="shared" si="5"/>
        <v>0.48</v>
      </c>
      <c r="AA43">
        <f t="shared" si="6"/>
        <v>4.8</v>
      </c>
      <c r="AB43" t="str">
        <f t="shared" si="7"/>
        <v>&lt;500 Reviews</v>
      </c>
      <c r="AC43" t="str">
        <f t="shared" si="8"/>
        <v>TUBBZ Street Fighter E Honda</v>
      </c>
    </row>
    <row r="44" spans="1:29" x14ac:dyDescent="0.2">
      <c r="A44" s="1">
        <v>66</v>
      </c>
      <c r="B44" t="s">
        <v>292</v>
      </c>
      <c r="C44" t="s">
        <v>293</v>
      </c>
      <c r="D44" t="s">
        <v>294</v>
      </c>
      <c r="E44">
        <v>4.5</v>
      </c>
      <c r="F44">
        <v>1255</v>
      </c>
      <c r="G44" t="s">
        <v>22</v>
      </c>
      <c r="H44" s="8">
        <v>29.75</v>
      </c>
      <c r="I44" t="s">
        <v>295</v>
      </c>
      <c r="J44" t="s">
        <v>296</v>
      </c>
      <c r="K44" t="s">
        <v>297</v>
      </c>
      <c r="L44">
        <v>443</v>
      </c>
      <c r="M44" t="s">
        <v>26</v>
      </c>
      <c r="N44" t="s">
        <v>99</v>
      </c>
      <c r="O44" t="s">
        <v>100</v>
      </c>
      <c r="P44" t="s">
        <v>101</v>
      </c>
      <c r="Q44" t="s">
        <v>168</v>
      </c>
      <c r="T44">
        <v>5</v>
      </c>
      <c r="U44" t="str">
        <f t="shared" si="9"/>
        <v>Economy</v>
      </c>
      <c r="V44">
        <f t="shared" si="10"/>
        <v>1</v>
      </c>
      <c r="W44" s="18">
        <f t="shared" si="11"/>
        <v>4.7596494597839145</v>
      </c>
      <c r="X44" s="8">
        <f t="shared" si="12"/>
        <v>31.466571428571434</v>
      </c>
      <c r="Y44">
        <f t="shared" si="4"/>
        <v>0.94544777677898528</v>
      </c>
      <c r="Z44">
        <f t="shared" si="5"/>
        <v>4.5</v>
      </c>
      <c r="AA44">
        <f t="shared" si="6"/>
        <v>4.5</v>
      </c>
      <c r="AB44" t="str">
        <f t="shared" si="7"/>
        <v>&lt;2000 Reviews</v>
      </c>
      <c r="AC44" t="str">
        <f t="shared" si="8"/>
        <v>Cable Guy - Borderlands 3</v>
      </c>
    </row>
    <row r="45" spans="1:29" x14ac:dyDescent="0.2">
      <c r="A45" s="1">
        <v>68</v>
      </c>
      <c r="B45" t="s">
        <v>298</v>
      </c>
      <c r="C45" t="s">
        <v>299</v>
      </c>
      <c r="E45">
        <v>4.5999999999999996</v>
      </c>
      <c r="F45">
        <v>17</v>
      </c>
      <c r="G45" t="s">
        <v>22</v>
      </c>
      <c r="H45" s="8">
        <v>15.99</v>
      </c>
      <c r="I45" t="s">
        <v>300</v>
      </c>
      <c r="J45" t="s">
        <v>301</v>
      </c>
      <c r="K45" t="s">
        <v>302</v>
      </c>
      <c r="L45">
        <v>0</v>
      </c>
      <c r="M45" t="s">
        <v>194</v>
      </c>
      <c r="N45" t="s">
        <v>303</v>
      </c>
      <c r="O45" t="s">
        <v>304</v>
      </c>
      <c r="T45">
        <v>3</v>
      </c>
      <c r="U45" t="str">
        <f t="shared" si="9"/>
        <v>Economy</v>
      </c>
      <c r="V45">
        <f t="shared" si="10"/>
        <v>0.17</v>
      </c>
      <c r="W45" s="18">
        <f t="shared" si="11"/>
        <v>0.77234115071919951</v>
      </c>
      <c r="X45" s="8">
        <f t="shared" si="12"/>
        <v>15.7925</v>
      </c>
      <c r="Y45">
        <f t="shared" si="4"/>
        <v>1.0125059363621973</v>
      </c>
      <c r="Z45">
        <f t="shared" si="5"/>
        <v>0.78200000000000003</v>
      </c>
      <c r="AA45">
        <f t="shared" si="6"/>
        <v>4.5999999999999996</v>
      </c>
      <c r="AB45" t="str">
        <f t="shared" si="7"/>
        <v>&lt;500 Reviews</v>
      </c>
      <c r="AC45" t="str">
        <f t="shared" si="8"/>
        <v>Skinit Decal Gaming Skin Compatible</v>
      </c>
    </row>
    <row r="46" spans="1:29" x14ac:dyDescent="0.2">
      <c r="A46" s="1">
        <v>70</v>
      </c>
      <c r="B46" t="s">
        <v>305</v>
      </c>
      <c r="C46" t="s">
        <v>216</v>
      </c>
      <c r="D46" t="s">
        <v>306</v>
      </c>
      <c r="E46">
        <v>4.4000000000000004</v>
      </c>
      <c r="F46">
        <v>74</v>
      </c>
      <c r="G46" t="s">
        <v>22</v>
      </c>
      <c r="H46" s="8">
        <v>68.11</v>
      </c>
      <c r="I46" t="s">
        <v>307</v>
      </c>
      <c r="J46" t="s">
        <v>308</v>
      </c>
      <c r="K46" t="s">
        <v>309</v>
      </c>
      <c r="L46">
        <v>363</v>
      </c>
      <c r="M46" t="s">
        <v>26</v>
      </c>
      <c r="N46" t="s">
        <v>99</v>
      </c>
      <c r="O46" t="s">
        <v>100</v>
      </c>
      <c r="P46" t="s">
        <v>101</v>
      </c>
      <c r="Q46" t="s">
        <v>310</v>
      </c>
      <c r="T46">
        <v>5</v>
      </c>
      <c r="U46" t="str">
        <f t="shared" si="9"/>
        <v>Premium</v>
      </c>
      <c r="V46">
        <f t="shared" si="10"/>
        <v>0.74</v>
      </c>
      <c r="W46" s="18">
        <f t="shared" si="11"/>
        <v>1.5042601170375658</v>
      </c>
      <c r="X46" s="8">
        <f t="shared" si="12"/>
        <v>31.466571428571434</v>
      </c>
      <c r="Y46">
        <f t="shared" si="4"/>
        <v>2.1645192630728296</v>
      </c>
      <c r="Z46">
        <f t="shared" si="5"/>
        <v>3.2560000000000002</v>
      </c>
      <c r="AA46">
        <f t="shared" si="6"/>
        <v>4.4000000000000004</v>
      </c>
      <c r="AB46" t="str">
        <f t="shared" si="7"/>
        <v>&lt;500 Reviews</v>
      </c>
      <c r="AC46" t="str">
        <f t="shared" si="8"/>
        <v>Official Borderlands 3 Merchandise -</v>
      </c>
    </row>
    <row r="47" spans="1:29" x14ac:dyDescent="0.2">
      <c r="A47" s="1">
        <v>71</v>
      </c>
      <c r="B47" t="s">
        <v>311</v>
      </c>
      <c r="C47" t="s">
        <v>267</v>
      </c>
      <c r="E47">
        <v>4.8</v>
      </c>
      <c r="F47">
        <v>9</v>
      </c>
      <c r="G47" t="s">
        <v>22</v>
      </c>
      <c r="H47" s="8">
        <v>11.99</v>
      </c>
      <c r="I47" t="s">
        <v>126</v>
      </c>
      <c r="J47" t="s">
        <v>312</v>
      </c>
      <c r="K47" t="s">
        <v>313</v>
      </c>
      <c r="L47">
        <v>0</v>
      </c>
      <c r="M47" t="s">
        <v>62</v>
      </c>
      <c r="N47" t="s">
        <v>129</v>
      </c>
      <c r="O47" t="s">
        <v>130</v>
      </c>
      <c r="T47">
        <v>3</v>
      </c>
      <c r="U47" t="str">
        <f t="shared" si="9"/>
        <v>Budget</v>
      </c>
      <c r="V47">
        <f t="shared" si="10"/>
        <v>0.09</v>
      </c>
      <c r="W47" s="18">
        <f t="shared" si="11"/>
        <v>0.79010731164859649</v>
      </c>
      <c r="X47" s="8">
        <f t="shared" si="12"/>
        <v>21.929135802469148</v>
      </c>
      <c r="Y47">
        <f t="shared" si="4"/>
        <v>0.54676117235089428</v>
      </c>
      <c r="Z47">
        <f t="shared" si="5"/>
        <v>0.432</v>
      </c>
      <c r="AA47">
        <f t="shared" si="6"/>
        <v>4.8</v>
      </c>
      <c r="AB47" t="str">
        <f t="shared" si="7"/>
        <v>&lt;500 Reviews</v>
      </c>
      <c r="AC47" t="str">
        <f t="shared" si="8"/>
        <v>Assassins Creed Valhalla Wall Decor</v>
      </c>
    </row>
    <row r="48" spans="1:29" x14ac:dyDescent="0.2">
      <c r="A48" s="1">
        <v>72</v>
      </c>
      <c r="B48" t="s">
        <v>314</v>
      </c>
      <c r="C48" t="s">
        <v>267</v>
      </c>
      <c r="E48">
        <v>5</v>
      </c>
      <c r="F48">
        <v>3</v>
      </c>
      <c r="G48" t="s">
        <v>22</v>
      </c>
      <c r="H48" s="8">
        <v>15.98</v>
      </c>
      <c r="I48" t="s">
        <v>223</v>
      </c>
      <c r="J48" t="s">
        <v>315</v>
      </c>
      <c r="K48" t="s">
        <v>316</v>
      </c>
      <c r="L48">
        <v>0</v>
      </c>
      <c r="M48" t="s">
        <v>62</v>
      </c>
      <c r="N48" t="s">
        <v>71</v>
      </c>
      <c r="O48" t="s">
        <v>81</v>
      </c>
      <c r="P48" t="s">
        <v>226</v>
      </c>
      <c r="Q48" t="s">
        <v>227</v>
      </c>
      <c r="R48" t="s">
        <v>228</v>
      </c>
      <c r="T48">
        <v>6</v>
      </c>
      <c r="U48" t="str">
        <f t="shared" si="9"/>
        <v>Economy</v>
      </c>
      <c r="V48">
        <f t="shared" si="10"/>
        <v>0.03</v>
      </c>
      <c r="W48" s="18">
        <f t="shared" si="11"/>
        <v>0.20584295183794568</v>
      </c>
      <c r="X48" s="8">
        <f t="shared" si="12"/>
        <v>21.929135802469148</v>
      </c>
      <c r="Y48">
        <f t="shared" si="4"/>
        <v>0.72871088691970731</v>
      </c>
      <c r="Z48">
        <f t="shared" si="5"/>
        <v>0.15</v>
      </c>
      <c r="AA48">
        <f t="shared" si="6"/>
        <v>5</v>
      </c>
      <c r="AB48" t="str">
        <f t="shared" si="7"/>
        <v>&lt;500 Reviews</v>
      </c>
      <c r="AC48" t="str">
        <f t="shared" si="8"/>
        <v>Rainbow Six Siege Alternate Logo</v>
      </c>
    </row>
    <row r="49" spans="1:29" x14ac:dyDescent="0.2">
      <c r="A49" s="1">
        <v>73</v>
      </c>
      <c r="B49" t="s">
        <v>317</v>
      </c>
      <c r="C49" t="s">
        <v>267</v>
      </c>
      <c r="D49" t="s">
        <v>317</v>
      </c>
      <c r="E49">
        <v>5</v>
      </c>
      <c r="F49">
        <v>1</v>
      </c>
      <c r="G49" t="s">
        <v>22</v>
      </c>
      <c r="H49" s="8">
        <v>15.98</v>
      </c>
      <c r="I49" t="s">
        <v>223</v>
      </c>
      <c r="J49" t="s">
        <v>318</v>
      </c>
      <c r="K49" t="s">
        <v>319</v>
      </c>
      <c r="L49">
        <v>195</v>
      </c>
      <c r="M49" t="s">
        <v>62</v>
      </c>
      <c r="N49" t="s">
        <v>71</v>
      </c>
      <c r="O49" t="s">
        <v>81</v>
      </c>
      <c r="P49" t="s">
        <v>226</v>
      </c>
      <c r="Q49" t="s">
        <v>227</v>
      </c>
      <c r="R49" t="s">
        <v>228</v>
      </c>
      <c r="T49">
        <v>6</v>
      </c>
      <c r="U49" t="str">
        <f t="shared" si="9"/>
        <v>Economy</v>
      </c>
      <c r="V49">
        <f t="shared" si="10"/>
        <v>0.01</v>
      </c>
      <c r="W49" s="18">
        <f t="shared" si="11"/>
        <v>6.8614317279315232E-2</v>
      </c>
      <c r="X49" s="8">
        <f t="shared" si="12"/>
        <v>21.929135802469148</v>
      </c>
      <c r="Y49">
        <f t="shared" si="4"/>
        <v>0.72871088691970731</v>
      </c>
      <c r="Z49">
        <f t="shared" si="5"/>
        <v>0.05</v>
      </c>
      <c r="AA49">
        <f t="shared" si="6"/>
        <v>5</v>
      </c>
      <c r="AB49" t="str">
        <f t="shared" si="7"/>
        <v>&lt;500 Reviews</v>
      </c>
      <c r="AC49" t="str">
        <f t="shared" si="8"/>
        <v>Street Fighter 2 Chun Li</v>
      </c>
    </row>
    <row r="50" spans="1:29" x14ac:dyDescent="0.2">
      <c r="A50" s="1">
        <v>75</v>
      </c>
      <c r="B50" t="s">
        <v>320</v>
      </c>
      <c r="C50" t="s">
        <v>293</v>
      </c>
      <c r="D50" t="s">
        <v>321</v>
      </c>
      <c r="E50">
        <v>4.5999999999999996</v>
      </c>
      <c r="F50">
        <v>3594</v>
      </c>
      <c r="G50" t="s">
        <v>22</v>
      </c>
      <c r="H50" s="8">
        <v>27.9</v>
      </c>
      <c r="I50" t="s">
        <v>322</v>
      </c>
      <c r="J50" t="s">
        <v>323</v>
      </c>
      <c r="K50" t="s">
        <v>324</v>
      </c>
      <c r="L50">
        <v>687</v>
      </c>
      <c r="M50" t="s">
        <v>26</v>
      </c>
      <c r="N50" t="s">
        <v>325</v>
      </c>
      <c r="O50" t="s">
        <v>28</v>
      </c>
      <c r="P50" t="s">
        <v>326</v>
      </c>
      <c r="Q50" t="s">
        <v>327</v>
      </c>
      <c r="T50">
        <v>5</v>
      </c>
      <c r="U50" t="str">
        <f t="shared" si="9"/>
        <v>Economy</v>
      </c>
      <c r="V50">
        <f t="shared" si="10"/>
        <v>1</v>
      </c>
      <c r="W50" s="18">
        <f t="shared" si="11"/>
        <v>5.1880368663594476</v>
      </c>
      <c r="X50" s="8">
        <f t="shared" si="12"/>
        <v>31.466571428571434</v>
      </c>
      <c r="Y50">
        <f t="shared" si="4"/>
        <v>0.88665522595407353</v>
      </c>
      <c r="Z50">
        <f t="shared" si="5"/>
        <v>4.5999999999999996</v>
      </c>
      <c r="AA50">
        <f t="shared" si="6"/>
        <v>4.5999999999999996</v>
      </c>
      <c r="AB50" t="str">
        <f t="shared" si="7"/>
        <v>&gt;2500 Reviews</v>
      </c>
      <c r="AC50" t="str">
        <f t="shared" si="8"/>
        <v>Cable Guys - Halo Figures</v>
      </c>
    </row>
    <row r="51" spans="1:29" x14ac:dyDescent="0.2">
      <c r="A51" s="1">
        <v>78</v>
      </c>
      <c r="B51" t="s">
        <v>328</v>
      </c>
      <c r="C51" t="s">
        <v>329</v>
      </c>
      <c r="E51">
        <v>4.5999999999999996</v>
      </c>
      <c r="F51">
        <v>15</v>
      </c>
      <c r="G51" t="s">
        <v>22</v>
      </c>
      <c r="H51" s="8">
        <v>16.04</v>
      </c>
      <c r="I51" t="s">
        <v>330</v>
      </c>
      <c r="J51" t="s">
        <v>331</v>
      </c>
      <c r="K51" t="s">
        <v>332</v>
      </c>
      <c r="L51">
        <v>0</v>
      </c>
      <c r="M51" t="s">
        <v>62</v>
      </c>
      <c r="N51" t="s">
        <v>71</v>
      </c>
      <c r="O51" t="s">
        <v>81</v>
      </c>
      <c r="P51" t="s">
        <v>82</v>
      </c>
      <c r="Q51" t="s">
        <v>333</v>
      </c>
      <c r="R51" t="s">
        <v>334</v>
      </c>
      <c r="T51">
        <v>6</v>
      </c>
      <c r="U51" t="str">
        <f t="shared" si="9"/>
        <v>Economy</v>
      </c>
      <c r="V51">
        <f t="shared" si="10"/>
        <v>0.15</v>
      </c>
      <c r="W51" s="18">
        <f t="shared" si="11"/>
        <v>0.94333564237554302</v>
      </c>
      <c r="X51" s="8">
        <f t="shared" si="12"/>
        <v>21.929135802469148</v>
      </c>
      <c r="Y51">
        <f t="shared" si="4"/>
        <v>0.73144697285307292</v>
      </c>
      <c r="Z51">
        <f t="shared" si="5"/>
        <v>0.69</v>
      </c>
      <c r="AA51">
        <f t="shared" si="6"/>
        <v>4.5999999999999996</v>
      </c>
      <c r="AB51" t="str">
        <f t="shared" si="7"/>
        <v>&lt;500 Reviews</v>
      </c>
      <c r="AC51" t="str">
        <f t="shared" si="8"/>
        <v>PlayStation Mug And Socks One</v>
      </c>
    </row>
    <row r="52" spans="1:29" x14ac:dyDescent="0.2">
      <c r="A52" s="1">
        <v>79</v>
      </c>
      <c r="B52" t="s">
        <v>335</v>
      </c>
      <c r="C52" t="s">
        <v>267</v>
      </c>
      <c r="E52">
        <v>5</v>
      </c>
      <c r="F52">
        <v>3</v>
      </c>
      <c r="G52" t="s">
        <v>22</v>
      </c>
      <c r="H52" s="8">
        <v>14.98</v>
      </c>
      <c r="I52" t="s">
        <v>126</v>
      </c>
      <c r="J52" t="s">
        <v>336</v>
      </c>
      <c r="K52" t="s">
        <v>337</v>
      </c>
      <c r="L52">
        <v>0</v>
      </c>
      <c r="M52" t="s">
        <v>62</v>
      </c>
      <c r="N52" t="s">
        <v>129</v>
      </c>
      <c r="O52" t="s">
        <v>130</v>
      </c>
      <c r="T52">
        <v>3</v>
      </c>
      <c r="U52" t="str">
        <f t="shared" si="9"/>
        <v>Budget</v>
      </c>
      <c r="V52">
        <f t="shared" si="10"/>
        <v>0.03</v>
      </c>
      <c r="W52" s="18">
        <f t="shared" si="11"/>
        <v>0.21958413687385661</v>
      </c>
      <c r="X52" s="8">
        <f t="shared" si="12"/>
        <v>21.929135802469148</v>
      </c>
      <c r="Y52">
        <f t="shared" si="4"/>
        <v>0.68310945469694717</v>
      </c>
      <c r="Z52">
        <f t="shared" si="5"/>
        <v>0.15</v>
      </c>
      <c r="AA52">
        <f t="shared" si="6"/>
        <v>5</v>
      </c>
      <c r="AB52" t="str">
        <f t="shared" si="7"/>
        <v>&lt;500 Reviews</v>
      </c>
      <c r="AC52" t="str">
        <f t="shared" si="8"/>
        <v>Rainbow Six Siege Merchandise Ash</v>
      </c>
    </row>
    <row r="53" spans="1:29" x14ac:dyDescent="0.2">
      <c r="A53" s="1">
        <v>81</v>
      </c>
      <c r="B53" t="s">
        <v>338</v>
      </c>
      <c r="C53" t="s">
        <v>339</v>
      </c>
      <c r="E53">
        <v>4.8</v>
      </c>
      <c r="F53">
        <v>9</v>
      </c>
      <c r="G53" t="s">
        <v>22</v>
      </c>
      <c r="H53" s="8">
        <v>16.04</v>
      </c>
      <c r="I53" t="s">
        <v>330</v>
      </c>
      <c r="J53" t="s">
        <v>340</v>
      </c>
      <c r="K53" t="s">
        <v>341</v>
      </c>
      <c r="L53">
        <v>0</v>
      </c>
      <c r="M53" t="s">
        <v>62</v>
      </c>
      <c r="N53" t="s">
        <v>71</v>
      </c>
      <c r="O53" t="s">
        <v>81</v>
      </c>
      <c r="P53" t="s">
        <v>82</v>
      </c>
      <c r="Q53" t="s">
        <v>333</v>
      </c>
      <c r="R53" t="s">
        <v>334</v>
      </c>
      <c r="T53">
        <v>6</v>
      </c>
      <c r="U53" t="str">
        <f t="shared" si="9"/>
        <v>Economy</v>
      </c>
      <c r="V53">
        <f t="shared" si="10"/>
        <v>0.09</v>
      </c>
      <c r="W53" s="18">
        <f t="shared" si="11"/>
        <v>0.59061014131338352</v>
      </c>
      <c r="X53" s="8">
        <f t="shared" si="12"/>
        <v>21.929135802469148</v>
      </c>
      <c r="Y53">
        <f t="shared" si="4"/>
        <v>0.73144697285307292</v>
      </c>
      <c r="Z53">
        <f t="shared" si="5"/>
        <v>0.432</v>
      </c>
      <c r="AA53">
        <f t="shared" si="6"/>
        <v>4.8</v>
      </c>
      <c r="AB53" t="str">
        <f t="shared" si="7"/>
        <v>&lt;500 Reviews</v>
      </c>
      <c r="AC53" t="str">
        <f t="shared" si="8"/>
        <v>Minecraft Cup And Socks One</v>
      </c>
    </row>
    <row r="54" spans="1:29" x14ac:dyDescent="0.2">
      <c r="A54" s="1">
        <v>82</v>
      </c>
      <c r="B54" t="s">
        <v>342</v>
      </c>
      <c r="C54" t="s">
        <v>262</v>
      </c>
      <c r="E54">
        <v>4.5</v>
      </c>
      <c r="F54">
        <v>39</v>
      </c>
      <c r="G54" t="s">
        <v>22</v>
      </c>
      <c r="H54" s="8">
        <v>16.04</v>
      </c>
      <c r="I54" t="s">
        <v>163</v>
      </c>
      <c r="J54" t="s">
        <v>343</v>
      </c>
      <c r="K54" t="s">
        <v>344</v>
      </c>
      <c r="L54">
        <v>0</v>
      </c>
      <c r="M54" t="s">
        <v>26</v>
      </c>
      <c r="N54" t="s">
        <v>99</v>
      </c>
      <c r="O54" t="s">
        <v>166</v>
      </c>
      <c r="P54" t="s">
        <v>167</v>
      </c>
      <c r="Q54" t="s">
        <v>168</v>
      </c>
      <c r="T54">
        <v>5</v>
      </c>
      <c r="U54" t="str">
        <f t="shared" si="9"/>
        <v>Economy</v>
      </c>
      <c r="V54">
        <f t="shared" si="10"/>
        <v>0.39</v>
      </c>
      <c r="W54" s="18">
        <f t="shared" si="11"/>
        <v>3.4428823477021737</v>
      </c>
      <c r="X54" s="8">
        <f t="shared" si="12"/>
        <v>31.466571428571434</v>
      </c>
      <c r="Y54">
        <f t="shared" si="4"/>
        <v>0.50974730553058567</v>
      </c>
      <c r="Z54">
        <f t="shared" si="5"/>
        <v>1.7550000000000001</v>
      </c>
      <c r="AA54">
        <f t="shared" si="6"/>
        <v>4.5</v>
      </c>
      <c r="AB54" t="str">
        <f t="shared" si="7"/>
        <v>&lt;500 Reviews</v>
      </c>
      <c r="AC54" t="str">
        <f t="shared" si="8"/>
        <v>XBOX Mug And Socks One</v>
      </c>
    </row>
    <row r="55" spans="1:29" x14ac:dyDescent="0.2">
      <c r="A55" s="1">
        <v>83</v>
      </c>
      <c r="B55" t="s">
        <v>345</v>
      </c>
      <c r="C55" t="s">
        <v>329</v>
      </c>
      <c r="D55" t="s">
        <v>346</v>
      </c>
      <c r="E55">
        <v>4.8</v>
      </c>
      <c r="F55">
        <v>30</v>
      </c>
      <c r="G55" t="s">
        <v>22</v>
      </c>
      <c r="H55" s="8">
        <v>16.95</v>
      </c>
      <c r="I55" t="s">
        <v>347</v>
      </c>
      <c r="J55" t="s">
        <v>348</v>
      </c>
      <c r="K55" t="s">
        <v>349</v>
      </c>
      <c r="L55">
        <v>83</v>
      </c>
      <c r="M55" t="s">
        <v>26</v>
      </c>
      <c r="N55" t="s">
        <v>99</v>
      </c>
      <c r="O55" t="s">
        <v>350</v>
      </c>
      <c r="T55">
        <v>3</v>
      </c>
      <c r="U55" t="str">
        <f t="shared" si="9"/>
        <v>Economy</v>
      </c>
      <c r="V55">
        <f t="shared" si="10"/>
        <v>0.3</v>
      </c>
      <c r="W55" s="18">
        <f t="shared" si="11"/>
        <v>2.6732662452591662</v>
      </c>
      <c r="X55" s="8">
        <f t="shared" si="12"/>
        <v>31.466571428571434</v>
      </c>
      <c r="Y55">
        <f t="shared" si="4"/>
        <v>0.53866688458500167</v>
      </c>
      <c r="Z55">
        <f t="shared" si="5"/>
        <v>1.44</v>
      </c>
      <c r="AA55">
        <f t="shared" si="6"/>
        <v>4.8</v>
      </c>
      <c r="AB55" t="str">
        <f t="shared" si="7"/>
        <v>&lt;500 Reviews</v>
      </c>
      <c r="AC55" t="str">
        <f t="shared" si="8"/>
        <v>Playstation Classic Unisex Beer Mug</v>
      </c>
    </row>
    <row r="56" spans="1:29" x14ac:dyDescent="0.2">
      <c r="A56" s="1">
        <v>84</v>
      </c>
      <c r="B56" t="s">
        <v>351</v>
      </c>
      <c r="C56" t="s">
        <v>267</v>
      </c>
      <c r="E56">
        <v>5</v>
      </c>
      <c r="F56">
        <v>11</v>
      </c>
      <c r="G56" t="s">
        <v>22</v>
      </c>
      <c r="H56" s="8">
        <v>15.98</v>
      </c>
      <c r="I56" t="s">
        <v>223</v>
      </c>
      <c r="J56" t="s">
        <v>352</v>
      </c>
      <c r="K56" t="s">
        <v>353</v>
      </c>
      <c r="L56">
        <v>0</v>
      </c>
      <c r="M56" t="s">
        <v>62</v>
      </c>
      <c r="N56" t="s">
        <v>71</v>
      </c>
      <c r="O56" t="s">
        <v>81</v>
      </c>
      <c r="P56" t="s">
        <v>226</v>
      </c>
      <c r="Q56" t="s">
        <v>227</v>
      </c>
      <c r="R56" t="s">
        <v>228</v>
      </c>
      <c r="T56">
        <v>6</v>
      </c>
      <c r="U56" t="str">
        <f t="shared" si="9"/>
        <v>Economy</v>
      </c>
      <c r="V56">
        <f t="shared" si="10"/>
        <v>0.11</v>
      </c>
      <c r="W56" s="18">
        <f t="shared" si="11"/>
        <v>0.75475749007246762</v>
      </c>
      <c r="X56" s="8">
        <f t="shared" si="12"/>
        <v>21.929135802469148</v>
      </c>
      <c r="Y56">
        <f t="shared" si="4"/>
        <v>0.72871088691970731</v>
      </c>
      <c r="Z56">
        <f t="shared" si="5"/>
        <v>0.55000000000000004</v>
      </c>
      <c r="AA56">
        <f t="shared" si="6"/>
        <v>5</v>
      </c>
      <c r="AB56" t="str">
        <f t="shared" si="7"/>
        <v>&lt;500 Reviews</v>
      </c>
      <c r="AC56" t="str">
        <f t="shared" si="8"/>
        <v>Mega Man Energy Tank MegaMan</v>
      </c>
    </row>
    <row r="57" spans="1:29" x14ac:dyDescent="0.2">
      <c r="A57" s="1">
        <v>86</v>
      </c>
      <c r="B57" t="s">
        <v>354</v>
      </c>
      <c r="C57" t="s">
        <v>216</v>
      </c>
      <c r="E57">
        <v>4.5999999999999996</v>
      </c>
      <c r="F57">
        <v>240</v>
      </c>
      <c r="G57" t="s">
        <v>22</v>
      </c>
      <c r="H57" s="8">
        <v>39.99</v>
      </c>
      <c r="I57" t="s">
        <v>355</v>
      </c>
      <c r="J57" t="s">
        <v>356</v>
      </c>
      <c r="K57" t="s">
        <v>357</v>
      </c>
      <c r="L57">
        <v>0</v>
      </c>
      <c r="M57" t="s">
        <v>26</v>
      </c>
      <c r="N57" t="s">
        <v>325</v>
      </c>
      <c r="O57" t="s">
        <v>168</v>
      </c>
      <c r="T57">
        <v>3</v>
      </c>
      <c r="U57" t="str">
        <f t="shared" si="9"/>
        <v>Mid-range</v>
      </c>
      <c r="V57">
        <f t="shared" si="10"/>
        <v>1</v>
      </c>
      <c r="W57" s="18">
        <f t="shared" si="11"/>
        <v>3.6195606044368236</v>
      </c>
      <c r="X57" s="8">
        <f t="shared" si="12"/>
        <v>31.466571428571434</v>
      </c>
      <c r="Y57">
        <f t="shared" si="4"/>
        <v>1.2708724905341722</v>
      </c>
      <c r="Z57">
        <f t="shared" si="5"/>
        <v>4.5999999999999996</v>
      </c>
      <c r="AA57">
        <f t="shared" si="6"/>
        <v>4.5999999999999996</v>
      </c>
      <c r="AB57" t="str">
        <f t="shared" si="7"/>
        <v>&lt;500 Reviews</v>
      </c>
      <c r="AC57" t="str">
        <f t="shared" si="8"/>
        <v>Numskull Official Destiny Gaming Locker,</v>
      </c>
    </row>
    <row r="58" spans="1:29" x14ac:dyDescent="0.2">
      <c r="A58" s="1">
        <v>91</v>
      </c>
      <c r="B58" t="s">
        <v>358</v>
      </c>
      <c r="C58" t="s">
        <v>267</v>
      </c>
      <c r="D58" t="s">
        <v>358</v>
      </c>
      <c r="E58">
        <v>5</v>
      </c>
      <c r="F58">
        <v>2</v>
      </c>
      <c r="G58" t="s">
        <v>22</v>
      </c>
      <c r="H58" s="8">
        <v>15.98</v>
      </c>
      <c r="I58" t="s">
        <v>223</v>
      </c>
      <c r="J58" t="s">
        <v>359</v>
      </c>
      <c r="K58" t="s">
        <v>360</v>
      </c>
      <c r="L58">
        <v>188</v>
      </c>
      <c r="M58" t="s">
        <v>62</v>
      </c>
      <c r="N58" t="s">
        <v>71</v>
      </c>
      <c r="O58" t="s">
        <v>81</v>
      </c>
      <c r="P58" t="s">
        <v>226</v>
      </c>
      <c r="Q58" t="s">
        <v>227</v>
      </c>
      <c r="R58" t="s">
        <v>228</v>
      </c>
      <c r="T58">
        <v>6</v>
      </c>
      <c r="U58" t="str">
        <f t="shared" si="9"/>
        <v>Economy</v>
      </c>
      <c r="V58">
        <f t="shared" si="10"/>
        <v>0.02</v>
      </c>
      <c r="W58" s="18">
        <f t="shared" si="11"/>
        <v>0.13722863455863046</v>
      </c>
      <c r="X58" s="8">
        <f t="shared" si="12"/>
        <v>21.929135802469148</v>
      </c>
      <c r="Y58">
        <f t="shared" si="4"/>
        <v>0.72871088691970731</v>
      </c>
      <c r="Z58">
        <f t="shared" si="5"/>
        <v>0.1</v>
      </c>
      <c r="AA58">
        <f t="shared" si="6"/>
        <v>5</v>
      </c>
      <c r="AB58" t="str">
        <f t="shared" si="7"/>
        <v>&lt;500 Reviews</v>
      </c>
      <c r="AC58" t="str">
        <f t="shared" si="8"/>
        <v>Street Fighter 2 Guile Great</v>
      </c>
    </row>
    <row r="59" spans="1:29" x14ac:dyDescent="0.2">
      <c r="A59" s="1">
        <v>92</v>
      </c>
      <c r="B59" t="s">
        <v>361</v>
      </c>
      <c r="C59" t="s">
        <v>267</v>
      </c>
      <c r="E59">
        <v>5</v>
      </c>
      <c r="F59">
        <v>1</v>
      </c>
      <c r="G59" t="s">
        <v>22</v>
      </c>
      <c r="H59" s="8">
        <v>11.99</v>
      </c>
      <c r="I59" t="s">
        <v>126</v>
      </c>
      <c r="J59" t="s">
        <v>362</v>
      </c>
      <c r="K59" t="s">
        <v>363</v>
      </c>
      <c r="L59">
        <v>0</v>
      </c>
      <c r="M59" t="s">
        <v>62</v>
      </c>
      <c r="N59" t="s">
        <v>129</v>
      </c>
      <c r="O59" t="s">
        <v>130</v>
      </c>
      <c r="T59">
        <v>3</v>
      </c>
      <c r="U59" t="str">
        <f t="shared" si="9"/>
        <v>Budget</v>
      </c>
      <c r="V59">
        <f t="shared" si="10"/>
        <v>0.01</v>
      </c>
      <c r="W59" s="18">
        <f t="shared" si="11"/>
        <v>9.1447605514883859E-2</v>
      </c>
      <c r="X59" s="8">
        <f t="shared" si="12"/>
        <v>21.929135802469148</v>
      </c>
      <c r="Y59">
        <f t="shared" si="4"/>
        <v>0.54676117235089428</v>
      </c>
      <c r="Z59">
        <f t="shared" si="5"/>
        <v>0.05</v>
      </c>
      <c r="AA59">
        <f t="shared" si="6"/>
        <v>5</v>
      </c>
      <c r="AB59" t="str">
        <f t="shared" si="7"/>
        <v>&lt;500 Reviews</v>
      </c>
      <c r="AC59" t="str">
        <f t="shared" si="8"/>
        <v>Rainbow Six Siege Merchandise IQ</v>
      </c>
    </row>
    <row r="60" spans="1:29" x14ac:dyDescent="0.2">
      <c r="A60" s="1">
        <v>95</v>
      </c>
      <c r="B60" t="s">
        <v>364</v>
      </c>
      <c r="C60" t="s">
        <v>51</v>
      </c>
      <c r="E60">
        <v>4.5</v>
      </c>
      <c r="F60">
        <v>24</v>
      </c>
      <c r="G60" t="s">
        <v>22</v>
      </c>
      <c r="H60" s="8">
        <v>14.95</v>
      </c>
      <c r="I60" t="s">
        <v>365</v>
      </c>
      <c r="J60" t="s">
        <v>366</v>
      </c>
      <c r="K60" t="s">
        <v>367</v>
      </c>
      <c r="L60">
        <v>0</v>
      </c>
      <c r="M60" t="s">
        <v>368</v>
      </c>
      <c r="N60" t="s">
        <v>369</v>
      </c>
      <c r="O60" t="s">
        <v>370</v>
      </c>
      <c r="T60">
        <v>3</v>
      </c>
      <c r="U60" t="str">
        <f t="shared" si="9"/>
        <v>Budget</v>
      </c>
      <c r="V60">
        <f t="shared" si="10"/>
        <v>0.24</v>
      </c>
      <c r="W60" s="18">
        <f t="shared" si="11"/>
        <v>1.08</v>
      </c>
      <c r="X60" s="8">
        <f t="shared" si="12"/>
        <v>14.95</v>
      </c>
      <c r="Y60">
        <f t="shared" si="4"/>
        <v>1</v>
      </c>
      <c r="Z60">
        <f t="shared" si="5"/>
        <v>1.08</v>
      </c>
      <c r="AA60">
        <f t="shared" si="6"/>
        <v>4.5</v>
      </c>
      <c r="AB60" t="str">
        <f t="shared" si="7"/>
        <v>&lt;500 Reviews</v>
      </c>
      <c r="AC60" t="str">
        <f t="shared" si="8"/>
        <v>Paladone Super Mario Bros. Officially</v>
      </c>
    </row>
    <row r="61" spans="1:29" x14ac:dyDescent="0.2">
      <c r="A61" s="1">
        <v>98</v>
      </c>
      <c r="B61" t="s">
        <v>371</v>
      </c>
      <c r="C61" t="s">
        <v>267</v>
      </c>
      <c r="E61">
        <v>4.7</v>
      </c>
      <c r="F61">
        <v>4</v>
      </c>
      <c r="G61" t="s">
        <v>22</v>
      </c>
      <c r="H61" s="8">
        <v>11.99</v>
      </c>
      <c r="I61" t="s">
        <v>126</v>
      </c>
      <c r="J61" t="s">
        <v>372</v>
      </c>
      <c r="K61" t="s">
        <v>373</v>
      </c>
      <c r="L61">
        <v>0</v>
      </c>
      <c r="M61" t="s">
        <v>62</v>
      </c>
      <c r="N61" t="s">
        <v>129</v>
      </c>
      <c r="O61" t="s">
        <v>130</v>
      </c>
      <c r="T61">
        <v>3</v>
      </c>
      <c r="U61" t="str">
        <f t="shared" si="9"/>
        <v>Budget</v>
      </c>
      <c r="V61">
        <f t="shared" si="10"/>
        <v>0.04</v>
      </c>
      <c r="W61" s="18">
        <f t="shared" si="11"/>
        <v>0.3438429967359633</v>
      </c>
      <c r="X61" s="8">
        <f t="shared" si="12"/>
        <v>21.929135802469148</v>
      </c>
      <c r="Y61">
        <f t="shared" si="4"/>
        <v>0.54676117235089428</v>
      </c>
      <c r="Z61">
        <f t="shared" si="5"/>
        <v>0.188</v>
      </c>
      <c r="AA61">
        <f t="shared" si="6"/>
        <v>4.7</v>
      </c>
      <c r="AB61" t="str">
        <f t="shared" si="7"/>
        <v>&lt;500 Reviews</v>
      </c>
      <c r="AC61" t="str">
        <f t="shared" si="8"/>
        <v>Rainbow Six Siege Merchandise Road</v>
      </c>
    </row>
    <row r="62" spans="1:29" x14ac:dyDescent="0.2">
      <c r="A62" s="1">
        <v>100</v>
      </c>
      <c r="B62" t="s">
        <v>374</v>
      </c>
      <c r="C62" t="s">
        <v>375</v>
      </c>
      <c r="D62" t="s">
        <v>376</v>
      </c>
      <c r="E62">
        <v>3.4</v>
      </c>
      <c r="F62">
        <v>16</v>
      </c>
      <c r="G62" t="s">
        <v>22</v>
      </c>
      <c r="H62" s="8">
        <v>24.99</v>
      </c>
      <c r="J62" t="s">
        <v>377</v>
      </c>
      <c r="K62" t="s">
        <v>378</v>
      </c>
      <c r="L62">
        <v>409</v>
      </c>
      <c r="M62" t="s">
        <v>965</v>
      </c>
      <c r="T62">
        <v>1</v>
      </c>
      <c r="U62" t="str">
        <f t="shared" si="9"/>
        <v>Economy</v>
      </c>
      <c r="V62">
        <f t="shared" si="10"/>
        <v>0.16</v>
      </c>
      <c r="W62" s="18">
        <f t="shared" si="11"/>
        <v>0.53429115646258507</v>
      </c>
      <c r="X62" s="8">
        <f t="shared" si="12"/>
        <v>24.543999999999997</v>
      </c>
      <c r="Y62">
        <f t="shared" si="4"/>
        <v>1.018171447196871</v>
      </c>
      <c r="Z62">
        <f t="shared" si="5"/>
        <v>0.54400000000000004</v>
      </c>
      <c r="AA62" t="str">
        <f t="shared" si="6"/>
        <v>Low Review Score</v>
      </c>
      <c r="AB62" t="str">
        <f t="shared" si="7"/>
        <v>&lt;500 Reviews</v>
      </c>
      <c r="AC62" t="str">
        <f t="shared" si="8"/>
        <v>PlayStation Launch Collection "Crossbody" Shoulder</v>
      </c>
    </row>
    <row r="63" spans="1:29" x14ac:dyDescent="0.2">
      <c r="A63" s="1">
        <v>102</v>
      </c>
      <c r="B63" t="s">
        <v>379</v>
      </c>
      <c r="C63" t="s">
        <v>380</v>
      </c>
      <c r="D63" t="s">
        <v>381</v>
      </c>
      <c r="E63">
        <v>5</v>
      </c>
      <c r="F63">
        <v>1</v>
      </c>
      <c r="G63" t="s">
        <v>22</v>
      </c>
      <c r="H63" s="8">
        <v>9.99</v>
      </c>
      <c r="I63" t="s">
        <v>223</v>
      </c>
      <c r="J63" t="s">
        <v>382</v>
      </c>
      <c r="K63" t="s">
        <v>383</v>
      </c>
      <c r="L63">
        <v>1455</v>
      </c>
      <c r="M63" t="s">
        <v>62</v>
      </c>
      <c r="N63" t="s">
        <v>71</v>
      </c>
      <c r="O63" t="s">
        <v>81</v>
      </c>
      <c r="P63" t="s">
        <v>226</v>
      </c>
      <c r="Q63" t="s">
        <v>227</v>
      </c>
      <c r="R63" t="s">
        <v>228</v>
      </c>
      <c r="T63">
        <v>6</v>
      </c>
      <c r="U63" t="str">
        <f t="shared" si="9"/>
        <v>Budget</v>
      </c>
      <c r="V63">
        <f t="shared" si="10"/>
        <v>0.01</v>
      </c>
      <c r="W63" s="18">
        <f t="shared" si="11"/>
        <v>0.10975543444679253</v>
      </c>
      <c r="X63" s="8">
        <f t="shared" si="12"/>
        <v>21.929135802469148</v>
      </c>
      <c r="Y63">
        <f t="shared" si="4"/>
        <v>0.45555830790537399</v>
      </c>
      <c r="Z63">
        <f t="shared" si="5"/>
        <v>0.05</v>
      </c>
      <c r="AA63">
        <f t="shared" si="6"/>
        <v>5</v>
      </c>
      <c r="AB63" t="str">
        <f t="shared" si="7"/>
        <v>&lt;500 Reviews</v>
      </c>
      <c r="AC63" t="str">
        <f t="shared" si="8"/>
        <v>Limited Edition Gaming Mug -</v>
      </c>
    </row>
    <row r="64" spans="1:29" x14ac:dyDescent="0.2">
      <c r="A64" s="1">
        <v>104</v>
      </c>
      <c r="B64" t="s">
        <v>384</v>
      </c>
      <c r="C64" t="s">
        <v>267</v>
      </c>
      <c r="E64">
        <v>5</v>
      </c>
      <c r="F64">
        <v>2</v>
      </c>
      <c r="G64" t="s">
        <v>22</v>
      </c>
      <c r="H64" s="8">
        <v>15.98</v>
      </c>
      <c r="I64" t="s">
        <v>223</v>
      </c>
      <c r="J64" t="s">
        <v>385</v>
      </c>
      <c r="K64" t="s">
        <v>386</v>
      </c>
      <c r="L64">
        <v>0</v>
      </c>
      <c r="M64" t="s">
        <v>62</v>
      </c>
      <c r="N64" t="s">
        <v>71</v>
      </c>
      <c r="O64" t="s">
        <v>81</v>
      </c>
      <c r="P64" t="s">
        <v>226</v>
      </c>
      <c r="Q64" t="s">
        <v>227</v>
      </c>
      <c r="R64" t="s">
        <v>228</v>
      </c>
      <c r="T64">
        <v>6</v>
      </c>
      <c r="U64" t="str">
        <f t="shared" si="9"/>
        <v>Economy</v>
      </c>
      <c r="V64">
        <f t="shared" si="10"/>
        <v>0.02</v>
      </c>
      <c r="W64" s="18">
        <f t="shared" si="11"/>
        <v>0.13722863455863046</v>
      </c>
      <c r="X64" s="8">
        <f t="shared" si="12"/>
        <v>21.929135802469148</v>
      </c>
      <c r="Y64">
        <f t="shared" si="4"/>
        <v>0.72871088691970731</v>
      </c>
      <c r="Z64">
        <f t="shared" si="5"/>
        <v>0.1</v>
      </c>
      <c r="AA64">
        <f t="shared" si="6"/>
        <v>5</v>
      </c>
      <c r="AB64" t="str">
        <f t="shared" si="7"/>
        <v>&lt;500 Reviews</v>
      </c>
      <c r="AC64" t="str">
        <f t="shared" si="8"/>
        <v>Mega Man 1up Icon MegaMan</v>
      </c>
    </row>
    <row r="65" spans="1:29" x14ac:dyDescent="0.2">
      <c r="A65" s="1">
        <v>107</v>
      </c>
      <c r="B65" t="s">
        <v>387</v>
      </c>
      <c r="C65" t="s">
        <v>267</v>
      </c>
      <c r="E65">
        <v>4.8</v>
      </c>
      <c r="F65">
        <v>14</v>
      </c>
      <c r="G65" t="s">
        <v>22</v>
      </c>
      <c r="H65" s="8">
        <v>14.98</v>
      </c>
      <c r="I65" t="s">
        <v>126</v>
      </c>
      <c r="J65" t="s">
        <v>388</v>
      </c>
      <c r="K65" t="s">
        <v>389</v>
      </c>
      <c r="L65">
        <v>0</v>
      </c>
      <c r="M65" t="s">
        <v>62</v>
      </c>
      <c r="N65" t="s">
        <v>129</v>
      </c>
      <c r="O65" t="s">
        <v>130</v>
      </c>
      <c r="T65">
        <v>3</v>
      </c>
      <c r="U65" t="str">
        <f t="shared" si="9"/>
        <v>Budget</v>
      </c>
      <c r="V65">
        <f t="shared" si="10"/>
        <v>0.14000000000000001</v>
      </c>
      <c r="W65" s="18">
        <f t="shared" si="11"/>
        <v>0.98373693319487765</v>
      </c>
      <c r="X65" s="8">
        <f t="shared" si="12"/>
        <v>21.929135802469148</v>
      </c>
      <c r="Y65">
        <f t="shared" si="4"/>
        <v>0.68310945469694717</v>
      </c>
      <c r="Z65">
        <f t="shared" si="5"/>
        <v>0.67200000000000004</v>
      </c>
      <c r="AA65">
        <f t="shared" si="6"/>
        <v>4.8</v>
      </c>
      <c r="AB65" t="str">
        <f t="shared" si="7"/>
        <v>&lt;500 Reviews</v>
      </c>
      <c r="AC65" t="str">
        <f t="shared" si="8"/>
        <v>Assassins Creed Valhalla Merchandise Eivor</v>
      </c>
    </row>
    <row r="66" spans="1:29" x14ac:dyDescent="0.2">
      <c r="A66" s="1">
        <v>108</v>
      </c>
      <c r="B66" t="s">
        <v>390</v>
      </c>
      <c r="C66" t="s">
        <v>391</v>
      </c>
      <c r="D66" t="s">
        <v>392</v>
      </c>
      <c r="E66">
        <v>4.3</v>
      </c>
      <c r="F66">
        <v>29</v>
      </c>
      <c r="G66" t="s">
        <v>22</v>
      </c>
      <c r="H66" s="8">
        <v>19.989999999999998</v>
      </c>
      <c r="I66" t="s">
        <v>393</v>
      </c>
      <c r="J66" t="s">
        <v>394</v>
      </c>
      <c r="K66" t="s">
        <v>395</v>
      </c>
      <c r="L66">
        <v>995</v>
      </c>
      <c r="M66" t="s">
        <v>26</v>
      </c>
      <c r="N66" t="s">
        <v>27</v>
      </c>
      <c r="O66" t="s">
        <v>28</v>
      </c>
      <c r="P66" t="s">
        <v>57</v>
      </c>
      <c r="T66">
        <v>4</v>
      </c>
      <c r="U66" t="str">
        <f t="shared" ref="U66:U97" si="13">IF(H66&lt;=15,"Budget",
   IF(H66&lt;=30,"Economy",
   IF(H66&lt;=50,"Mid-range",
   IF(H66&lt;=100,"Premium", IF(H66 &gt;100, "Premium")))))</f>
        <v>Economy</v>
      </c>
      <c r="V66">
        <f t="shared" ref="V66:V97" si="14">MIN(1,F66/100)</f>
        <v>0.28999999999999998</v>
      </c>
      <c r="W66" s="18">
        <f t="shared" ref="W66:W97" si="15">IFERROR((E66*V66)/(H66/X66), "N/A")</f>
        <v>1.9629221896662621</v>
      </c>
      <c r="X66" s="8">
        <f t="shared" ref="X66:X97" si="16">IFERROR(AVERAGEIF(M:M,M66,H:H), "N/A")</f>
        <v>31.466571428571434</v>
      </c>
      <c r="Y66">
        <f t="shared" si="4"/>
        <v>0.6352773464810727</v>
      </c>
      <c r="Z66">
        <f t="shared" si="5"/>
        <v>1.2469999999999999</v>
      </c>
      <c r="AA66">
        <f t="shared" si="6"/>
        <v>4.3</v>
      </c>
      <c r="AB66" t="str">
        <f t="shared" si="7"/>
        <v>&lt;500 Reviews</v>
      </c>
      <c r="AC66" t="str">
        <f t="shared" si="8"/>
        <v>Rotating Headphone Display Stand for</v>
      </c>
    </row>
    <row r="67" spans="1:29" x14ac:dyDescent="0.2">
      <c r="A67" s="1">
        <v>109</v>
      </c>
      <c r="B67" t="s">
        <v>396</v>
      </c>
      <c r="C67" t="s">
        <v>267</v>
      </c>
      <c r="D67" t="s">
        <v>396</v>
      </c>
      <c r="E67">
        <v>4.8</v>
      </c>
      <c r="F67">
        <v>7</v>
      </c>
      <c r="G67" t="s">
        <v>22</v>
      </c>
      <c r="H67" s="8">
        <v>15.98</v>
      </c>
      <c r="I67" t="s">
        <v>223</v>
      </c>
      <c r="J67" t="s">
        <v>397</v>
      </c>
      <c r="K67" t="s">
        <v>398</v>
      </c>
      <c r="L67">
        <v>194</v>
      </c>
      <c r="M67" t="s">
        <v>62</v>
      </c>
      <c r="N67" t="s">
        <v>71</v>
      </c>
      <c r="O67" t="s">
        <v>81</v>
      </c>
      <c r="P67" t="s">
        <v>226</v>
      </c>
      <c r="Q67" t="s">
        <v>227</v>
      </c>
      <c r="R67" t="s">
        <v>228</v>
      </c>
      <c r="T67">
        <v>6</v>
      </c>
      <c r="U67" t="str">
        <f t="shared" si="13"/>
        <v>Economy</v>
      </c>
      <c r="V67">
        <f t="shared" si="14"/>
        <v>7.0000000000000007E-2</v>
      </c>
      <c r="W67" s="18">
        <f t="shared" si="15"/>
        <v>0.46108821211699835</v>
      </c>
      <c r="X67" s="8">
        <f t="shared" si="16"/>
        <v>21.929135802469148</v>
      </c>
      <c r="Y67">
        <f t="shared" ref="Y67:Y130" si="17">IFERROR(H67/X67, "N/A")</f>
        <v>0.72871088691970731</v>
      </c>
      <c r="Z67">
        <f t="shared" ref="Z67:Z130" si="18">E67*V67</f>
        <v>0.33600000000000002</v>
      </c>
      <c r="AA67">
        <f t="shared" ref="AA67:AA130" si="19">IF(E67&gt;=4,E67,"Low Review Score")</f>
        <v>4.8</v>
      </c>
      <c r="AB67" t="str">
        <f t="shared" ref="AB67:AB130" si="20">IF(F67&lt;=500,"&lt;500 Reviews",
   IF(F67&lt;=1000,"&lt;1000 Reviews",
   IF(F67&lt;=2000,"&lt;2000 Reviews",
   IF(F67&lt;=2500,"&lt;2500 Reviews", IF(F67 &gt;2500, "&gt;2500 Reviews")))))</f>
        <v>&lt;500 Reviews</v>
      </c>
      <c r="AC67" t="str">
        <f t="shared" ref="AC67:AC130" si="21">_xlfn.TEXTBEFORE(B67," ",5)</f>
        <v>Assassins Creed Collection Work In</v>
      </c>
    </row>
    <row r="68" spans="1:29" x14ac:dyDescent="0.2">
      <c r="A68" s="1">
        <v>113</v>
      </c>
      <c r="B68" t="s">
        <v>399</v>
      </c>
      <c r="C68" t="s">
        <v>400</v>
      </c>
      <c r="D68" t="s">
        <v>401</v>
      </c>
      <c r="E68">
        <v>4.0999999999999996</v>
      </c>
      <c r="F68">
        <v>15</v>
      </c>
      <c r="G68" t="s">
        <v>22</v>
      </c>
      <c r="H68" s="8">
        <v>49.24</v>
      </c>
      <c r="I68" t="s">
        <v>217</v>
      </c>
      <c r="J68" t="s">
        <v>402</v>
      </c>
      <c r="K68" t="s">
        <v>403</v>
      </c>
      <c r="L68">
        <v>307</v>
      </c>
      <c r="M68" t="s">
        <v>26</v>
      </c>
      <c r="N68" t="s">
        <v>220</v>
      </c>
      <c r="O68" t="s">
        <v>28</v>
      </c>
      <c r="P68" t="s">
        <v>221</v>
      </c>
      <c r="T68">
        <v>4</v>
      </c>
      <c r="U68" t="str">
        <f t="shared" si="13"/>
        <v>Mid-range</v>
      </c>
      <c r="V68">
        <f t="shared" si="14"/>
        <v>0.15</v>
      </c>
      <c r="W68" s="18">
        <f t="shared" si="15"/>
        <v>0.39301262040153184</v>
      </c>
      <c r="X68" s="8">
        <f t="shared" si="16"/>
        <v>31.466571428571434</v>
      </c>
      <c r="Y68">
        <f t="shared" si="17"/>
        <v>1.5648352446587306</v>
      </c>
      <c r="Z68">
        <f t="shared" si="18"/>
        <v>0.61499999999999988</v>
      </c>
      <c r="AA68">
        <f t="shared" si="19"/>
        <v>4.0999999999999996</v>
      </c>
      <c r="AB68" t="str">
        <f t="shared" si="20"/>
        <v>&lt;500 Reviews</v>
      </c>
      <c r="AC68" t="str">
        <f t="shared" si="21"/>
        <v>TANOOKI Gaming Headset Headphones with</v>
      </c>
    </row>
    <row r="69" spans="1:29" x14ac:dyDescent="0.2">
      <c r="A69" s="1">
        <v>114</v>
      </c>
      <c r="B69" t="s">
        <v>404</v>
      </c>
      <c r="C69" t="s">
        <v>267</v>
      </c>
      <c r="E69">
        <v>5</v>
      </c>
      <c r="F69">
        <v>6</v>
      </c>
      <c r="G69" t="s">
        <v>22</v>
      </c>
      <c r="H69" s="8">
        <v>14.98</v>
      </c>
      <c r="I69" t="s">
        <v>405</v>
      </c>
      <c r="J69" t="s">
        <v>406</v>
      </c>
      <c r="K69" t="s">
        <v>407</v>
      </c>
      <c r="L69">
        <v>0</v>
      </c>
      <c r="M69" t="s">
        <v>408</v>
      </c>
      <c r="N69" t="s">
        <v>409</v>
      </c>
      <c r="O69" t="s">
        <v>410</v>
      </c>
      <c r="T69">
        <v>3</v>
      </c>
      <c r="U69" t="str">
        <f t="shared" si="13"/>
        <v>Budget</v>
      </c>
      <c r="V69">
        <f t="shared" si="14"/>
        <v>0.06</v>
      </c>
      <c r="W69" s="18">
        <f t="shared" si="15"/>
        <v>0.3</v>
      </c>
      <c r="X69" s="8">
        <f t="shared" si="16"/>
        <v>14.98</v>
      </c>
      <c r="Y69">
        <f t="shared" si="17"/>
        <v>1</v>
      </c>
      <c r="Z69">
        <f t="shared" si="18"/>
        <v>0.3</v>
      </c>
      <c r="AA69">
        <f t="shared" si="19"/>
        <v>5</v>
      </c>
      <c r="AB69" t="str">
        <f t="shared" si="20"/>
        <v>&lt;500 Reviews</v>
      </c>
      <c r="AC69" t="str">
        <f t="shared" si="21"/>
        <v>Laminated Rainbow Six Siege Merchandise</v>
      </c>
    </row>
    <row r="70" spans="1:29" x14ac:dyDescent="0.2">
      <c r="A70" s="1">
        <v>115</v>
      </c>
      <c r="B70" t="s">
        <v>411</v>
      </c>
      <c r="C70" t="s">
        <v>216</v>
      </c>
      <c r="D70" t="s">
        <v>412</v>
      </c>
      <c r="E70">
        <v>4.7</v>
      </c>
      <c r="F70">
        <v>4</v>
      </c>
      <c r="G70" t="s">
        <v>22</v>
      </c>
      <c r="H70" s="8">
        <v>59</v>
      </c>
      <c r="I70" t="s">
        <v>413</v>
      </c>
      <c r="J70" t="s">
        <v>414</v>
      </c>
      <c r="K70" t="s">
        <v>415</v>
      </c>
      <c r="L70">
        <v>296</v>
      </c>
      <c r="M70" t="s">
        <v>136</v>
      </c>
      <c r="N70" t="s">
        <v>416</v>
      </c>
      <c r="O70" t="s">
        <v>417</v>
      </c>
      <c r="P70" t="s">
        <v>418</v>
      </c>
      <c r="T70">
        <v>4</v>
      </c>
      <c r="U70" t="str">
        <f t="shared" si="13"/>
        <v>Premium</v>
      </c>
      <c r="V70">
        <f t="shared" si="14"/>
        <v>0.04</v>
      </c>
      <c r="W70" s="18">
        <f t="shared" si="15"/>
        <v>0.21455579661016952</v>
      </c>
      <c r="X70" s="8">
        <f t="shared" si="16"/>
        <v>67.334000000000003</v>
      </c>
      <c r="Y70">
        <f t="shared" si="17"/>
        <v>0.87622894822823527</v>
      </c>
      <c r="Z70">
        <f t="shared" si="18"/>
        <v>0.188</v>
      </c>
      <c r="AA70">
        <f t="shared" si="19"/>
        <v>4.7</v>
      </c>
      <c r="AB70" t="str">
        <f t="shared" si="20"/>
        <v>&lt;500 Reviews</v>
      </c>
      <c r="AC70" t="str">
        <f t="shared" si="21"/>
        <v>Numskull Dungeons &amp; Dragons Gaming</v>
      </c>
    </row>
    <row r="71" spans="1:29" x14ac:dyDescent="0.2">
      <c r="A71" s="1">
        <v>116</v>
      </c>
      <c r="B71" t="s">
        <v>419</v>
      </c>
      <c r="C71" t="s">
        <v>299</v>
      </c>
      <c r="D71" t="s">
        <v>420</v>
      </c>
      <c r="E71">
        <v>5</v>
      </c>
      <c r="F71">
        <v>1</v>
      </c>
      <c r="G71" t="s">
        <v>22</v>
      </c>
      <c r="H71" s="8">
        <v>15.99</v>
      </c>
      <c r="I71" t="s">
        <v>300</v>
      </c>
      <c r="J71" t="s">
        <v>421</v>
      </c>
      <c r="K71" t="s">
        <v>422</v>
      </c>
      <c r="L71">
        <v>1058</v>
      </c>
      <c r="M71" t="s">
        <v>194</v>
      </c>
      <c r="N71" t="s">
        <v>303</v>
      </c>
      <c r="O71" t="s">
        <v>304</v>
      </c>
      <c r="T71">
        <v>3</v>
      </c>
      <c r="U71" t="str">
        <f t="shared" si="13"/>
        <v>Economy</v>
      </c>
      <c r="V71">
        <f t="shared" si="14"/>
        <v>0.01</v>
      </c>
      <c r="W71" s="18">
        <f t="shared" si="15"/>
        <v>4.9382426516572854E-2</v>
      </c>
      <c r="X71" s="8">
        <f t="shared" si="16"/>
        <v>15.7925</v>
      </c>
      <c r="Y71">
        <f t="shared" si="17"/>
        <v>1.0125059363621973</v>
      </c>
      <c r="Z71">
        <f t="shared" si="18"/>
        <v>0.05</v>
      </c>
      <c r="AA71">
        <f t="shared" si="19"/>
        <v>5</v>
      </c>
      <c r="AB71" t="str">
        <f t="shared" si="20"/>
        <v>&lt;500 Reviews</v>
      </c>
      <c r="AC71" t="str">
        <f t="shared" si="21"/>
        <v>Skinit Decal Gaming Skin Compatible</v>
      </c>
    </row>
    <row r="72" spans="1:29" x14ac:dyDescent="0.2">
      <c r="A72" s="1">
        <v>118</v>
      </c>
      <c r="B72" t="s">
        <v>423</v>
      </c>
      <c r="C72" t="s">
        <v>267</v>
      </c>
      <c r="E72">
        <v>4.7</v>
      </c>
      <c r="F72">
        <v>4</v>
      </c>
      <c r="G72" t="s">
        <v>22</v>
      </c>
      <c r="H72" s="8">
        <v>14.98</v>
      </c>
      <c r="I72" t="s">
        <v>126</v>
      </c>
      <c r="J72" t="s">
        <v>424</v>
      </c>
      <c r="K72" t="s">
        <v>425</v>
      </c>
      <c r="L72">
        <v>0</v>
      </c>
      <c r="M72" t="s">
        <v>62</v>
      </c>
      <c r="N72" t="s">
        <v>129</v>
      </c>
      <c r="O72" t="s">
        <v>130</v>
      </c>
      <c r="T72">
        <v>3</v>
      </c>
      <c r="U72" t="str">
        <f t="shared" si="13"/>
        <v>Budget</v>
      </c>
      <c r="V72">
        <f t="shared" si="14"/>
        <v>0.04</v>
      </c>
      <c r="W72" s="18">
        <f t="shared" si="15"/>
        <v>0.27521211821523361</v>
      </c>
      <c r="X72" s="8">
        <f t="shared" si="16"/>
        <v>21.929135802469148</v>
      </c>
      <c r="Y72">
        <f t="shared" si="17"/>
        <v>0.68310945469694717</v>
      </c>
      <c r="Z72">
        <f t="shared" si="18"/>
        <v>0.188</v>
      </c>
      <c r="AA72">
        <f t="shared" si="19"/>
        <v>4.7</v>
      </c>
      <c r="AB72" t="str">
        <f t="shared" si="20"/>
        <v>&lt;500 Reviews</v>
      </c>
      <c r="AC72" t="str">
        <f t="shared" si="21"/>
        <v>Far Cry 6 Fangs For</v>
      </c>
    </row>
    <row r="73" spans="1:29" x14ac:dyDescent="0.2">
      <c r="A73" s="1">
        <v>119</v>
      </c>
      <c r="B73" t="s">
        <v>426</v>
      </c>
      <c r="C73" t="s">
        <v>267</v>
      </c>
      <c r="E73">
        <v>5</v>
      </c>
      <c r="F73">
        <v>7</v>
      </c>
      <c r="G73" t="s">
        <v>22</v>
      </c>
      <c r="H73" s="8">
        <v>14.98</v>
      </c>
      <c r="I73" t="s">
        <v>126</v>
      </c>
      <c r="J73" t="s">
        <v>427</v>
      </c>
      <c r="K73" t="s">
        <v>428</v>
      </c>
      <c r="L73">
        <v>0</v>
      </c>
      <c r="M73" t="s">
        <v>62</v>
      </c>
      <c r="N73" t="s">
        <v>129</v>
      </c>
      <c r="O73" t="s">
        <v>130</v>
      </c>
      <c r="T73">
        <v>3</v>
      </c>
      <c r="U73" t="str">
        <f t="shared" si="13"/>
        <v>Budget</v>
      </c>
      <c r="V73">
        <f t="shared" si="14"/>
        <v>7.0000000000000007E-2</v>
      </c>
      <c r="W73" s="18">
        <f t="shared" si="15"/>
        <v>0.51236298603899877</v>
      </c>
      <c r="X73" s="8">
        <f t="shared" si="16"/>
        <v>21.929135802469148</v>
      </c>
      <c r="Y73">
        <f t="shared" si="17"/>
        <v>0.68310945469694717</v>
      </c>
      <c r="Z73">
        <f t="shared" si="18"/>
        <v>0.35000000000000003</v>
      </c>
      <c r="AA73">
        <f t="shared" si="19"/>
        <v>5</v>
      </c>
      <c r="AB73" t="str">
        <f t="shared" si="20"/>
        <v>&lt;500 Reviews</v>
      </c>
      <c r="AC73" t="str">
        <f t="shared" si="21"/>
        <v>Street Fighter Challengers Group CAPCOM</v>
      </c>
    </row>
    <row r="74" spans="1:29" x14ac:dyDescent="0.2">
      <c r="A74" s="1">
        <v>120</v>
      </c>
      <c r="B74" t="s">
        <v>429</v>
      </c>
      <c r="C74" t="s">
        <v>430</v>
      </c>
      <c r="E74">
        <v>4.5999999999999996</v>
      </c>
      <c r="F74">
        <v>127</v>
      </c>
      <c r="G74" t="s">
        <v>22</v>
      </c>
      <c r="H74" s="8">
        <v>29.99</v>
      </c>
      <c r="I74" t="s">
        <v>431</v>
      </c>
      <c r="J74" t="s">
        <v>432</v>
      </c>
      <c r="K74" t="s">
        <v>433</v>
      </c>
      <c r="L74">
        <v>0</v>
      </c>
      <c r="M74" t="s">
        <v>26</v>
      </c>
      <c r="N74" t="s">
        <v>27</v>
      </c>
      <c r="O74" t="s">
        <v>28</v>
      </c>
      <c r="P74" t="s">
        <v>434</v>
      </c>
      <c r="T74">
        <v>4</v>
      </c>
      <c r="U74" t="str">
        <f t="shared" si="13"/>
        <v>Economy</v>
      </c>
      <c r="V74">
        <f t="shared" si="14"/>
        <v>1</v>
      </c>
      <c r="W74" s="18">
        <f t="shared" si="15"/>
        <v>4.8264831134187594</v>
      </c>
      <c r="X74" s="8">
        <f t="shared" si="16"/>
        <v>31.466571428571434</v>
      </c>
      <c r="Y74">
        <f t="shared" si="17"/>
        <v>0.95307491850762238</v>
      </c>
      <c r="Z74">
        <f t="shared" si="18"/>
        <v>4.5999999999999996</v>
      </c>
      <c r="AA74">
        <f t="shared" si="19"/>
        <v>4.5999999999999996</v>
      </c>
      <c r="AB74" t="str">
        <f t="shared" si="20"/>
        <v>&lt;500 Reviews</v>
      </c>
      <c r="AC74" t="str">
        <f t="shared" si="21"/>
        <v>Valorant Custom Keycaps (Agent Breach)</v>
      </c>
    </row>
    <row r="75" spans="1:29" x14ac:dyDescent="0.2">
      <c r="A75" s="1">
        <v>123</v>
      </c>
      <c r="B75" t="s">
        <v>435</v>
      </c>
      <c r="C75" t="s">
        <v>436</v>
      </c>
      <c r="D75" t="s">
        <v>437</v>
      </c>
      <c r="E75">
        <v>2.4</v>
      </c>
      <c r="F75">
        <v>2</v>
      </c>
      <c r="G75" t="s">
        <v>22</v>
      </c>
      <c r="H75" s="8">
        <v>13.94</v>
      </c>
      <c r="I75" t="s">
        <v>223</v>
      </c>
      <c r="J75" t="s">
        <v>438</v>
      </c>
      <c r="K75" t="s">
        <v>439</v>
      </c>
      <c r="L75">
        <v>163</v>
      </c>
      <c r="M75" t="s">
        <v>62</v>
      </c>
      <c r="N75" t="s">
        <v>71</v>
      </c>
      <c r="O75" t="s">
        <v>81</v>
      </c>
      <c r="P75" t="s">
        <v>226</v>
      </c>
      <c r="Q75" t="s">
        <v>227</v>
      </c>
      <c r="R75" t="s">
        <v>228</v>
      </c>
      <c r="T75">
        <v>6</v>
      </c>
      <c r="U75" t="str">
        <f t="shared" si="13"/>
        <v>Budget</v>
      </c>
      <c r="V75">
        <f t="shared" si="14"/>
        <v>0.02</v>
      </c>
      <c r="W75" s="18">
        <f t="shared" si="15"/>
        <v>7.5509219405919592E-2</v>
      </c>
      <c r="X75" s="8">
        <f t="shared" si="16"/>
        <v>21.929135802469148</v>
      </c>
      <c r="Y75">
        <f t="shared" si="17"/>
        <v>0.63568396518527659</v>
      </c>
      <c r="Z75">
        <f t="shared" si="18"/>
        <v>4.8000000000000001E-2</v>
      </c>
      <c r="AA75" t="str">
        <f t="shared" si="19"/>
        <v>Low Review Score</v>
      </c>
      <c r="AB75" t="str">
        <f t="shared" si="20"/>
        <v>&lt;500 Reviews</v>
      </c>
      <c r="AC75" t="str">
        <f t="shared" si="21"/>
        <v>SUPER MARIO Mug in Presentation</v>
      </c>
    </row>
    <row r="76" spans="1:29" x14ac:dyDescent="0.2">
      <c r="A76" s="1">
        <v>126</v>
      </c>
      <c r="B76" t="s">
        <v>440</v>
      </c>
      <c r="C76" t="s">
        <v>441</v>
      </c>
      <c r="D76" t="s">
        <v>442</v>
      </c>
      <c r="E76">
        <v>4.7</v>
      </c>
      <c r="F76">
        <v>12</v>
      </c>
      <c r="G76" t="s">
        <v>22</v>
      </c>
      <c r="H76" s="8">
        <v>32.24</v>
      </c>
      <c r="I76" t="s">
        <v>443</v>
      </c>
      <c r="J76" t="s">
        <v>444</v>
      </c>
      <c r="K76" t="s">
        <v>445</v>
      </c>
      <c r="L76">
        <v>40</v>
      </c>
      <c r="M76" t="s">
        <v>26</v>
      </c>
      <c r="N76" t="s">
        <v>27</v>
      </c>
      <c r="O76" t="s">
        <v>28</v>
      </c>
      <c r="P76" t="s">
        <v>446</v>
      </c>
      <c r="T76">
        <v>4</v>
      </c>
      <c r="U76" t="str">
        <f t="shared" si="13"/>
        <v>Mid-range</v>
      </c>
      <c r="V76">
        <f t="shared" si="14"/>
        <v>0.12</v>
      </c>
      <c r="W76" s="18">
        <f t="shared" si="15"/>
        <v>0.55046979794399153</v>
      </c>
      <c r="X76" s="8">
        <f t="shared" si="16"/>
        <v>31.466571428571434</v>
      </c>
      <c r="Y76">
        <f t="shared" si="17"/>
        <v>1.0245793722135961</v>
      </c>
      <c r="Z76">
        <f t="shared" si="18"/>
        <v>0.56399999999999995</v>
      </c>
      <c r="AA76">
        <f t="shared" si="19"/>
        <v>4.7</v>
      </c>
      <c r="AB76" t="str">
        <f t="shared" si="20"/>
        <v>&lt;500 Reviews</v>
      </c>
      <c r="AC76" t="str">
        <f t="shared" si="21"/>
        <v>Plants Against Zombies Soft Toy</v>
      </c>
    </row>
    <row r="77" spans="1:29" x14ac:dyDescent="0.2">
      <c r="A77" s="1">
        <v>128</v>
      </c>
      <c r="B77" t="s">
        <v>447</v>
      </c>
      <c r="C77" t="s">
        <v>448</v>
      </c>
      <c r="D77" t="s">
        <v>449</v>
      </c>
      <c r="E77">
        <v>4.5</v>
      </c>
      <c r="F77">
        <v>18</v>
      </c>
      <c r="G77" t="s">
        <v>22</v>
      </c>
      <c r="H77" s="8">
        <v>32.15</v>
      </c>
      <c r="I77" t="s">
        <v>450</v>
      </c>
      <c r="J77" t="s">
        <v>451</v>
      </c>
      <c r="K77" t="s">
        <v>452</v>
      </c>
      <c r="L77">
        <v>337</v>
      </c>
      <c r="M77" t="s">
        <v>46</v>
      </c>
      <c r="N77" t="s">
        <v>453</v>
      </c>
      <c r="T77">
        <v>2</v>
      </c>
      <c r="U77" t="str">
        <f t="shared" si="13"/>
        <v>Mid-range</v>
      </c>
      <c r="V77">
        <f t="shared" si="14"/>
        <v>0.18</v>
      </c>
      <c r="W77" s="18">
        <f t="shared" si="15"/>
        <v>0.8121555209953345</v>
      </c>
      <c r="X77" s="8">
        <f t="shared" si="16"/>
        <v>32.235555555555564</v>
      </c>
      <c r="Y77">
        <f t="shared" si="17"/>
        <v>0.99734592582379678</v>
      </c>
      <c r="Z77">
        <f t="shared" si="18"/>
        <v>0.80999999999999994</v>
      </c>
      <c r="AA77">
        <f t="shared" si="19"/>
        <v>4.5</v>
      </c>
      <c r="AB77" t="str">
        <f t="shared" si="20"/>
        <v>&lt;500 Reviews</v>
      </c>
      <c r="AC77" t="str">
        <f t="shared" si="21"/>
        <v>Sega Mega Drive Console Logo</v>
      </c>
    </row>
    <row r="78" spans="1:29" x14ac:dyDescent="0.2">
      <c r="A78" s="1">
        <v>129</v>
      </c>
      <c r="B78" t="s">
        <v>454</v>
      </c>
      <c r="C78" t="s">
        <v>94</v>
      </c>
      <c r="D78" t="s">
        <v>455</v>
      </c>
      <c r="E78">
        <v>4.8</v>
      </c>
      <c r="F78">
        <v>61</v>
      </c>
      <c r="G78" t="s">
        <v>22</v>
      </c>
      <c r="H78" s="8">
        <v>19.989999999999998</v>
      </c>
      <c r="I78" t="s">
        <v>23</v>
      </c>
      <c r="J78" t="s">
        <v>456</v>
      </c>
      <c r="K78" t="s">
        <v>457</v>
      </c>
      <c r="L78">
        <v>911</v>
      </c>
      <c r="M78" t="s">
        <v>26</v>
      </c>
      <c r="N78" t="s">
        <v>27</v>
      </c>
      <c r="O78" t="s">
        <v>28</v>
      </c>
      <c r="P78" t="s">
        <v>29</v>
      </c>
      <c r="Q78" t="s">
        <v>30</v>
      </c>
      <c r="T78">
        <v>5</v>
      </c>
      <c r="U78" t="str">
        <f t="shared" si="13"/>
        <v>Economy</v>
      </c>
      <c r="V78">
        <f t="shared" si="14"/>
        <v>0.61</v>
      </c>
      <c r="W78" s="18">
        <f t="shared" si="15"/>
        <v>4.6090105624240705</v>
      </c>
      <c r="X78" s="8">
        <f t="shared" si="16"/>
        <v>31.466571428571434</v>
      </c>
      <c r="Y78">
        <f t="shared" si="17"/>
        <v>0.6352773464810727</v>
      </c>
      <c r="Z78">
        <f t="shared" si="18"/>
        <v>2.9279999999999999</v>
      </c>
      <c r="AA78">
        <f t="shared" si="19"/>
        <v>4.8</v>
      </c>
      <c r="AB78" t="str">
        <f t="shared" si="20"/>
        <v>&lt;500 Reviews</v>
      </c>
      <c r="AC78" t="str">
        <f t="shared" si="21"/>
        <v>Exquisite Gaming: Borderlands 3: Psycho</v>
      </c>
    </row>
    <row r="79" spans="1:29" x14ac:dyDescent="0.2">
      <c r="A79" s="1">
        <v>130</v>
      </c>
      <c r="B79" t="s">
        <v>458</v>
      </c>
      <c r="C79" t="s">
        <v>459</v>
      </c>
      <c r="D79" t="s">
        <v>460</v>
      </c>
      <c r="E79">
        <v>4.9000000000000004</v>
      </c>
      <c r="F79">
        <v>27</v>
      </c>
      <c r="G79" t="s">
        <v>22</v>
      </c>
      <c r="H79" s="8">
        <v>46.99</v>
      </c>
      <c r="I79" t="s">
        <v>461</v>
      </c>
      <c r="J79" t="s">
        <v>462</v>
      </c>
      <c r="K79" t="s">
        <v>463</v>
      </c>
      <c r="L79">
        <v>663</v>
      </c>
      <c r="M79" t="s">
        <v>62</v>
      </c>
      <c r="N79" t="s">
        <v>63</v>
      </c>
      <c r="O79" t="s">
        <v>464</v>
      </c>
      <c r="P79" t="s">
        <v>465</v>
      </c>
      <c r="T79">
        <v>4</v>
      </c>
      <c r="U79" t="str">
        <f t="shared" si="13"/>
        <v>Mid-range</v>
      </c>
      <c r="V79">
        <f t="shared" si="14"/>
        <v>0.27</v>
      </c>
      <c r="W79" s="18">
        <f t="shared" si="15"/>
        <v>0.61741320848407499</v>
      </c>
      <c r="X79" s="8">
        <f t="shared" si="16"/>
        <v>21.929135802469148</v>
      </c>
      <c r="Y79">
        <f t="shared" si="17"/>
        <v>2.1428113001474998</v>
      </c>
      <c r="Z79">
        <f t="shared" si="18"/>
        <v>1.3230000000000002</v>
      </c>
      <c r="AA79">
        <f t="shared" si="19"/>
        <v>4.9000000000000004</v>
      </c>
      <c r="AB79" t="str">
        <f t="shared" si="20"/>
        <v>&lt;500 Reviews</v>
      </c>
      <c r="AC79" t="str">
        <f t="shared" si="21"/>
        <v>Xbox Logo Area Rug |</v>
      </c>
    </row>
    <row r="80" spans="1:29" x14ac:dyDescent="0.2">
      <c r="A80" s="1">
        <v>132</v>
      </c>
      <c r="B80" t="s">
        <v>466</v>
      </c>
      <c r="C80" t="s">
        <v>51</v>
      </c>
      <c r="E80">
        <v>4.3</v>
      </c>
      <c r="F80">
        <v>259</v>
      </c>
      <c r="G80" t="s">
        <v>22</v>
      </c>
      <c r="H80" s="8">
        <v>27.99</v>
      </c>
      <c r="I80" t="s">
        <v>104</v>
      </c>
      <c r="J80" t="s">
        <v>467</v>
      </c>
      <c r="K80" t="s">
        <v>468</v>
      </c>
      <c r="L80">
        <v>0</v>
      </c>
      <c r="M80" t="s">
        <v>62</v>
      </c>
      <c r="N80" t="s">
        <v>63</v>
      </c>
      <c r="O80" t="s">
        <v>107</v>
      </c>
      <c r="P80" t="s">
        <v>108</v>
      </c>
      <c r="T80">
        <v>4</v>
      </c>
      <c r="U80" t="str">
        <f t="shared" si="13"/>
        <v>Economy</v>
      </c>
      <c r="V80">
        <f t="shared" si="14"/>
        <v>1</v>
      </c>
      <c r="W80" s="18">
        <f t="shared" si="15"/>
        <v>3.3688918881964036</v>
      </c>
      <c r="X80" s="8">
        <f t="shared" si="16"/>
        <v>21.929135802469148</v>
      </c>
      <c r="Y80">
        <f t="shared" si="17"/>
        <v>1.2763840879150568</v>
      </c>
      <c r="Z80">
        <f t="shared" si="18"/>
        <v>4.3</v>
      </c>
      <c r="AA80">
        <f t="shared" si="19"/>
        <v>4.3</v>
      </c>
      <c r="AB80" t="str">
        <f t="shared" si="20"/>
        <v>&lt;500 Reviews</v>
      </c>
      <c r="AC80" t="str">
        <f t="shared" si="21"/>
        <v>Paladone Xbox Controller Digital Alarm</v>
      </c>
    </row>
    <row r="81" spans="1:29" x14ac:dyDescent="0.2">
      <c r="A81" s="1">
        <v>135</v>
      </c>
      <c r="B81" t="s">
        <v>469</v>
      </c>
      <c r="C81" t="s">
        <v>299</v>
      </c>
      <c r="D81" t="s">
        <v>470</v>
      </c>
      <c r="E81">
        <v>3.5</v>
      </c>
      <c r="F81">
        <v>12</v>
      </c>
      <c r="G81" t="s">
        <v>22</v>
      </c>
      <c r="H81" s="8">
        <v>15.99</v>
      </c>
      <c r="I81" t="s">
        <v>471</v>
      </c>
      <c r="J81" t="s">
        <v>472</v>
      </c>
      <c r="K81" t="s">
        <v>473</v>
      </c>
      <c r="L81">
        <v>990</v>
      </c>
      <c r="M81" t="s">
        <v>26</v>
      </c>
      <c r="N81" t="s">
        <v>474</v>
      </c>
      <c r="O81" t="s">
        <v>28</v>
      </c>
      <c r="P81" t="s">
        <v>475</v>
      </c>
      <c r="T81">
        <v>4</v>
      </c>
      <c r="U81" t="str">
        <f t="shared" si="13"/>
        <v>Economy</v>
      </c>
      <c r="V81">
        <f t="shared" si="14"/>
        <v>0.12</v>
      </c>
      <c r="W81" s="18">
        <f t="shared" si="15"/>
        <v>0.82651407129455912</v>
      </c>
      <c r="X81" s="8">
        <f t="shared" si="16"/>
        <v>31.466571428571434</v>
      </c>
      <c r="Y81">
        <f t="shared" si="17"/>
        <v>0.50815831767045294</v>
      </c>
      <c r="Z81">
        <f t="shared" si="18"/>
        <v>0.42</v>
      </c>
      <c r="AA81" t="str">
        <f t="shared" si="19"/>
        <v>Low Review Score</v>
      </c>
      <c r="AB81" t="str">
        <f t="shared" si="20"/>
        <v>&lt;500 Reviews</v>
      </c>
      <c r="AC81" t="str">
        <f t="shared" si="21"/>
        <v>Skinit Decal Gaming Skin for</v>
      </c>
    </row>
    <row r="82" spans="1:29" x14ac:dyDescent="0.2">
      <c r="A82" s="1">
        <v>136</v>
      </c>
      <c r="B82" t="s">
        <v>476</v>
      </c>
      <c r="C82" t="s">
        <v>267</v>
      </c>
      <c r="E82">
        <v>4.7</v>
      </c>
      <c r="F82">
        <v>9</v>
      </c>
      <c r="G82" t="s">
        <v>22</v>
      </c>
      <c r="H82" s="8">
        <v>11.99</v>
      </c>
      <c r="I82" t="s">
        <v>126</v>
      </c>
      <c r="J82" t="s">
        <v>477</v>
      </c>
      <c r="K82" t="s">
        <v>478</v>
      </c>
      <c r="L82">
        <v>0</v>
      </c>
      <c r="M82" t="s">
        <v>62</v>
      </c>
      <c r="N82" t="s">
        <v>129</v>
      </c>
      <c r="O82" t="s">
        <v>130</v>
      </c>
      <c r="T82">
        <v>3</v>
      </c>
      <c r="U82" t="str">
        <f t="shared" si="13"/>
        <v>Budget</v>
      </c>
      <c r="V82">
        <f t="shared" si="14"/>
        <v>0.09</v>
      </c>
      <c r="W82" s="18">
        <f t="shared" si="15"/>
        <v>0.77364674265591737</v>
      </c>
      <c r="X82" s="8">
        <f t="shared" si="16"/>
        <v>21.929135802469148</v>
      </c>
      <c r="Y82">
        <f t="shared" si="17"/>
        <v>0.54676117235089428</v>
      </c>
      <c r="Z82">
        <f t="shared" si="18"/>
        <v>0.42299999999999999</v>
      </c>
      <c r="AA82">
        <f t="shared" si="19"/>
        <v>4.7</v>
      </c>
      <c r="AB82" t="str">
        <f t="shared" si="20"/>
        <v>&lt;500 Reviews</v>
      </c>
      <c r="AC82" t="str">
        <f t="shared" si="21"/>
        <v>Assassins Creed Valhalla Wall Decor</v>
      </c>
    </row>
    <row r="83" spans="1:29" x14ac:dyDescent="0.2">
      <c r="A83" s="1">
        <v>138</v>
      </c>
      <c r="B83" t="s">
        <v>479</v>
      </c>
      <c r="C83" t="s">
        <v>267</v>
      </c>
      <c r="D83" t="s">
        <v>480</v>
      </c>
      <c r="E83">
        <v>5</v>
      </c>
      <c r="F83">
        <v>2</v>
      </c>
      <c r="G83" t="s">
        <v>22</v>
      </c>
      <c r="H83" s="8">
        <v>15.98</v>
      </c>
      <c r="I83" t="s">
        <v>223</v>
      </c>
      <c r="J83" t="s">
        <v>481</v>
      </c>
      <c r="K83" t="s">
        <v>482</v>
      </c>
      <c r="L83">
        <v>183</v>
      </c>
      <c r="M83" t="s">
        <v>62</v>
      </c>
      <c r="N83" t="s">
        <v>71</v>
      </c>
      <c r="O83" t="s">
        <v>81</v>
      </c>
      <c r="P83" t="s">
        <v>226</v>
      </c>
      <c r="Q83" t="s">
        <v>227</v>
      </c>
      <c r="R83" t="s">
        <v>228</v>
      </c>
      <c r="T83">
        <v>6</v>
      </c>
      <c r="U83" t="str">
        <f t="shared" si="13"/>
        <v>Economy</v>
      </c>
      <c r="V83">
        <f t="shared" si="14"/>
        <v>0.02</v>
      </c>
      <c r="W83" s="18">
        <f t="shared" si="15"/>
        <v>0.13722863455863046</v>
      </c>
      <c r="X83" s="8">
        <f t="shared" si="16"/>
        <v>21.929135802469148</v>
      </c>
      <c r="Y83">
        <f t="shared" si="17"/>
        <v>0.72871088691970731</v>
      </c>
      <c r="Z83">
        <f t="shared" si="18"/>
        <v>0.1</v>
      </c>
      <c r="AA83">
        <f t="shared" si="19"/>
        <v>5</v>
      </c>
      <c r="AB83" t="str">
        <f t="shared" si="20"/>
        <v>&lt;500 Reviews</v>
      </c>
      <c r="AC83" t="str">
        <f t="shared" si="21"/>
        <v>Poster Foundry Street Fighter 2</v>
      </c>
    </row>
    <row r="84" spans="1:29" x14ac:dyDescent="0.2">
      <c r="A84" s="1">
        <v>139</v>
      </c>
      <c r="B84" t="s">
        <v>483</v>
      </c>
      <c r="C84" t="s">
        <v>267</v>
      </c>
      <c r="E84">
        <v>5</v>
      </c>
      <c r="F84">
        <v>3</v>
      </c>
      <c r="G84" t="s">
        <v>22</v>
      </c>
      <c r="H84" s="8">
        <v>39.979999999999997</v>
      </c>
      <c r="I84" t="s">
        <v>126</v>
      </c>
      <c r="J84" t="s">
        <v>484</v>
      </c>
      <c r="K84" t="s">
        <v>485</v>
      </c>
      <c r="L84">
        <v>0</v>
      </c>
      <c r="M84" t="s">
        <v>62</v>
      </c>
      <c r="N84" t="s">
        <v>129</v>
      </c>
      <c r="O84" t="s">
        <v>130</v>
      </c>
      <c r="T84">
        <v>3</v>
      </c>
      <c r="U84" t="str">
        <f t="shared" si="13"/>
        <v>Mid-range</v>
      </c>
      <c r="V84">
        <f t="shared" si="14"/>
        <v>0.03</v>
      </c>
      <c r="W84" s="18">
        <f t="shared" si="15"/>
        <v>8.2275396957738167E-2</v>
      </c>
      <c r="X84" s="8">
        <f t="shared" si="16"/>
        <v>21.929135802469148</v>
      </c>
      <c r="Y84">
        <f t="shared" si="17"/>
        <v>1.823145260265951</v>
      </c>
      <c r="Z84">
        <f t="shared" si="18"/>
        <v>0.15</v>
      </c>
      <c r="AA84">
        <f t="shared" si="19"/>
        <v>5</v>
      </c>
      <c r="AB84" t="str">
        <f t="shared" si="20"/>
        <v>&lt;500 Reviews</v>
      </c>
      <c r="AC84" t="str">
        <f t="shared" si="21"/>
        <v>Assassins Creed Valhalla Merchandise Male</v>
      </c>
    </row>
    <row r="85" spans="1:29" x14ac:dyDescent="0.2">
      <c r="A85" s="1">
        <v>142</v>
      </c>
      <c r="B85" t="s">
        <v>486</v>
      </c>
      <c r="C85" t="s">
        <v>267</v>
      </c>
      <c r="E85">
        <v>5</v>
      </c>
      <c r="F85">
        <v>2</v>
      </c>
      <c r="G85" t="s">
        <v>22</v>
      </c>
      <c r="H85" s="8">
        <v>14.98</v>
      </c>
      <c r="I85" t="s">
        <v>126</v>
      </c>
      <c r="J85" t="s">
        <v>487</v>
      </c>
      <c r="K85" t="s">
        <v>488</v>
      </c>
      <c r="L85">
        <v>0</v>
      </c>
      <c r="M85" t="s">
        <v>62</v>
      </c>
      <c r="N85" t="s">
        <v>129</v>
      </c>
      <c r="O85" t="s">
        <v>130</v>
      </c>
      <c r="T85">
        <v>3</v>
      </c>
      <c r="U85" t="str">
        <f t="shared" si="13"/>
        <v>Budget</v>
      </c>
      <c r="V85">
        <f t="shared" si="14"/>
        <v>0.02</v>
      </c>
      <c r="W85" s="18">
        <f t="shared" si="15"/>
        <v>0.14638942458257109</v>
      </c>
      <c r="X85" s="8">
        <f t="shared" si="16"/>
        <v>21.929135802469148</v>
      </c>
      <c r="Y85">
        <f t="shared" si="17"/>
        <v>0.68310945469694717</v>
      </c>
      <c r="Z85">
        <f t="shared" si="18"/>
        <v>0.1</v>
      </c>
      <c r="AA85">
        <f t="shared" si="19"/>
        <v>5</v>
      </c>
      <c r="AB85" t="str">
        <f t="shared" si="20"/>
        <v>&lt;500 Reviews</v>
      </c>
      <c r="AC85" t="str">
        <f t="shared" si="21"/>
        <v>Street Fighter Ryu Art CAPCOM</v>
      </c>
    </row>
    <row r="86" spans="1:29" x14ac:dyDescent="0.2">
      <c r="A86" s="1">
        <v>144</v>
      </c>
      <c r="B86" t="s">
        <v>489</v>
      </c>
      <c r="C86" t="s">
        <v>267</v>
      </c>
      <c r="E86">
        <v>5</v>
      </c>
      <c r="F86">
        <v>2</v>
      </c>
      <c r="G86" t="s">
        <v>22</v>
      </c>
      <c r="H86" s="8">
        <v>14.98</v>
      </c>
      <c r="I86" t="s">
        <v>126</v>
      </c>
      <c r="J86" t="s">
        <v>490</v>
      </c>
      <c r="K86" t="s">
        <v>491</v>
      </c>
      <c r="L86">
        <v>0</v>
      </c>
      <c r="M86" t="s">
        <v>62</v>
      </c>
      <c r="N86" t="s">
        <v>129</v>
      </c>
      <c r="O86" t="s">
        <v>130</v>
      </c>
      <c r="T86">
        <v>3</v>
      </c>
      <c r="U86" t="str">
        <f t="shared" si="13"/>
        <v>Budget</v>
      </c>
      <c r="V86">
        <f t="shared" si="14"/>
        <v>0.02</v>
      </c>
      <c r="W86" s="18">
        <f t="shared" si="15"/>
        <v>0.14638942458257109</v>
      </c>
      <c r="X86" s="8">
        <f t="shared" si="16"/>
        <v>21.929135802469148</v>
      </c>
      <c r="Y86">
        <f t="shared" si="17"/>
        <v>0.68310945469694717</v>
      </c>
      <c r="Z86">
        <f t="shared" si="18"/>
        <v>0.1</v>
      </c>
      <c r="AA86">
        <f t="shared" si="19"/>
        <v>5</v>
      </c>
      <c r="AB86" t="str">
        <f t="shared" si="20"/>
        <v>&lt;500 Reviews</v>
      </c>
      <c r="AC86" t="str">
        <f t="shared" si="21"/>
        <v>Assassins Creed Valhalla Merchandise Female</v>
      </c>
    </row>
    <row r="87" spans="1:29" x14ac:dyDescent="0.2">
      <c r="A87" s="1">
        <v>146</v>
      </c>
      <c r="B87" t="s">
        <v>492</v>
      </c>
      <c r="C87" t="s">
        <v>293</v>
      </c>
      <c r="D87" t="s">
        <v>493</v>
      </c>
      <c r="E87">
        <v>4.5999999999999996</v>
      </c>
      <c r="F87">
        <v>5840</v>
      </c>
      <c r="G87" t="s">
        <v>22</v>
      </c>
      <c r="H87" s="8">
        <v>34.99</v>
      </c>
      <c r="I87" t="s">
        <v>494</v>
      </c>
      <c r="J87" t="s">
        <v>495</v>
      </c>
      <c r="K87" t="s">
        <v>496</v>
      </c>
      <c r="L87">
        <v>159</v>
      </c>
      <c r="M87" t="s">
        <v>26</v>
      </c>
      <c r="N87" t="s">
        <v>497</v>
      </c>
      <c r="T87">
        <v>2</v>
      </c>
      <c r="U87" t="str">
        <f t="shared" si="13"/>
        <v>Mid-range</v>
      </c>
      <c r="V87">
        <f t="shared" si="14"/>
        <v>1</v>
      </c>
      <c r="W87" s="18">
        <f t="shared" si="15"/>
        <v>4.1367884701751523</v>
      </c>
      <c r="X87" s="8">
        <f t="shared" si="16"/>
        <v>31.466571428571434</v>
      </c>
      <c r="Y87">
        <f t="shared" si="17"/>
        <v>1.1119737045208973</v>
      </c>
      <c r="Z87">
        <f t="shared" si="18"/>
        <v>4.5999999999999996</v>
      </c>
      <c r="AA87">
        <f t="shared" si="19"/>
        <v>4.5999999999999996</v>
      </c>
      <c r="AB87" t="str">
        <f t="shared" si="20"/>
        <v>&gt;2500 Reviews</v>
      </c>
      <c r="AC87" t="str">
        <f t="shared" si="21"/>
        <v>Cable Guy Crash Bandicoot Controller</v>
      </c>
    </row>
    <row r="88" spans="1:29" x14ac:dyDescent="0.2">
      <c r="A88" s="1">
        <v>147</v>
      </c>
      <c r="B88" t="s">
        <v>498</v>
      </c>
      <c r="C88" t="s">
        <v>267</v>
      </c>
      <c r="D88" t="s">
        <v>499</v>
      </c>
      <c r="E88">
        <v>5</v>
      </c>
      <c r="F88">
        <v>1</v>
      </c>
      <c r="G88" t="s">
        <v>22</v>
      </c>
      <c r="H88" s="8">
        <v>15.98</v>
      </c>
      <c r="I88" t="s">
        <v>223</v>
      </c>
      <c r="J88" t="s">
        <v>500</v>
      </c>
      <c r="K88" t="s">
        <v>501</v>
      </c>
      <c r="L88">
        <v>175</v>
      </c>
      <c r="M88" t="s">
        <v>62</v>
      </c>
      <c r="N88" t="s">
        <v>71</v>
      </c>
      <c r="O88" t="s">
        <v>81</v>
      </c>
      <c r="P88" t="s">
        <v>226</v>
      </c>
      <c r="Q88" t="s">
        <v>227</v>
      </c>
      <c r="R88" t="s">
        <v>228</v>
      </c>
      <c r="T88">
        <v>6</v>
      </c>
      <c r="U88" t="str">
        <f t="shared" si="13"/>
        <v>Economy</v>
      </c>
      <c r="V88">
        <f t="shared" si="14"/>
        <v>0.01</v>
      </c>
      <c r="W88" s="18">
        <f t="shared" si="15"/>
        <v>6.8614317279315232E-2</v>
      </c>
      <c r="X88" s="8">
        <f t="shared" si="16"/>
        <v>21.929135802469148</v>
      </c>
      <c r="Y88">
        <f t="shared" si="17"/>
        <v>0.72871088691970731</v>
      </c>
      <c r="Z88">
        <f t="shared" si="18"/>
        <v>0.05</v>
      </c>
      <c r="AA88">
        <f t="shared" si="19"/>
        <v>5</v>
      </c>
      <c r="AB88" t="str">
        <f t="shared" si="20"/>
        <v>&lt;500 Reviews</v>
      </c>
      <c r="AC88" t="str">
        <f t="shared" si="21"/>
        <v>Poster Foundry Street Fighter 2</v>
      </c>
    </row>
    <row r="89" spans="1:29" x14ac:dyDescent="0.2">
      <c r="A89" s="1">
        <v>148</v>
      </c>
      <c r="B89" t="s">
        <v>502</v>
      </c>
      <c r="C89" t="s">
        <v>267</v>
      </c>
      <c r="E89">
        <v>5</v>
      </c>
      <c r="F89">
        <v>1</v>
      </c>
      <c r="G89" t="s">
        <v>22</v>
      </c>
      <c r="H89" s="8">
        <v>14.98</v>
      </c>
      <c r="I89" t="s">
        <v>126</v>
      </c>
      <c r="J89" t="s">
        <v>503</v>
      </c>
      <c r="K89" t="s">
        <v>504</v>
      </c>
      <c r="L89">
        <v>0</v>
      </c>
      <c r="M89" t="s">
        <v>62</v>
      </c>
      <c r="N89" t="s">
        <v>129</v>
      </c>
      <c r="O89" t="s">
        <v>130</v>
      </c>
      <c r="T89">
        <v>3</v>
      </c>
      <c r="U89" t="str">
        <f t="shared" si="13"/>
        <v>Budget</v>
      </c>
      <c r="V89">
        <f t="shared" si="14"/>
        <v>0.01</v>
      </c>
      <c r="W89" s="18">
        <f t="shared" si="15"/>
        <v>7.3194712291285546E-2</v>
      </c>
      <c r="X89" s="8">
        <f t="shared" si="16"/>
        <v>21.929135802469148</v>
      </c>
      <c r="Y89">
        <f t="shared" si="17"/>
        <v>0.68310945469694717</v>
      </c>
      <c r="Z89">
        <f t="shared" si="18"/>
        <v>0.05</v>
      </c>
      <c r="AA89">
        <f t="shared" si="19"/>
        <v>5</v>
      </c>
      <c r="AB89" t="str">
        <f t="shared" si="20"/>
        <v>&lt;500 Reviews</v>
      </c>
      <c r="AC89" t="str">
        <f t="shared" si="21"/>
        <v>Street Fighter 2 Ryu Hadoken</v>
      </c>
    </row>
    <row r="90" spans="1:29" x14ac:dyDescent="0.2">
      <c r="A90" s="1">
        <v>154</v>
      </c>
      <c r="B90" t="s">
        <v>505</v>
      </c>
      <c r="C90" t="s">
        <v>299</v>
      </c>
      <c r="D90" t="s">
        <v>506</v>
      </c>
      <c r="E90">
        <v>3.2</v>
      </c>
      <c r="F90">
        <v>7</v>
      </c>
      <c r="G90" t="s">
        <v>22</v>
      </c>
      <c r="H90" s="8">
        <v>15.99</v>
      </c>
      <c r="J90" t="s">
        <v>507</v>
      </c>
      <c r="K90" t="s">
        <v>508</v>
      </c>
      <c r="L90">
        <v>1048</v>
      </c>
      <c r="M90" t="s">
        <v>965</v>
      </c>
      <c r="T90">
        <v>1</v>
      </c>
      <c r="U90" t="str">
        <f t="shared" si="13"/>
        <v>Economy</v>
      </c>
      <c r="V90">
        <f t="shared" si="14"/>
        <v>7.0000000000000007E-2</v>
      </c>
      <c r="W90" s="18">
        <f t="shared" si="15"/>
        <v>0.34383089430894309</v>
      </c>
      <c r="X90" s="8">
        <f t="shared" si="16"/>
        <v>24.543999999999997</v>
      </c>
      <c r="Y90">
        <f t="shared" si="17"/>
        <v>0.65148305084745772</v>
      </c>
      <c r="Z90">
        <f t="shared" si="18"/>
        <v>0.22400000000000003</v>
      </c>
      <c r="AA90" t="str">
        <f t="shared" si="19"/>
        <v>Low Review Score</v>
      </c>
      <c r="AB90" t="str">
        <f t="shared" si="20"/>
        <v>&lt;500 Reviews</v>
      </c>
      <c r="AC90" t="str">
        <f t="shared" si="21"/>
        <v>Skinit Decal Gaming Skin for</v>
      </c>
    </row>
    <row r="91" spans="1:29" x14ac:dyDescent="0.2">
      <c r="A91" s="1">
        <v>156</v>
      </c>
      <c r="B91" t="s">
        <v>509</v>
      </c>
      <c r="C91" t="s">
        <v>267</v>
      </c>
      <c r="E91">
        <v>5</v>
      </c>
      <c r="F91">
        <v>4</v>
      </c>
      <c r="G91" t="s">
        <v>22</v>
      </c>
      <c r="H91" s="8">
        <v>14.98</v>
      </c>
      <c r="I91" t="s">
        <v>126</v>
      </c>
      <c r="J91" t="s">
        <v>510</v>
      </c>
      <c r="K91" t="s">
        <v>511</v>
      </c>
      <c r="L91">
        <v>0</v>
      </c>
      <c r="M91" t="s">
        <v>62</v>
      </c>
      <c r="N91" t="s">
        <v>129</v>
      </c>
      <c r="O91" t="s">
        <v>130</v>
      </c>
      <c r="T91">
        <v>3</v>
      </c>
      <c r="U91" t="str">
        <f t="shared" si="13"/>
        <v>Budget</v>
      </c>
      <c r="V91">
        <f t="shared" si="14"/>
        <v>0.04</v>
      </c>
      <c r="W91" s="18">
        <f t="shared" si="15"/>
        <v>0.29277884916514219</v>
      </c>
      <c r="X91" s="8">
        <f t="shared" si="16"/>
        <v>21.929135802469148</v>
      </c>
      <c r="Y91">
        <f t="shared" si="17"/>
        <v>0.68310945469694717</v>
      </c>
      <c r="Z91">
        <f t="shared" si="18"/>
        <v>0.2</v>
      </c>
      <c r="AA91">
        <f t="shared" si="19"/>
        <v>5</v>
      </c>
      <c r="AB91" t="str">
        <f t="shared" si="20"/>
        <v>&lt;500 Reviews</v>
      </c>
      <c r="AC91" t="str">
        <f t="shared" si="21"/>
        <v>Assassins Creed Valhalla Merchandise Female</v>
      </c>
    </row>
    <row r="92" spans="1:29" x14ac:dyDescent="0.2">
      <c r="A92" s="1">
        <v>157</v>
      </c>
      <c r="B92" t="s">
        <v>512</v>
      </c>
      <c r="C92" t="s">
        <v>267</v>
      </c>
      <c r="E92">
        <v>5</v>
      </c>
      <c r="F92">
        <v>2</v>
      </c>
      <c r="G92" t="s">
        <v>22</v>
      </c>
      <c r="H92" s="8">
        <v>14.98</v>
      </c>
      <c r="I92" t="s">
        <v>126</v>
      </c>
      <c r="J92" t="s">
        <v>513</v>
      </c>
      <c r="K92" t="s">
        <v>514</v>
      </c>
      <c r="L92">
        <v>0</v>
      </c>
      <c r="M92" t="s">
        <v>62</v>
      </c>
      <c r="N92" t="s">
        <v>129</v>
      </c>
      <c r="O92" t="s">
        <v>130</v>
      </c>
      <c r="T92">
        <v>3</v>
      </c>
      <c r="U92" t="str">
        <f t="shared" si="13"/>
        <v>Budget</v>
      </c>
      <c r="V92">
        <f t="shared" si="14"/>
        <v>0.02</v>
      </c>
      <c r="W92" s="18">
        <f t="shared" si="15"/>
        <v>0.14638942458257109</v>
      </c>
      <c r="X92" s="8">
        <f t="shared" si="16"/>
        <v>21.929135802469148</v>
      </c>
      <c r="Y92">
        <f t="shared" si="17"/>
        <v>0.68310945469694717</v>
      </c>
      <c r="Z92">
        <f t="shared" si="18"/>
        <v>0.1</v>
      </c>
      <c r="AA92">
        <f t="shared" si="19"/>
        <v>5</v>
      </c>
      <c r="AB92" t="str">
        <f t="shared" si="20"/>
        <v>&lt;500 Reviews</v>
      </c>
      <c r="AC92" t="str">
        <f t="shared" si="21"/>
        <v>Assassins Creed Valhalla Merchandise Viking</v>
      </c>
    </row>
    <row r="93" spans="1:29" x14ac:dyDescent="0.2">
      <c r="A93" s="1">
        <v>159</v>
      </c>
      <c r="B93" t="s">
        <v>515</v>
      </c>
      <c r="C93" t="s">
        <v>267</v>
      </c>
      <c r="E93">
        <v>5</v>
      </c>
      <c r="F93">
        <v>2</v>
      </c>
      <c r="G93" t="s">
        <v>22</v>
      </c>
      <c r="H93" s="8">
        <v>14.98</v>
      </c>
      <c r="I93" t="s">
        <v>126</v>
      </c>
      <c r="J93" t="s">
        <v>516</v>
      </c>
      <c r="K93" t="s">
        <v>517</v>
      </c>
      <c r="L93">
        <v>0</v>
      </c>
      <c r="M93" t="s">
        <v>62</v>
      </c>
      <c r="N93" t="s">
        <v>129</v>
      </c>
      <c r="O93" t="s">
        <v>130</v>
      </c>
      <c r="T93">
        <v>3</v>
      </c>
      <c r="U93" t="str">
        <f t="shared" si="13"/>
        <v>Budget</v>
      </c>
      <c r="V93">
        <f t="shared" si="14"/>
        <v>0.02</v>
      </c>
      <c r="W93" s="18">
        <f t="shared" si="15"/>
        <v>0.14638942458257109</v>
      </c>
      <c r="X93" s="8">
        <f t="shared" si="16"/>
        <v>21.929135802469148</v>
      </c>
      <c r="Y93">
        <f t="shared" si="17"/>
        <v>0.68310945469694717</v>
      </c>
      <c r="Z93">
        <f t="shared" si="18"/>
        <v>0.1</v>
      </c>
      <c r="AA93">
        <f t="shared" si="19"/>
        <v>5</v>
      </c>
      <c r="AB93" t="str">
        <f t="shared" si="20"/>
        <v>&lt;500 Reviews</v>
      </c>
      <c r="AC93" t="str">
        <f t="shared" si="21"/>
        <v>Assassins Creed Valhalla Merchandise Illustrated</v>
      </c>
    </row>
    <row r="94" spans="1:29" x14ac:dyDescent="0.2">
      <c r="A94" s="1">
        <v>161</v>
      </c>
      <c r="B94" t="s">
        <v>518</v>
      </c>
      <c r="C94" t="s">
        <v>299</v>
      </c>
      <c r="D94" t="s">
        <v>519</v>
      </c>
      <c r="E94">
        <v>5</v>
      </c>
      <c r="F94">
        <v>4</v>
      </c>
      <c r="G94" t="s">
        <v>22</v>
      </c>
      <c r="H94" s="8">
        <v>15.99</v>
      </c>
      <c r="I94" t="s">
        <v>520</v>
      </c>
      <c r="J94" t="s">
        <v>521</v>
      </c>
      <c r="K94" t="s">
        <v>522</v>
      </c>
      <c r="L94">
        <v>865</v>
      </c>
      <c r="M94" t="s">
        <v>26</v>
      </c>
      <c r="N94" t="s">
        <v>56</v>
      </c>
      <c r="O94" t="s">
        <v>28</v>
      </c>
      <c r="P94" t="s">
        <v>475</v>
      </c>
      <c r="T94">
        <v>4</v>
      </c>
      <c r="U94" t="str">
        <f t="shared" si="13"/>
        <v>Economy</v>
      </c>
      <c r="V94">
        <f t="shared" si="14"/>
        <v>0.04</v>
      </c>
      <c r="W94" s="18">
        <f t="shared" si="15"/>
        <v>0.39357812918788537</v>
      </c>
      <c r="X94" s="8">
        <f t="shared" si="16"/>
        <v>31.466571428571434</v>
      </c>
      <c r="Y94">
        <f t="shared" si="17"/>
        <v>0.50815831767045294</v>
      </c>
      <c r="Z94">
        <f t="shared" si="18"/>
        <v>0.2</v>
      </c>
      <c r="AA94">
        <f t="shared" si="19"/>
        <v>5</v>
      </c>
      <c r="AB94" t="str">
        <f t="shared" si="20"/>
        <v>&lt;500 Reviews</v>
      </c>
      <c r="AC94" t="str">
        <f t="shared" si="21"/>
        <v>Skinit Decal Gaming Skin Compatible</v>
      </c>
    </row>
    <row r="95" spans="1:29" x14ac:dyDescent="0.2">
      <c r="A95" s="1">
        <v>162</v>
      </c>
      <c r="B95" t="s">
        <v>523</v>
      </c>
      <c r="C95" t="s">
        <v>448</v>
      </c>
      <c r="E95">
        <v>3.8</v>
      </c>
      <c r="F95">
        <v>8</v>
      </c>
      <c r="G95" t="s">
        <v>22</v>
      </c>
      <c r="H95" s="8">
        <v>19.989999999999998</v>
      </c>
      <c r="I95" t="s">
        <v>524</v>
      </c>
      <c r="J95" t="s">
        <v>525</v>
      </c>
      <c r="K95" t="s">
        <v>526</v>
      </c>
      <c r="L95">
        <v>0</v>
      </c>
      <c r="M95" t="s">
        <v>115</v>
      </c>
      <c r="N95" t="s">
        <v>527</v>
      </c>
      <c r="O95" t="s">
        <v>528</v>
      </c>
      <c r="T95">
        <v>3</v>
      </c>
      <c r="U95" t="str">
        <f t="shared" si="13"/>
        <v>Economy</v>
      </c>
      <c r="V95">
        <f t="shared" si="14"/>
        <v>0.08</v>
      </c>
      <c r="W95" s="18">
        <f t="shared" si="15"/>
        <v>0.41969944972486239</v>
      </c>
      <c r="X95" s="8">
        <f t="shared" si="16"/>
        <v>27.597999999999995</v>
      </c>
      <c r="Y95">
        <f t="shared" si="17"/>
        <v>0.72432784984419163</v>
      </c>
      <c r="Z95">
        <f t="shared" si="18"/>
        <v>0.30399999999999999</v>
      </c>
      <c r="AA95" t="str">
        <f t="shared" si="19"/>
        <v>Low Review Score</v>
      </c>
      <c r="AB95" t="str">
        <f t="shared" si="20"/>
        <v>&lt;500 Reviews</v>
      </c>
      <c r="AC95" t="str">
        <f t="shared" si="21"/>
        <v>Pac-Man Keyring Arcade Game -</v>
      </c>
    </row>
    <row r="96" spans="1:29" x14ac:dyDescent="0.2">
      <c r="A96" s="1">
        <v>163</v>
      </c>
      <c r="B96" t="s">
        <v>529</v>
      </c>
      <c r="C96" t="s">
        <v>42</v>
      </c>
      <c r="E96">
        <v>4.8</v>
      </c>
      <c r="F96">
        <v>243</v>
      </c>
      <c r="G96" t="s">
        <v>22</v>
      </c>
      <c r="H96" s="8">
        <v>32.69</v>
      </c>
      <c r="I96" t="s">
        <v>43</v>
      </c>
      <c r="J96" t="s">
        <v>530</v>
      </c>
      <c r="K96" t="s">
        <v>531</v>
      </c>
      <c r="L96">
        <v>0</v>
      </c>
      <c r="M96" t="s">
        <v>46</v>
      </c>
      <c r="N96" t="s">
        <v>47</v>
      </c>
      <c r="O96" t="s">
        <v>48</v>
      </c>
      <c r="P96" t="s">
        <v>49</v>
      </c>
      <c r="T96">
        <v>4</v>
      </c>
      <c r="U96" t="str">
        <f t="shared" si="13"/>
        <v>Mid-range</v>
      </c>
      <c r="V96">
        <f t="shared" si="14"/>
        <v>1</v>
      </c>
      <c r="W96" s="18">
        <f t="shared" si="15"/>
        <v>4.7332721525441031</v>
      </c>
      <c r="X96" s="8">
        <f t="shared" si="16"/>
        <v>32.235555555555564</v>
      </c>
      <c r="Y96">
        <f t="shared" si="17"/>
        <v>1.0140976147800906</v>
      </c>
      <c r="Z96">
        <f t="shared" si="18"/>
        <v>4.8</v>
      </c>
      <c r="AA96">
        <f t="shared" si="19"/>
        <v>4.8</v>
      </c>
      <c r="AB96" t="str">
        <f t="shared" si="20"/>
        <v>&lt;500 Reviews</v>
      </c>
      <c r="AC96" t="str">
        <f t="shared" si="21"/>
        <v>Zelda Neon Sign Gamer Gift</v>
      </c>
    </row>
    <row r="97" spans="1:29" x14ac:dyDescent="0.2">
      <c r="A97" s="1">
        <v>164</v>
      </c>
      <c r="B97" t="s">
        <v>532</v>
      </c>
      <c r="C97" t="s">
        <v>51</v>
      </c>
      <c r="E97">
        <v>4.0999999999999996</v>
      </c>
      <c r="F97">
        <v>15</v>
      </c>
      <c r="G97" t="s">
        <v>22</v>
      </c>
      <c r="H97" s="8">
        <v>19.989999999999998</v>
      </c>
      <c r="I97" t="s">
        <v>59</v>
      </c>
      <c r="J97" t="s">
        <v>533</v>
      </c>
      <c r="K97" t="s">
        <v>534</v>
      </c>
      <c r="L97">
        <v>0</v>
      </c>
      <c r="M97" t="s">
        <v>62</v>
      </c>
      <c r="N97" t="s">
        <v>63</v>
      </c>
      <c r="O97" t="s">
        <v>64</v>
      </c>
      <c r="P97" t="s">
        <v>65</v>
      </c>
      <c r="T97">
        <v>4</v>
      </c>
      <c r="U97" t="str">
        <f t="shared" si="13"/>
        <v>Economy</v>
      </c>
      <c r="V97">
        <f t="shared" si="14"/>
        <v>0.15</v>
      </c>
      <c r="W97" s="18">
        <f t="shared" si="15"/>
        <v>0.67465825505345289</v>
      </c>
      <c r="X97" s="8">
        <f t="shared" si="16"/>
        <v>21.929135802469148</v>
      </c>
      <c r="Y97">
        <f t="shared" si="17"/>
        <v>0.91157263013297551</v>
      </c>
      <c r="Z97">
        <f t="shared" si="18"/>
        <v>0.61499999999999988</v>
      </c>
      <c r="AA97">
        <f t="shared" si="19"/>
        <v>4.0999999999999996</v>
      </c>
      <c r="AB97" t="str">
        <f t="shared" si="20"/>
        <v>&lt;500 Reviews</v>
      </c>
      <c r="AC97" t="str">
        <f t="shared" si="21"/>
        <v>Paladone Xbox Light Up Gaming</v>
      </c>
    </row>
    <row r="98" spans="1:29" x14ac:dyDescent="0.2">
      <c r="A98" s="1">
        <v>165</v>
      </c>
      <c r="B98" t="s">
        <v>535</v>
      </c>
      <c r="C98" t="s">
        <v>536</v>
      </c>
      <c r="D98" t="s">
        <v>537</v>
      </c>
      <c r="E98">
        <v>4.5999999999999996</v>
      </c>
      <c r="F98">
        <v>765</v>
      </c>
      <c r="G98" t="s">
        <v>22</v>
      </c>
      <c r="H98" s="8">
        <v>96.17</v>
      </c>
      <c r="I98" t="s">
        <v>431</v>
      </c>
      <c r="J98" t="s">
        <v>538</v>
      </c>
      <c r="K98" t="s">
        <v>539</v>
      </c>
      <c r="L98">
        <v>860</v>
      </c>
      <c r="M98" t="s">
        <v>26</v>
      </c>
      <c r="N98" t="s">
        <v>27</v>
      </c>
      <c r="O98" t="s">
        <v>28</v>
      </c>
      <c r="P98" t="s">
        <v>434</v>
      </c>
      <c r="T98">
        <v>4</v>
      </c>
      <c r="U98" t="str">
        <f t="shared" ref="U98:U129" si="22">IF(H98&lt;=15,"Budget",
   IF(H98&lt;=30,"Economy",
   IF(H98&lt;=50,"Mid-range",
   IF(H98&lt;=100,"Premium", IF(H98 &gt;100, "Premium")))))</f>
        <v>Premium</v>
      </c>
      <c r="V98">
        <f t="shared" ref="V98:V129" si="23">MIN(1,F98/100)</f>
        <v>1</v>
      </c>
      <c r="W98" s="18">
        <f t="shared" ref="W98:W129" si="24">IFERROR((E98*V98)/(H98/X98), "N/A")</f>
        <v>1.5051079190124632</v>
      </c>
      <c r="X98" s="8">
        <f t="shared" ref="X98:X129" si="25">IFERROR(AVERAGEIF(M:M,M98,H:H), "N/A")</f>
        <v>31.466571428571434</v>
      </c>
      <c r="Y98">
        <f t="shared" si="17"/>
        <v>3.0562592501793282</v>
      </c>
      <c r="Z98">
        <f t="shared" si="18"/>
        <v>4.5999999999999996</v>
      </c>
      <c r="AA98">
        <f t="shared" si="19"/>
        <v>4.5999999999999996</v>
      </c>
      <c r="AB98" t="str">
        <f t="shared" si="20"/>
        <v>&lt;1000 Reviews</v>
      </c>
      <c r="AC98" t="str">
        <f t="shared" si="21"/>
        <v>Logitech G PRO Mechanical Gaming</v>
      </c>
    </row>
    <row r="99" spans="1:29" x14ac:dyDescent="0.2">
      <c r="A99" s="1">
        <v>167</v>
      </c>
      <c r="B99" t="s">
        <v>540</v>
      </c>
      <c r="C99" t="s">
        <v>94</v>
      </c>
      <c r="D99" t="s">
        <v>541</v>
      </c>
      <c r="E99">
        <v>4.3</v>
      </c>
      <c r="F99">
        <v>256</v>
      </c>
      <c r="G99" t="s">
        <v>22</v>
      </c>
      <c r="H99" s="8">
        <v>24.99</v>
      </c>
      <c r="I99" t="s">
        <v>217</v>
      </c>
      <c r="J99" t="s">
        <v>542</v>
      </c>
      <c r="K99" t="s">
        <v>543</v>
      </c>
      <c r="L99">
        <v>980</v>
      </c>
      <c r="M99" t="s">
        <v>26</v>
      </c>
      <c r="N99" t="s">
        <v>220</v>
      </c>
      <c r="O99" t="s">
        <v>28</v>
      </c>
      <c r="P99" t="s">
        <v>221</v>
      </c>
      <c r="T99">
        <v>4</v>
      </c>
      <c r="U99" t="str">
        <f t="shared" si="22"/>
        <v>Economy</v>
      </c>
      <c r="V99">
        <f t="shared" si="23"/>
        <v>1</v>
      </c>
      <c r="W99" s="18">
        <f t="shared" si="24"/>
        <v>5.4144160521351408</v>
      </c>
      <c r="X99" s="8">
        <f t="shared" si="25"/>
        <v>31.466571428571434</v>
      </c>
      <c r="Y99">
        <f t="shared" si="17"/>
        <v>0.7941761324943476</v>
      </c>
      <c r="Z99">
        <f t="shared" si="18"/>
        <v>4.3</v>
      </c>
      <c r="AA99">
        <f t="shared" si="19"/>
        <v>4.3</v>
      </c>
      <c r="AB99" t="str">
        <f t="shared" si="20"/>
        <v>&lt;500 Reviews</v>
      </c>
      <c r="AC99" t="str">
        <f t="shared" si="21"/>
        <v>Exquisite Gaming: The Mandalorian: Boba</v>
      </c>
    </row>
    <row r="100" spans="1:29" x14ac:dyDescent="0.2">
      <c r="A100" s="1">
        <v>169</v>
      </c>
      <c r="B100" t="s">
        <v>544</v>
      </c>
      <c r="C100" t="s">
        <v>545</v>
      </c>
      <c r="E100">
        <v>4.0999999999999996</v>
      </c>
      <c r="F100">
        <v>14</v>
      </c>
      <c r="G100" t="s">
        <v>22</v>
      </c>
      <c r="H100" s="8">
        <v>23.99</v>
      </c>
      <c r="I100" t="s">
        <v>546</v>
      </c>
      <c r="J100" t="s">
        <v>547</v>
      </c>
      <c r="K100" t="s">
        <v>548</v>
      </c>
      <c r="L100">
        <v>0</v>
      </c>
      <c r="M100" t="s">
        <v>62</v>
      </c>
      <c r="N100" t="s">
        <v>63</v>
      </c>
      <c r="O100" t="s">
        <v>107</v>
      </c>
      <c r="P100" t="s">
        <v>549</v>
      </c>
      <c r="T100">
        <v>4</v>
      </c>
      <c r="U100" t="str">
        <f t="shared" si="22"/>
        <v>Economy</v>
      </c>
      <c r="V100">
        <f t="shared" si="23"/>
        <v>0.14000000000000001</v>
      </c>
      <c r="W100" s="18">
        <f t="shared" si="24"/>
        <v>0.52469045229751099</v>
      </c>
      <c r="X100" s="8">
        <f t="shared" si="25"/>
        <v>21.929135802469148</v>
      </c>
      <c r="Y100">
        <f t="shared" si="17"/>
        <v>1.0939783590240162</v>
      </c>
      <c r="Z100">
        <f t="shared" si="18"/>
        <v>0.57399999999999995</v>
      </c>
      <c r="AA100">
        <f t="shared" si="19"/>
        <v>4.0999999999999996</v>
      </c>
      <c r="AB100" t="str">
        <f t="shared" si="20"/>
        <v>&lt;500 Reviews</v>
      </c>
      <c r="AC100" t="str">
        <f t="shared" si="21"/>
        <v>Gamer Gifts for Men Gamer</v>
      </c>
    </row>
    <row r="101" spans="1:29" x14ac:dyDescent="0.2">
      <c r="A101" s="1">
        <v>170</v>
      </c>
      <c r="B101" t="s">
        <v>550</v>
      </c>
      <c r="C101" t="s">
        <v>94</v>
      </c>
      <c r="D101" t="s">
        <v>551</v>
      </c>
      <c r="E101">
        <v>4.8</v>
      </c>
      <c r="F101">
        <v>13</v>
      </c>
      <c r="G101" t="s">
        <v>22</v>
      </c>
      <c r="H101" s="8">
        <v>33.99</v>
      </c>
      <c r="I101" t="s">
        <v>23</v>
      </c>
      <c r="J101" t="s">
        <v>552</v>
      </c>
      <c r="K101" t="s">
        <v>553</v>
      </c>
      <c r="L101">
        <v>619</v>
      </c>
      <c r="M101" t="s">
        <v>26</v>
      </c>
      <c r="N101" t="s">
        <v>27</v>
      </c>
      <c r="O101" t="s">
        <v>28</v>
      </c>
      <c r="P101" t="s">
        <v>29</v>
      </c>
      <c r="Q101" t="s">
        <v>30</v>
      </c>
      <c r="T101">
        <v>5</v>
      </c>
      <c r="U101" t="str">
        <f t="shared" si="22"/>
        <v>Mid-range</v>
      </c>
      <c r="V101">
        <f t="shared" si="23"/>
        <v>0.13</v>
      </c>
      <c r="W101" s="18">
        <f t="shared" si="24"/>
        <v>0.57767403858277655</v>
      </c>
      <c r="X101" s="8">
        <f t="shared" si="25"/>
        <v>31.466571428571434</v>
      </c>
      <c r="Y101">
        <f t="shared" si="17"/>
        <v>1.0801939473182423</v>
      </c>
      <c r="Z101">
        <f t="shared" si="18"/>
        <v>0.624</v>
      </c>
      <c r="AA101">
        <f t="shared" si="19"/>
        <v>4.8</v>
      </c>
      <c r="AB101" t="str">
        <f t="shared" si="20"/>
        <v>&lt;500 Reviews</v>
      </c>
      <c r="AC101" t="str">
        <f t="shared" si="21"/>
        <v>Exquisite Gaming Call of Duty</v>
      </c>
    </row>
    <row r="102" spans="1:29" x14ac:dyDescent="0.2">
      <c r="A102" s="1">
        <v>171</v>
      </c>
      <c r="B102" t="s">
        <v>554</v>
      </c>
      <c r="C102" t="s">
        <v>51</v>
      </c>
      <c r="E102">
        <v>4.5999999999999996</v>
      </c>
      <c r="F102">
        <v>1718</v>
      </c>
      <c r="G102" t="s">
        <v>22</v>
      </c>
      <c r="H102" s="8">
        <v>34.99</v>
      </c>
      <c r="I102" t="s">
        <v>43</v>
      </c>
      <c r="J102" t="s">
        <v>555</v>
      </c>
      <c r="K102" t="s">
        <v>556</v>
      </c>
      <c r="L102">
        <v>0</v>
      </c>
      <c r="M102" t="s">
        <v>46</v>
      </c>
      <c r="N102" t="s">
        <v>47</v>
      </c>
      <c r="O102" t="s">
        <v>48</v>
      </c>
      <c r="P102" t="s">
        <v>49</v>
      </c>
      <c r="T102">
        <v>4</v>
      </c>
      <c r="U102" t="str">
        <f t="shared" si="22"/>
        <v>Mid-range</v>
      </c>
      <c r="V102">
        <f t="shared" si="23"/>
        <v>1</v>
      </c>
      <c r="W102" s="18">
        <f t="shared" si="24"/>
        <v>4.2378838398272523</v>
      </c>
      <c r="X102" s="8">
        <f t="shared" si="25"/>
        <v>32.235555555555564</v>
      </c>
      <c r="Y102">
        <f t="shared" si="17"/>
        <v>1.0854474010754169</v>
      </c>
      <c r="Z102">
        <f t="shared" si="18"/>
        <v>4.5999999999999996</v>
      </c>
      <c r="AA102">
        <f t="shared" si="19"/>
        <v>4.5999999999999996</v>
      </c>
      <c r="AB102" t="str">
        <f t="shared" si="20"/>
        <v>&lt;2000 Reviews</v>
      </c>
      <c r="AC102" t="str">
        <f t="shared" si="21"/>
        <v>Minecraft Logo Light - Minecraft</v>
      </c>
    </row>
    <row r="103" spans="1:29" x14ac:dyDescent="0.2">
      <c r="A103" s="1">
        <v>173</v>
      </c>
      <c r="B103" t="s">
        <v>557</v>
      </c>
      <c r="C103" t="s">
        <v>267</v>
      </c>
      <c r="D103" t="s">
        <v>557</v>
      </c>
      <c r="E103">
        <v>5</v>
      </c>
      <c r="F103">
        <v>2</v>
      </c>
      <c r="G103" t="s">
        <v>22</v>
      </c>
      <c r="H103" s="8">
        <v>15.98</v>
      </c>
      <c r="I103" t="s">
        <v>223</v>
      </c>
      <c r="J103" t="s">
        <v>558</v>
      </c>
      <c r="K103" t="s">
        <v>559</v>
      </c>
      <c r="L103">
        <v>155</v>
      </c>
      <c r="M103" t="s">
        <v>62</v>
      </c>
      <c r="N103" t="s">
        <v>71</v>
      </c>
      <c r="O103" t="s">
        <v>81</v>
      </c>
      <c r="P103" t="s">
        <v>226</v>
      </c>
      <c r="Q103" t="s">
        <v>227</v>
      </c>
      <c r="R103" t="s">
        <v>228</v>
      </c>
      <c r="T103">
        <v>6</v>
      </c>
      <c r="U103" t="str">
        <f t="shared" si="22"/>
        <v>Economy</v>
      </c>
      <c r="V103">
        <f t="shared" si="23"/>
        <v>0.02</v>
      </c>
      <c r="W103" s="18">
        <f t="shared" si="24"/>
        <v>0.13722863455863046</v>
      </c>
      <c r="X103" s="8">
        <f t="shared" si="25"/>
        <v>21.929135802469148</v>
      </c>
      <c r="Y103">
        <f t="shared" si="17"/>
        <v>0.72871088691970731</v>
      </c>
      <c r="Z103">
        <f t="shared" si="18"/>
        <v>0.1</v>
      </c>
      <c r="AA103">
        <f t="shared" si="19"/>
        <v>5</v>
      </c>
      <c r="AB103" t="str">
        <f t="shared" si="20"/>
        <v>&lt;500 Reviews</v>
      </c>
      <c r="AC103" t="str">
        <f t="shared" si="21"/>
        <v>Street Fighter You Lose Classic</v>
      </c>
    </row>
    <row r="104" spans="1:29" x14ac:dyDescent="0.2">
      <c r="A104" s="1">
        <v>174</v>
      </c>
      <c r="B104" t="s">
        <v>560</v>
      </c>
      <c r="C104" t="s">
        <v>561</v>
      </c>
      <c r="D104" t="s">
        <v>562</v>
      </c>
      <c r="E104">
        <v>4.7</v>
      </c>
      <c r="F104">
        <v>885</v>
      </c>
      <c r="G104" t="s">
        <v>22</v>
      </c>
      <c r="H104" s="8">
        <v>24.99</v>
      </c>
      <c r="I104" t="s">
        <v>563</v>
      </c>
      <c r="J104" t="s">
        <v>564</v>
      </c>
      <c r="K104" t="s">
        <v>565</v>
      </c>
      <c r="L104">
        <v>123</v>
      </c>
      <c r="M104" t="s">
        <v>62</v>
      </c>
      <c r="N104" t="s">
        <v>566</v>
      </c>
      <c r="O104" t="s">
        <v>567</v>
      </c>
      <c r="P104" t="s">
        <v>568</v>
      </c>
      <c r="T104">
        <v>4</v>
      </c>
      <c r="U104" t="str">
        <f t="shared" si="22"/>
        <v>Economy</v>
      </c>
      <c r="V104">
        <f t="shared" si="23"/>
        <v>1</v>
      </c>
      <c r="W104" s="18">
        <f t="shared" si="24"/>
        <v>4.124327261768908</v>
      </c>
      <c r="X104" s="8">
        <f t="shared" si="25"/>
        <v>21.929135802469148</v>
      </c>
      <c r="Y104">
        <f t="shared" si="17"/>
        <v>1.1395797912467762</v>
      </c>
      <c r="Z104">
        <f t="shared" si="18"/>
        <v>4.7</v>
      </c>
      <c r="AA104">
        <f t="shared" si="19"/>
        <v>4.7</v>
      </c>
      <c r="AB104" t="str">
        <f t="shared" si="20"/>
        <v>&lt;1000 Reviews</v>
      </c>
      <c r="AC104" t="str">
        <f t="shared" si="21"/>
        <v>Gaming Blanket for Kids and</v>
      </c>
    </row>
    <row r="105" spans="1:29" x14ac:dyDescent="0.2">
      <c r="A105" s="1">
        <v>175</v>
      </c>
      <c r="B105" t="s">
        <v>569</v>
      </c>
      <c r="C105" t="s">
        <v>267</v>
      </c>
      <c r="D105" t="s">
        <v>569</v>
      </c>
      <c r="E105">
        <v>4.5</v>
      </c>
      <c r="F105">
        <v>2</v>
      </c>
      <c r="G105" t="s">
        <v>22</v>
      </c>
      <c r="H105" s="8">
        <v>15.98</v>
      </c>
      <c r="I105" t="s">
        <v>223</v>
      </c>
      <c r="J105" t="s">
        <v>570</v>
      </c>
      <c r="K105" t="s">
        <v>571</v>
      </c>
      <c r="L105">
        <v>196</v>
      </c>
      <c r="M105" t="s">
        <v>62</v>
      </c>
      <c r="N105" t="s">
        <v>71</v>
      </c>
      <c r="O105" t="s">
        <v>81</v>
      </c>
      <c r="P105" t="s">
        <v>226</v>
      </c>
      <c r="Q105" t="s">
        <v>227</v>
      </c>
      <c r="R105" t="s">
        <v>228</v>
      </c>
      <c r="T105">
        <v>6</v>
      </c>
      <c r="U105" t="str">
        <f t="shared" si="22"/>
        <v>Economy</v>
      </c>
      <c r="V105">
        <f t="shared" si="23"/>
        <v>0.02</v>
      </c>
      <c r="W105" s="18">
        <f t="shared" si="24"/>
        <v>0.12350577110276741</v>
      </c>
      <c r="X105" s="8">
        <f t="shared" si="25"/>
        <v>21.929135802469148</v>
      </c>
      <c r="Y105">
        <f t="shared" si="17"/>
        <v>0.72871088691970731</v>
      </c>
      <c r="Z105">
        <f t="shared" si="18"/>
        <v>0.09</v>
      </c>
      <c r="AA105">
        <f t="shared" si="19"/>
        <v>4.5</v>
      </c>
      <c r="AB105" t="str">
        <f t="shared" si="20"/>
        <v>&lt;500 Reviews</v>
      </c>
      <c r="AC105" t="str">
        <f t="shared" si="21"/>
        <v>Street Fighter 2 Ken Masters</v>
      </c>
    </row>
    <row r="106" spans="1:29" x14ac:dyDescent="0.2">
      <c r="A106" s="1">
        <v>176</v>
      </c>
      <c r="B106" t="s">
        <v>572</v>
      </c>
      <c r="C106" t="s">
        <v>573</v>
      </c>
      <c r="E106">
        <v>4.5999999999999996</v>
      </c>
      <c r="F106">
        <v>868</v>
      </c>
      <c r="G106" t="s">
        <v>22</v>
      </c>
      <c r="H106" s="8">
        <v>11.99</v>
      </c>
      <c r="I106" t="s">
        <v>574</v>
      </c>
      <c r="J106" t="s">
        <v>575</v>
      </c>
      <c r="K106" t="s">
        <v>576</v>
      </c>
      <c r="L106">
        <v>0</v>
      </c>
      <c r="M106" t="s">
        <v>36</v>
      </c>
      <c r="N106" t="s">
        <v>37</v>
      </c>
      <c r="O106" t="s">
        <v>38</v>
      </c>
      <c r="P106" t="s">
        <v>39</v>
      </c>
      <c r="Q106" t="s">
        <v>577</v>
      </c>
      <c r="T106">
        <v>5</v>
      </c>
      <c r="U106" t="str">
        <f t="shared" si="22"/>
        <v>Budget</v>
      </c>
      <c r="V106">
        <f t="shared" si="23"/>
        <v>1</v>
      </c>
      <c r="W106" s="18">
        <f t="shared" si="24"/>
        <v>4.2163469557964968</v>
      </c>
      <c r="X106" s="8">
        <f t="shared" si="25"/>
        <v>10.99</v>
      </c>
      <c r="Y106">
        <f t="shared" si="17"/>
        <v>1.0909918107370338</v>
      </c>
      <c r="Z106">
        <f t="shared" si="18"/>
        <v>4.5999999999999996</v>
      </c>
      <c r="AA106">
        <f t="shared" si="19"/>
        <v>4.5999999999999996</v>
      </c>
      <c r="AB106" t="str">
        <f t="shared" si="20"/>
        <v>&lt;1000 Reviews</v>
      </c>
      <c r="AC106" t="str">
        <f t="shared" si="21"/>
        <v>Video Game Wall Decal Wall</v>
      </c>
    </row>
    <row r="107" spans="1:29" x14ac:dyDescent="0.2">
      <c r="A107" s="1">
        <v>182</v>
      </c>
      <c r="B107" t="s">
        <v>578</v>
      </c>
      <c r="C107" t="s">
        <v>267</v>
      </c>
      <c r="E107">
        <v>5</v>
      </c>
      <c r="F107">
        <v>2</v>
      </c>
      <c r="G107" t="s">
        <v>22</v>
      </c>
      <c r="H107" s="8">
        <v>39.979999999999997</v>
      </c>
      <c r="I107" t="s">
        <v>126</v>
      </c>
      <c r="J107" t="s">
        <v>579</v>
      </c>
      <c r="K107" t="s">
        <v>580</v>
      </c>
      <c r="L107">
        <v>0</v>
      </c>
      <c r="M107" t="s">
        <v>62</v>
      </c>
      <c r="N107" t="s">
        <v>129</v>
      </c>
      <c r="O107" t="s">
        <v>130</v>
      </c>
      <c r="T107">
        <v>3</v>
      </c>
      <c r="U107" t="str">
        <f t="shared" si="22"/>
        <v>Mid-range</v>
      </c>
      <c r="V107">
        <f t="shared" si="23"/>
        <v>0.02</v>
      </c>
      <c r="W107" s="18">
        <f t="shared" si="24"/>
        <v>5.4850264638492116E-2</v>
      </c>
      <c r="X107" s="8">
        <f t="shared" si="25"/>
        <v>21.929135802469148</v>
      </c>
      <c r="Y107">
        <f t="shared" si="17"/>
        <v>1.823145260265951</v>
      </c>
      <c r="Z107">
        <f t="shared" si="18"/>
        <v>0.1</v>
      </c>
      <c r="AA107">
        <f t="shared" si="19"/>
        <v>5</v>
      </c>
      <c r="AB107" t="str">
        <f t="shared" si="20"/>
        <v>&lt;500 Reviews</v>
      </c>
      <c r="AC107" t="str">
        <f t="shared" si="21"/>
        <v>Danganronpa 3 Despair Video Game</v>
      </c>
    </row>
    <row r="108" spans="1:29" x14ac:dyDescent="0.2">
      <c r="A108" s="1">
        <v>184</v>
      </c>
      <c r="B108" t="s">
        <v>581</v>
      </c>
      <c r="C108" t="s">
        <v>582</v>
      </c>
      <c r="D108" t="s">
        <v>583</v>
      </c>
      <c r="E108">
        <v>5</v>
      </c>
      <c r="F108">
        <v>1</v>
      </c>
      <c r="G108" t="s">
        <v>22</v>
      </c>
      <c r="H108" s="8">
        <v>6.99</v>
      </c>
      <c r="I108" t="s">
        <v>584</v>
      </c>
      <c r="J108" t="s">
        <v>585</v>
      </c>
      <c r="K108" t="s">
        <v>586</v>
      </c>
      <c r="L108">
        <v>570</v>
      </c>
      <c r="M108" t="s">
        <v>62</v>
      </c>
      <c r="N108" t="s">
        <v>63</v>
      </c>
      <c r="O108" t="s">
        <v>587</v>
      </c>
      <c r="T108">
        <v>3</v>
      </c>
      <c r="U108" t="str">
        <f t="shared" si="22"/>
        <v>Budget</v>
      </c>
      <c r="V108">
        <f t="shared" si="23"/>
        <v>0.01</v>
      </c>
      <c r="W108" s="18">
        <f t="shared" si="24"/>
        <v>0.15686077111923569</v>
      </c>
      <c r="X108" s="8">
        <f t="shared" si="25"/>
        <v>21.929135802469148</v>
      </c>
      <c r="Y108">
        <f t="shared" si="17"/>
        <v>0.31875401123709352</v>
      </c>
      <c r="Z108">
        <f t="shared" si="18"/>
        <v>0.05</v>
      </c>
      <c r="AA108">
        <f t="shared" si="19"/>
        <v>5</v>
      </c>
      <c r="AB108" t="str">
        <f t="shared" si="20"/>
        <v>&lt;500 Reviews</v>
      </c>
      <c r="AC108" t="str">
        <f t="shared" si="21"/>
        <v>Car Window Sign | Gamer</v>
      </c>
    </row>
    <row r="109" spans="1:29" x14ac:dyDescent="0.2">
      <c r="A109" s="1">
        <v>186</v>
      </c>
      <c r="B109" t="s">
        <v>588</v>
      </c>
      <c r="C109" t="s">
        <v>267</v>
      </c>
      <c r="E109">
        <v>3.5</v>
      </c>
      <c r="F109">
        <v>5</v>
      </c>
      <c r="G109" t="s">
        <v>22</v>
      </c>
      <c r="H109" s="8">
        <v>11.99</v>
      </c>
      <c r="I109" t="s">
        <v>126</v>
      </c>
      <c r="J109" t="s">
        <v>589</v>
      </c>
      <c r="K109" t="s">
        <v>590</v>
      </c>
      <c r="L109">
        <v>0</v>
      </c>
      <c r="M109" t="s">
        <v>62</v>
      </c>
      <c r="N109" t="s">
        <v>129</v>
      </c>
      <c r="O109" t="s">
        <v>130</v>
      </c>
      <c r="T109">
        <v>3</v>
      </c>
      <c r="U109" t="str">
        <f t="shared" si="22"/>
        <v>Budget</v>
      </c>
      <c r="V109">
        <f t="shared" si="23"/>
        <v>0.05</v>
      </c>
      <c r="W109" s="18">
        <f t="shared" si="24"/>
        <v>0.32006661930209351</v>
      </c>
      <c r="X109" s="8">
        <f t="shared" si="25"/>
        <v>21.929135802469148</v>
      </c>
      <c r="Y109">
        <f t="shared" si="17"/>
        <v>0.54676117235089428</v>
      </c>
      <c r="Z109">
        <f t="shared" si="18"/>
        <v>0.17500000000000002</v>
      </c>
      <c r="AA109" t="str">
        <f t="shared" si="19"/>
        <v>Low Review Score</v>
      </c>
      <c r="AB109" t="str">
        <f t="shared" si="20"/>
        <v>&lt;500 Reviews</v>
      </c>
      <c r="AC109" t="str">
        <f t="shared" si="21"/>
        <v>Assassins Creed Valhalla Wall Decor</v>
      </c>
    </row>
    <row r="110" spans="1:29" x14ac:dyDescent="0.2">
      <c r="A110" s="1">
        <v>187</v>
      </c>
      <c r="B110" t="s">
        <v>591</v>
      </c>
      <c r="C110" t="s">
        <v>267</v>
      </c>
      <c r="E110">
        <v>5</v>
      </c>
      <c r="F110">
        <v>1</v>
      </c>
      <c r="G110" t="s">
        <v>22</v>
      </c>
      <c r="H110" s="8">
        <v>14.98</v>
      </c>
      <c r="I110" t="s">
        <v>126</v>
      </c>
      <c r="J110" t="s">
        <v>592</v>
      </c>
      <c r="K110" t="s">
        <v>593</v>
      </c>
      <c r="L110">
        <v>0</v>
      </c>
      <c r="M110" t="s">
        <v>62</v>
      </c>
      <c r="N110" t="s">
        <v>129</v>
      </c>
      <c r="O110" t="s">
        <v>130</v>
      </c>
      <c r="T110">
        <v>3</v>
      </c>
      <c r="U110" t="str">
        <f t="shared" si="22"/>
        <v>Budget</v>
      </c>
      <c r="V110">
        <f t="shared" si="23"/>
        <v>0.01</v>
      </c>
      <c r="W110" s="18">
        <f t="shared" si="24"/>
        <v>7.3194712291285546E-2</v>
      </c>
      <c r="X110" s="8">
        <f t="shared" si="25"/>
        <v>21.929135802469148</v>
      </c>
      <c r="Y110">
        <f t="shared" si="17"/>
        <v>0.68310945469694717</v>
      </c>
      <c r="Z110">
        <f t="shared" si="18"/>
        <v>0.05</v>
      </c>
      <c r="AA110">
        <f t="shared" si="19"/>
        <v>5</v>
      </c>
      <c r="AB110" t="str">
        <f t="shared" si="20"/>
        <v>&lt;500 Reviews</v>
      </c>
      <c r="AC110" t="str">
        <f t="shared" si="21"/>
        <v>Assassins Creed Valhalla Merchandise Wolf</v>
      </c>
    </row>
    <row r="111" spans="1:29" x14ac:dyDescent="0.2">
      <c r="A111" s="1">
        <v>189</v>
      </c>
      <c r="B111" t="s">
        <v>594</v>
      </c>
      <c r="C111" t="s">
        <v>267</v>
      </c>
      <c r="E111">
        <v>5</v>
      </c>
      <c r="F111">
        <v>1</v>
      </c>
      <c r="G111" t="s">
        <v>22</v>
      </c>
      <c r="H111" s="8">
        <v>39.979999999999997</v>
      </c>
      <c r="I111" t="s">
        <v>126</v>
      </c>
      <c r="J111" t="s">
        <v>595</v>
      </c>
      <c r="K111" t="s">
        <v>596</v>
      </c>
      <c r="L111">
        <v>0</v>
      </c>
      <c r="M111" t="s">
        <v>62</v>
      </c>
      <c r="N111" t="s">
        <v>129</v>
      </c>
      <c r="O111" t="s">
        <v>130</v>
      </c>
      <c r="T111">
        <v>3</v>
      </c>
      <c r="U111" t="str">
        <f t="shared" si="22"/>
        <v>Mid-range</v>
      </c>
      <c r="V111">
        <f t="shared" si="23"/>
        <v>0.01</v>
      </c>
      <c r="W111" s="18">
        <f t="shared" si="24"/>
        <v>2.7425132319246058E-2</v>
      </c>
      <c r="X111" s="8">
        <f t="shared" si="25"/>
        <v>21.929135802469148</v>
      </c>
      <c r="Y111">
        <f t="shared" si="17"/>
        <v>1.823145260265951</v>
      </c>
      <c r="Z111">
        <f t="shared" si="18"/>
        <v>0.05</v>
      </c>
      <c r="AA111">
        <f t="shared" si="19"/>
        <v>5</v>
      </c>
      <c r="AB111" t="str">
        <f t="shared" si="20"/>
        <v>&lt;500 Reviews</v>
      </c>
      <c r="AC111" t="str">
        <f t="shared" si="21"/>
        <v>Rainbow Six Siege Merchandise Ash</v>
      </c>
    </row>
    <row r="112" spans="1:29" x14ac:dyDescent="0.2">
      <c r="A112" s="1">
        <v>190</v>
      </c>
      <c r="B112" t="s">
        <v>597</v>
      </c>
      <c r="C112" t="s">
        <v>267</v>
      </c>
      <c r="D112" t="s">
        <v>597</v>
      </c>
      <c r="E112">
        <v>5</v>
      </c>
      <c r="F112">
        <v>1</v>
      </c>
      <c r="G112" t="s">
        <v>22</v>
      </c>
      <c r="H112" s="8">
        <v>18.98</v>
      </c>
      <c r="I112" t="s">
        <v>126</v>
      </c>
      <c r="J112" t="s">
        <v>598</v>
      </c>
      <c r="K112" t="s">
        <v>599</v>
      </c>
      <c r="L112">
        <v>166</v>
      </c>
      <c r="M112" t="s">
        <v>62</v>
      </c>
      <c r="N112" t="s">
        <v>129</v>
      </c>
      <c r="O112" t="s">
        <v>130</v>
      </c>
      <c r="T112">
        <v>3</v>
      </c>
      <c r="U112" t="str">
        <f t="shared" si="22"/>
        <v>Economy</v>
      </c>
      <c r="V112">
        <f t="shared" si="23"/>
        <v>0.01</v>
      </c>
      <c r="W112" s="18">
        <f t="shared" si="24"/>
        <v>5.7769061650340216E-2</v>
      </c>
      <c r="X112" s="8">
        <f t="shared" si="25"/>
        <v>21.929135802469148</v>
      </c>
      <c r="Y112">
        <f t="shared" si="17"/>
        <v>0.86551518358798785</v>
      </c>
      <c r="Z112">
        <f t="shared" si="18"/>
        <v>0.05</v>
      </c>
      <c r="AA112">
        <f t="shared" si="19"/>
        <v>5</v>
      </c>
      <c r="AB112" t="str">
        <f t="shared" si="20"/>
        <v>&lt;500 Reviews</v>
      </c>
      <c r="AC112" t="str">
        <f t="shared" si="21"/>
        <v>Laminated Street Fighter 2 No</v>
      </c>
    </row>
    <row r="113" spans="1:29" x14ac:dyDescent="0.2">
      <c r="A113" s="1">
        <v>193</v>
      </c>
      <c r="B113" t="s">
        <v>600</v>
      </c>
      <c r="C113" t="s">
        <v>267</v>
      </c>
      <c r="E113">
        <v>5</v>
      </c>
      <c r="F113">
        <v>3</v>
      </c>
      <c r="G113" t="s">
        <v>22</v>
      </c>
      <c r="H113" s="8">
        <v>29.98</v>
      </c>
      <c r="I113" t="s">
        <v>601</v>
      </c>
      <c r="J113" t="s">
        <v>602</v>
      </c>
      <c r="K113" t="s">
        <v>603</v>
      </c>
      <c r="L113">
        <v>0</v>
      </c>
      <c r="M113" t="s">
        <v>26</v>
      </c>
      <c r="N113" t="s">
        <v>99</v>
      </c>
      <c r="O113" t="s">
        <v>166</v>
      </c>
      <c r="P113" t="s">
        <v>604</v>
      </c>
      <c r="Q113" t="s">
        <v>242</v>
      </c>
      <c r="T113">
        <v>5</v>
      </c>
      <c r="U113" t="str">
        <f t="shared" si="22"/>
        <v>Economy</v>
      </c>
      <c r="V113">
        <f t="shared" si="23"/>
        <v>0.03</v>
      </c>
      <c r="W113" s="18">
        <f t="shared" si="24"/>
        <v>0.15743781568664827</v>
      </c>
      <c r="X113" s="8">
        <f t="shared" si="25"/>
        <v>31.466571428571434</v>
      </c>
      <c r="Y113">
        <f t="shared" si="17"/>
        <v>0.95275712093559584</v>
      </c>
      <c r="Z113">
        <f t="shared" si="18"/>
        <v>0.15</v>
      </c>
      <c r="AA113">
        <f t="shared" si="19"/>
        <v>5</v>
      </c>
      <c r="AB113" t="str">
        <f t="shared" si="20"/>
        <v>&lt;500 Reviews</v>
      </c>
      <c r="AC113" t="str">
        <f t="shared" si="21"/>
        <v>Far Cry 6 Fangs for</v>
      </c>
    </row>
    <row r="114" spans="1:29" x14ac:dyDescent="0.2">
      <c r="A114" s="1">
        <v>194</v>
      </c>
      <c r="B114" t="s">
        <v>605</v>
      </c>
      <c r="C114" t="s">
        <v>267</v>
      </c>
      <c r="E114">
        <v>5</v>
      </c>
      <c r="F114">
        <v>1</v>
      </c>
      <c r="G114" t="s">
        <v>22</v>
      </c>
      <c r="H114" s="8">
        <v>11.99</v>
      </c>
      <c r="I114" t="s">
        <v>126</v>
      </c>
      <c r="J114" t="s">
        <v>606</v>
      </c>
      <c r="K114" t="s">
        <v>607</v>
      </c>
      <c r="L114">
        <v>0</v>
      </c>
      <c r="M114" t="s">
        <v>62</v>
      </c>
      <c r="N114" t="s">
        <v>129</v>
      </c>
      <c r="O114" t="s">
        <v>130</v>
      </c>
      <c r="T114">
        <v>3</v>
      </c>
      <c r="U114" t="str">
        <f t="shared" si="22"/>
        <v>Budget</v>
      </c>
      <c r="V114">
        <f t="shared" si="23"/>
        <v>0.01</v>
      </c>
      <c r="W114" s="18">
        <f t="shared" si="24"/>
        <v>9.1447605514883859E-2</v>
      </c>
      <c r="X114" s="8">
        <f t="shared" si="25"/>
        <v>21.929135802469148</v>
      </c>
      <c r="Y114">
        <f t="shared" si="17"/>
        <v>0.54676117235089428</v>
      </c>
      <c r="Z114">
        <f t="shared" si="18"/>
        <v>0.05</v>
      </c>
      <c r="AA114">
        <f t="shared" si="19"/>
        <v>5</v>
      </c>
      <c r="AB114" t="str">
        <f t="shared" si="20"/>
        <v>&lt;500 Reviews</v>
      </c>
      <c r="AC114" t="str">
        <f t="shared" si="21"/>
        <v>Assassins Creed Wall Art Posters</v>
      </c>
    </row>
    <row r="115" spans="1:29" x14ac:dyDescent="0.2">
      <c r="A115" s="1">
        <v>198</v>
      </c>
      <c r="B115" t="s">
        <v>608</v>
      </c>
      <c r="C115" t="s">
        <v>267</v>
      </c>
      <c r="E115">
        <v>4.4000000000000004</v>
      </c>
      <c r="F115">
        <v>7</v>
      </c>
      <c r="G115" t="s">
        <v>22</v>
      </c>
      <c r="H115" s="8">
        <v>11.99</v>
      </c>
      <c r="I115" t="s">
        <v>126</v>
      </c>
      <c r="J115" t="s">
        <v>609</v>
      </c>
      <c r="K115" t="s">
        <v>610</v>
      </c>
      <c r="L115">
        <v>0</v>
      </c>
      <c r="M115" t="s">
        <v>62</v>
      </c>
      <c r="N115" t="s">
        <v>129</v>
      </c>
      <c r="O115" t="s">
        <v>130</v>
      </c>
      <c r="T115">
        <v>3</v>
      </c>
      <c r="U115" t="str">
        <f t="shared" si="22"/>
        <v>Budget</v>
      </c>
      <c r="V115">
        <f t="shared" si="23"/>
        <v>7.0000000000000007E-2</v>
      </c>
      <c r="W115" s="18">
        <f t="shared" si="24"/>
        <v>0.56331724997168464</v>
      </c>
      <c r="X115" s="8">
        <f t="shared" si="25"/>
        <v>21.929135802469148</v>
      </c>
      <c r="Y115">
        <f t="shared" si="17"/>
        <v>0.54676117235089428</v>
      </c>
      <c r="Z115">
        <f t="shared" si="18"/>
        <v>0.30800000000000005</v>
      </c>
      <c r="AA115">
        <f t="shared" si="19"/>
        <v>4.4000000000000004</v>
      </c>
      <c r="AB115" t="str">
        <f t="shared" si="20"/>
        <v>&lt;500 Reviews</v>
      </c>
      <c r="AC115" t="str">
        <f t="shared" si="21"/>
        <v>Assassins Creed Valhalla Sunset Wall</v>
      </c>
    </row>
    <row r="116" spans="1:29" x14ac:dyDescent="0.2">
      <c r="A116" s="1">
        <v>200</v>
      </c>
      <c r="B116" t="s">
        <v>611</v>
      </c>
      <c r="C116" t="s">
        <v>267</v>
      </c>
      <c r="E116">
        <v>5</v>
      </c>
      <c r="F116">
        <v>1</v>
      </c>
      <c r="G116" t="s">
        <v>22</v>
      </c>
      <c r="H116" s="8">
        <v>15.98</v>
      </c>
      <c r="I116" t="s">
        <v>223</v>
      </c>
      <c r="J116" t="s">
        <v>612</v>
      </c>
      <c r="K116" t="s">
        <v>613</v>
      </c>
      <c r="L116">
        <v>0</v>
      </c>
      <c r="M116" t="s">
        <v>62</v>
      </c>
      <c r="N116" t="s">
        <v>71</v>
      </c>
      <c r="O116" t="s">
        <v>81</v>
      </c>
      <c r="P116" t="s">
        <v>226</v>
      </c>
      <c r="Q116" t="s">
        <v>227</v>
      </c>
      <c r="R116" t="s">
        <v>228</v>
      </c>
      <c r="T116">
        <v>6</v>
      </c>
      <c r="U116" t="str">
        <f t="shared" si="22"/>
        <v>Economy</v>
      </c>
      <c r="V116">
        <f t="shared" si="23"/>
        <v>0.01</v>
      </c>
      <c r="W116" s="18">
        <f t="shared" si="24"/>
        <v>6.8614317279315232E-2</v>
      </c>
      <c r="X116" s="8">
        <f t="shared" si="25"/>
        <v>21.929135802469148</v>
      </c>
      <c r="Y116">
        <f t="shared" si="17"/>
        <v>0.72871088691970731</v>
      </c>
      <c r="Z116">
        <f t="shared" si="18"/>
        <v>0.05</v>
      </c>
      <c r="AA116">
        <f t="shared" si="19"/>
        <v>5</v>
      </c>
      <c r="AB116" t="str">
        <f t="shared" si="20"/>
        <v>&lt;500 Reviews</v>
      </c>
      <c r="AC116" t="str">
        <f t="shared" si="21"/>
        <v>Poster Foundry Street Fighter 2</v>
      </c>
    </row>
    <row r="117" spans="1:29" x14ac:dyDescent="0.2">
      <c r="A117" s="1">
        <v>201</v>
      </c>
      <c r="B117" t="s">
        <v>614</v>
      </c>
      <c r="C117" t="s">
        <v>299</v>
      </c>
      <c r="D117" t="s">
        <v>615</v>
      </c>
      <c r="E117">
        <v>4.2</v>
      </c>
      <c r="F117">
        <v>6</v>
      </c>
      <c r="G117" t="s">
        <v>22</v>
      </c>
      <c r="H117" s="8">
        <v>15.99</v>
      </c>
      <c r="J117" t="s">
        <v>616</v>
      </c>
      <c r="K117" t="s">
        <v>617</v>
      </c>
      <c r="L117">
        <v>984</v>
      </c>
      <c r="M117" t="s">
        <v>965</v>
      </c>
      <c r="T117">
        <v>1</v>
      </c>
      <c r="U117" t="str">
        <f t="shared" si="22"/>
        <v>Economy</v>
      </c>
      <c r="V117">
        <f t="shared" si="23"/>
        <v>0.06</v>
      </c>
      <c r="W117" s="18">
        <f t="shared" si="24"/>
        <v>0.38680975609756091</v>
      </c>
      <c r="X117" s="8">
        <f t="shared" si="25"/>
        <v>24.543999999999997</v>
      </c>
      <c r="Y117">
        <f t="shared" si="17"/>
        <v>0.65148305084745772</v>
      </c>
      <c r="Z117">
        <f t="shared" si="18"/>
        <v>0.252</v>
      </c>
      <c r="AA117">
        <f t="shared" si="19"/>
        <v>4.2</v>
      </c>
      <c r="AB117" t="str">
        <f t="shared" si="20"/>
        <v>&lt;500 Reviews</v>
      </c>
      <c r="AC117" t="str">
        <f t="shared" si="21"/>
        <v>Skinit Decal Gaming Skin for</v>
      </c>
    </row>
    <row r="118" spans="1:29" x14ac:dyDescent="0.2">
      <c r="A118" s="1">
        <v>203</v>
      </c>
      <c r="B118" t="s">
        <v>618</v>
      </c>
      <c r="C118" t="s">
        <v>267</v>
      </c>
      <c r="E118">
        <v>5</v>
      </c>
      <c r="F118">
        <v>1</v>
      </c>
      <c r="G118" t="s">
        <v>22</v>
      </c>
      <c r="H118" s="8">
        <v>11.99</v>
      </c>
      <c r="I118" t="s">
        <v>126</v>
      </c>
      <c r="J118" t="s">
        <v>619</v>
      </c>
      <c r="K118" t="s">
        <v>620</v>
      </c>
      <c r="L118">
        <v>0</v>
      </c>
      <c r="M118" t="s">
        <v>62</v>
      </c>
      <c r="N118" t="s">
        <v>129</v>
      </c>
      <c r="O118" t="s">
        <v>130</v>
      </c>
      <c r="T118">
        <v>3</v>
      </c>
      <c r="U118" t="str">
        <f t="shared" si="22"/>
        <v>Budget</v>
      </c>
      <c r="V118">
        <f t="shared" si="23"/>
        <v>0.01</v>
      </c>
      <c r="W118" s="18">
        <f t="shared" si="24"/>
        <v>9.1447605514883859E-2</v>
      </c>
      <c r="X118" s="8">
        <f t="shared" si="25"/>
        <v>21.929135802469148</v>
      </c>
      <c r="Y118">
        <f t="shared" si="17"/>
        <v>0.54676117235089428</v>
      </c>
      <c r="Z118">
        <f t="shared" si="18"/>
        <v>0.05</v>
      </c>
      <c r="AA118">
        <f t="shared" si="19"/>
        <v>5</v>
      </c>
      <c r="AB118" t="str">
        <f t="shared" si="20"/>
        <v>&lt;500 Reviews</v>
      </c>
      <c r="AC118" t="str">
        <f t="shared" si="21"/>
        <v>Rainbow Six Siege Merchandise Valkyrie</v>
      </c>
    </row>
    <row r="119" spans="1:29" x14ac:dyDescent="0.2">
      <c r="A119" s="1">
        <v>207</v>
      </c>
      <c r="B119" t="s">
        <v>621</v>
      </c>
      <c r="C119" t="s">
        <v>622</v>
      </c>
      <c r="D119" t="s">
        <v>623</v>
      </c>
      <c r="E119">
        <v>4.5</v>
      </c>
      <c r="F119">
        <v>14</v>
      </c>
      <c r="G119" t="s">
        <v>22</v>
      </c>
      <c r="H119" s="8">
        <v>14.94</v>
      </c>
      <c r="I119" t="s">
        <v>471</v>
      </c>
      <c r="J119" t="s">
        <v>624</v>
      </c>
      <c r="K119" t="s">
        <v>625</v>
      </c>
      <c r="L119">
        <v>616</v>
      </c>
      <c r="M119" t="s">
        <v>26</v>
      </c>
      <c r="N119" t="s">
        <v>474</v>
      </c>
      <c r="O119" t="s">
        <v>28</v>
      </c>
      <c r="P119" t="s">
        <v>475</v>
      </c>
      <c r="T119">
        <v>4</v>
      </c>
      <c r="U119" t="str">
        <f t="shared" si="22"/>
        <v>Budget</v>
      </c>
      <c r="V119">
        <f t="shared" si="23"/>
        <v>0.14000000000000001</v>
      </c>
      <c r="W119" s="18">
        <f t="shared" si="24"/>
        <v>1.3269036144578319</v>
      </c>
      <c r="X119" s="8">
        <f t="shared" si="25"/>
        <v>31.466571428571434</v>
      </c>
      <c r="Y119">
        <f t="shared" si="17"/>
        <v>0.47478957260766519</v>
      </c>
      <c r="Z119">
        <f t="shared" si="18"/>
        <v>0.63000000000000012</v>
      </c>
      <c r="AA119">
        <f t="shared" si="19"/>
        <v>4.5</v>
      </c>
      <c r="AB119" t="str">
        <f t="shared" si="20"/>
        <v>&lt;500 Reviews</v>
      </c>
      <c r="AC119" t="str">
        <f t="shared" si="21"/>
        <v>Kappa Space - Decal Style</v>
      </c>
    </row>
    <row r="120" spans="1:29" x14ac:dyDescent="0.2">
      <c r="A120" s="1">
        <v>208</v>
      </c>
      <c r="B120" t="s">
        <v>626</v>
      </c>
      <c r="C120" t="s">
        <v>267</v>
      </c>
      <c r="E120">
        <v>5</v>
      </c>
      <c r="F120">
        <v>1</v>
      </c>
      <c r="G120" t="s">
        <v>22</v>
      </c>
      <c r="H120" s="8">
        <v>39.979999999999997</v>
      </c>
      <c r="I120" t="s">
        <v>126</v>
      </c>
      <c r="J120" t="s">
        <v>627</v>
      </c>
      <c r="K120" t="s">
        <v>628</v>
      </c>
      <c r="L120">
        <v>0</v>
      </c>
      <c r="M120" t="s">
        <v>62</v>
      </c>
      <c r="N120" t="s">
        <v>129</v>
      </c>
      <c r="O120" t="s">
        <v>130</v>
      </c>
      <c r="T120">
        <v>3</v>
      </c>
      <c r="U120" t="str">
        <f t="shared" si="22"/>
        <v>Mid-range</v>
      </c>
      <c r="V120">
        <f t="shared" si="23"/>
        <v>0.01</v>
      </c>
      <c r="W120" s="18">
        <f t="shared" si="24"/>
        <v>2.7425132319246058E-2</v>
      </c>
      <c r="X120" s="8">
        <f t="shared" si="25"/>
        <v>21.929135802469148</v>
      </c>
      <c r="Y120">
        <f t="shared" si="17"/>
        <v>1.823145260265951</v>
      </c>
      <c r="Z120">
        <f t="shared" si="18"/>
        <v>0.05</v>
      </c>
      <c r="AA120">
        <f t="shared" si="19"/>
        <v>5</v>
      </c>
      <c r="AB120" t="str">
        <f t="shared" si="20"/>
        <v>&lt;500 Reviews</v>
      </c>
      <c r="AC120" t="str">
        <f t="shared" si="21"/>
        <v>Assassins Creed Valhalla Merchandise Eivor</v>
      </c>
    </row>
    <row r="121" spans="1:29" x14ac:dyDescent="0.2">
      <c r="A121" s="1">
        <v>210</v>
      </c>
      <c r="B121" t="s">
        <v>629</v>
      </c>
      <c r="C121" t="s">
        <v>630</v>
      </c>
      <c r="E121">
        <v>4.5999999999999996</v>
      </c>
      <c r="F121">
        <v>2938</v>
      </c>
      <c r="G121" t="s">
        <v>22</v>
      </c>
      <c r="H121" s="8">
        <v>9.99</v>
      </c>
      <c r="I121" t="s">
        <v>43</v>
      </c>
      <c r="J121" t="s">
        <v>631</v>
      </c>
      <c r="K121" t="s">
        <v>632</v>
      </c>
      <c r="L121">
        <v>0</v>
      </c>
      <c r="M121" t="s">
        <v>46</v>
      </c>
      <c r="N121" t="s">
        <v>47</v>
      </c>
      <c r="O121" t="s">
        <v>48</v>
      </c>
      <c r="P121" t="s">
        <v>49</v>
      </c>
      <c r="T121">
        <v>4</v>
      </c>
      <c r="U121" t="str">
        <f t="shared" si="22"/>
        <v>Budget</v>
      </c>
      <c r="V121">
        <f t="shared" si="23"/>
        <v>1</v>
      </c>
      <c r="W121" s="18">
        <f t="shared" si="24"/>
        <v>14.843198754309869</v>
      </c>
      <c r="X121" s="8">
        <f t="shared" si="25"/>
        <v>32.235555555555564</v>
      </c>
      <c r="Y121">
        <f t="shared" si="17"/>
        <v>0.30990624569143793</v>
      </c>
      <c r="Z121">
        <f t="shared" si="18"/>
        <v>4.5999999999999996</v>
      </c>
      <c r="AA121">
        <f t="shared" si="19"/>
        <v>4.5999999999999996</v>
      </c>
      <c r="AB121" t="str">
        <f t="shared" si="20"/>
        <v>&gt;2500 Reviews</v>
      </c>
      <c r="AC121" t="str">
        <f t="shared" si="21"/>
        <v>Lumoonosity Alien Neon Sign, Pink</v>
      </c>
    </row>
    <row r="122" spans="1:29" x14ac:dyDescent="0.2">
      <c r="A122" s="1">
        <v>212</v>
      </c>
      <c r="B122" t="s">
        <v>633</v>
      </c>
      <c r="C122" t="s">
        <v>51</v>
      </c>
      <c r="D122" t="s">
        <v>634</v>
      </c>
      <c r="E122">
        <v>4</v>
      </c>
      <c r="F122">
        <v>115</v>
      </c>
      <c r="G122" t="s">
        <v>22</v>
      </c>
      <c r="H122" s="8">
        <v>11.99</v>
      </c>
      <c r="I122" t="s">
        <v>635</v>
      </c>
      <c r="J122" t="s">
        <v>636</v>
      </c>
      <c r="K122" t="s">
        <v>637</v>
      </c>
      <c r="L122">
        <v>328</v>
      </c>
      <c r="M122" t="s">
        <v>62</v>
      </c>
      <c r="N122" t="s">
        <v>71</v>
      </c>
      <c r="O122" t="s">
        <v>72</v>
      </c>
      <c r="P122" t="s">
        <v>73</v>
      </c>
      <c r="Q122" t="s">
        <v>74</v>
      </c>
      <c r="R122" t="s">
        <v>638</v>
      </c>
      <c r="T122">
        <v>6</v>
      </c>
      <c r="U122" t="str">
        <f t="shared" si="22"/>
        <v>Budget</v>
      </c>
      <c r="V122">
        <f t="shared" si="23"/>
        <v>1</v>
      </c>
      <c r="W122" s="18">
        <f t="shared" si="24"/>
        <v>7.3158084411907085</v>
      </c>
      <c r="X122" s="8">
        <f t="shared" si="25"/>
        <v>21.929135802469148</v>
      </c>
      <c r="Y122">
        <f t="shared" si="17"/>
        <v>0.54676117235089428</v>
      </c>
      <c r="Z122">
        <f t="shared" si="18"/>
        <v>4</v>
      </c>
      <c r="AA122">
        <f t="shared" si="19"/>
        <v>4</v>
      </c>
      <c r="AB122" t="str">
        <f t="shared" si="20"/>
        <v>&lt;500 Reviews</v>
      </c>
      <c r="AC122" t="str">
        <f t="shared" si="21"/>
        <v>Paladone Xbox Color Change Plastic</v>
      </c>
    </row>
    <row r="123" spans="1:29" x14ac:dyDescent="0.2">
      <c r="A123" s="1">
        <v>214</v>
      </c>
      <c r="B123" t="s">
        <v>639</v>
      </c>
      <c r="C123" t="s">
        <v>640</v>
      </c>
      <c r="D123" t="s">
        <v>641</v>
      </c>
      <c r="E123">
        <v>4.7</v>
      </c>
      <c r="F123">
        <v>244</v>
      </c>
      <c r="G123" t="s">
        <v>22</v>
      </c>
      <c r="H123" s="8">
        <v>24.99</v>
      </c>
      <c r="I123" t="s">
        <v>642</v>
      </c>
      <c r="J123" t="s">
        <v>643</v>
      </c>
      <c r="K123" t="s">
        <v>644</v>
      </c>
      <c r="L123">
        <v>492</v>
      </c>
      <c r="M123" t="s">
        <v>62</v>
      </c>
      <c r="N123" t="s">
        <v>566</v>
      </c>
      <c r="O123" t="s">
        <v>645</v>
      </c>
      <c r="P123" t="s">
        <v>646</v>
      </c>
      <c r="T123">
        <v>4</v>
      </c>
      <c r="U123" t="str">
        <f t="shared" si="22"/>
        <v>Economy</v>
      </c>
      <c r="V123">
        <f t="shared" si="23"/>
        <v>1</v>
      </c>
      <c r="W123" s="18">
        <f t="shared" si="24"/>
        <v>4.124327261768908</v>
      </c>
      <c r="X123" s="8">
        <f t="shared" si="25"/>
        <v>21.929135802469148</v>
      </c>
      <c r="Y123">
        <f t="shared" si="17"/>
        <v>1.1395797912467762</v>
      </c>
      <c r="Z123">
        <f t="shared" si="18"/>
        <v>4.7</v>
      </c>
      <c r="AA123">
        <f t="shared" si="19"/>
        <v>4.7</v>
      </c>
      <c r="AB123" t="str">
        <f t="shared" si="20"/>
        <v>&lt;500 Reviews</v>
      </c>
      <c r="AC123" t="str">
        <f t="shared" si="21"/>
        <v>Gamer Gifts - Best Gaming</v>
      </c>
    </row>
    <row r="124" spans="1:29" x14ac:dyDescent="0.2">
      <c r="A124" s="1">
        <v>215</v>
      </c>
      <c r="B124" t="s">
        <v>647</v>
      </c>
      <c r="C124" t="s">
        <v>648</v>
      </c>
      <c r="E124">
        <v>4.7</v>
      </c>
      <c r="F124">
        <v>2016</v>
      </c>
      <c r="G124" t="s">
        <v>22</v>
      </c>
      <c r="H124" s="8">
        <v>17.95</v>
      </c>
      <c r="I124" t="s">
        <v>126</v>
      </c>
      <c r="J124" t="s">
        <v>649</v>
      </c>
      <c r="K124" t="s">
        <v>650</v>
      </c>
      <c r="L124">
        <v>0</v>
      </c>
      <c r="M124" t="s">
        <v>62</v>
      </c>
      <c r="N124" t="s">
        <v>129</v>
      </c>
      <c r="O124" t="s">
        <v>130</v>
      </c>
      <c r="T124">
        <v>3</v>
      </c>
      <c r="U124" t="str">
        <f t="shared" si="22"/>
        <v>Economy</v>
      </c>
      <c r="V124">
        <f t="shared" si="23"/>
        <v>1</v>
      </c>
      <c r="W124" s="18">
        <f t="shared" si="24"/>
        <v>5.7418907115100275</v>
      </c>
      <c r="X124" s="8">
        <f t="shared" si="25"/>
        <v>21.929135802469148</v>
      </c>
      <c r="Y124">
        <f t="shared" si="17"/>
        <v>0.81854570839854479</v>
      </c>
      <c r="Z124">
        <f t="shared" si="18"/>
        <v>4.7</v>
      </c>
      <c r="AA124">
        <f t="shared" si="19"/>
        <v>4.7</v>
      </c>
      <c r="AB124" t="str">
        <f t="shared" si="20"/>
        <v>&lt;2500 Reviews</v>
      </c>
      <c r="AC124" t="str">
        <f t="shared" si="21"/>
        <v>JUMANT Mario Movie Poster -</v>
      </c>
    </row>
    <row r="125" spans="1:29" x14ac:dyDescent="0.2">
      <c r="A125" s="1">
        <v>218</v>
      </c>
      <c r="B125" t="s">
        <v>651</v>
      </c>
      <c r="C125" t="s">
        <v>652</v>
      </c>
      <c r="D125" t="s">
        <v>653</v>
      </c>
      <c r="E125">
        <v>4.7</v>
      </c>
      <c r="F125">
        <v>386</v>
      </c>
      <c r="G125" t="s">
        <v>22</v>
      </c>
      <c r="H125" s="8">
        <v>23.99</v>
      </c>
      <c r="I125" t="s">
        <v>223</v>
      </c>
      <c r="J125" t="s">
        <v>654</v>
      </c>
      <c r="K125" t="s">
        <v>655</v>
      </c>
      <c r="L125">
        <v>1623</v>
      </c>
      <c r="M125" t="s">
        <v>62</v>
      </c>
      <c r="N125" t="s">
        <v>71</v>
      </c>
      <c r="O125" t="s">
        <v>81</v>
      </c>
      <c r="P125" t="s">
        <v>226</v>
      </c>
      <c r="Q125" t="s">
        <v>227</v>
      </c>
      <c r="R125" t="s">
        <v>228</v>
      </c>
      <c r="T125">
        <v>6</v>
      </c>
      <c r="U125" t="str">
        <f t="shared" si="22"/>
        <v>Economy</v>
      </c>
      <c r="V125">
        <f t="shared" si="23"/>
        <v>1</v>
      </c>
      <c r="W125" s="18">
        <f t="shared" si="24"/>
        <v>4.2962458637601078</v>
      </c>
      <c r="X125" s="8">
        <f t="shared" si="25"/>
        <v>21.929135802469148</v>
      </c>
      <c r="Y125">
        <f t="shared" si="17"/>
        <v>1.0939783590240162</v>
      </c>
      <c r="Z125">
        <f t="shared" si="18"/>
        <v>4.7</v>
      </c>
      <c r="AA125">
        <f t="shared" si="19"/>
        <v>4.7</v>
      </c>
      <c r="AB125" t="str">
        <f t="shared" si="20"/>
        <v>&lt;500 Reviews</v>
      </c>
      <c r="AC125" t="str">
        <f t="shared" si="21"/>
        <v>Super Mario Warp Pipe Mug</v>
      </c>
    </row>
    <row r="126" spans="1:29" x14ac:dyDescent="0.2">
      <c r="A126" s="1">
        <v>219</v>
      </c>
      <c r="B126" t="s">
        <v>656</v>
      </c>
      <c r="C126" t="s">
        <v>94</v>
      </c>
      <c r="D126" t="s">
        <v>657</v>
      </c>
      <c r="E126">
        <v>4.7</v>
      </c>
      <c r="F126">
        <v>1125</v>
      </c>
      <c r="G126" t="s">
        <v>22</v>
      </c>
      <c r="H126" s="8">
        <v>19.989999999999998</v>
      </c>
      <c r="I126" t="s">
        <v>658</v>
      </c>
      <c r="J126" t="s">
        <v>659</v>
      </c>
      <c r="K126" t="s">
        <v>660</v>
      </c>
      <c r="L126">
        <v>996</v>
      </c>
      <c r="M126" t="s">
        <v>26</v>
      </c>
      <c r="N126" t="s">
        <v>99</v>
      </c>
      <c r="O126" t="s">
        <v>159</v>
      </c>
      <c r="P126" t="s">
        <v>661</v>
      </c>
      <c r="Q126" t="s">
        <v>28</v>
      </c>
      <c r="R126" t="s">
        <v>29</v>
      </c>
      <c r="S126" t="s">
        <v>30</v>
      </c>
      <c r="T126">
        <v>7</v>
      </c>
      <c r="U126" t="str">
        <f t="shared" si="22"/>
        <v>Economy</v>
      </c>
      <c r="V126">
        <f t="shared" si="23"/>
        <v>1</v>
      </c>
      <c r="W126" s="18">
        <f t="shared" si="24"/>
        <v>7.3983434574430094</v>
      </c>
      <c r="X126" s="8">
        <f t="shared" si="25"/>
        <v>31.466571428571434</v>
      </c>
      <c r="Y126">
        <f t="shared" si="17"/>
        <v>0.6352773464810727</v>
      </c>
      <c r="Z126">
        <f t="shared" si="18"/>
        <v>4.7</v>
      </c>
      <c r="AA126">
        <f t="shared" si="19"/>
        <v>4.7</v>
      </c>
      <c r="AB126" t="str">
        <f t="shared" si="20"/>
        <v>&lt;2000 Reviews</v>
      </c>
      <c r="AC126" t="str">
        <f t="shared" si="21"/>
        <v>Exquisite Gaming: Spyro The Dragon</v>
      </c>
    </row>
    <row r="127" spans="1:29" x14ac:dyDescent="0.2">
      <c r="A127" s="1">
        <v>220</v>
      </c>
      <c r="B127" t="s">
        <v>662</v>
      </c>
      <c r="C127" t="s">
        <v>51</v>
      </c>
      <c r="E127">
        <v>4.7</v>
      </c>
      <c r="F127">
        <v>3746</v>
      </c>
      <c r="G127" t="s">
        <v>22</v>
      </c>
      <c r="H127" s="8">
        <v>29.99</v>
      </c>
      <c r="I127" t="s">
        <v>59</v>
      </c>
      <c r="J127" t="s">
        <v>663</v>
      </c>
      <c r="K127" t="s">
        <v>664</v>
      </c>
      <c r="L127">
        <v>0</v>
      </c>
      <c r="M127" t="s">
        <v>62</v>
      </c>
      <c r="N127" t="s">
        <v>63</v>
      </c>
      <c r="O127" t="s">
        <v>64</v>
      </c>
      <c r="P127" t="s">
        <v>65</v>
      </c>
      <c r="T127">
        <v>4</v>
      </c>
      <c r="U127" t="str">
        <f t="shared" si="22"/>
        <v>Economy</v>
      </c>
      <c r="V127">
        <f t="shared" si="23"/>
        <v>1</v>
      </c>
      <c r="W127" s="18">
        <f t="shared" si="24"/>
        <v>3.4367101791132044</v>
      </c>
      <c r="X127" s="8">
        <f t="shared" si="25"/>
        <v>21.929135802469148</v>
      </c>
      <c r="Y127">
        <f t="shared" si="17"/>
        <v>1.367586952360577</v>
      </c>
      <c r="Z127">
        <f t="shared" si="18"/>
        <v>4.7</v>
      </c>
      <c r="AA127">
        <f t="shared" si="19"/>
        <v>4.7</v>
      </c>
      <c r="AB127" t="str">
        <f t="shared" si="20"/>
        <v>&gt;2500 Reviews</v>
      </c>
      <c r="AC127" t="str">
        <f t="shared" si="21"/>
        <v>Paladone Xbox Icons Light, Dynamic</v>
      </c>
    </row>
    <row r="128" spans="1:29" x14ac:dyDescent="0.2">
      <c r="A128" s="1">
        <v>221</v>
      </c>
      <c r="B128" t="s">
        <v>665</v>
      </c>
      <c r="C128" t="s">
        <v>459</v>
      </c>
      <c r="E128">
        <v>4.4000000000000004</v>
      </c>
      <c r="F128">
        <v>650</v>
      </c>
      <c r="G128" t="s">
        <v>22</v>
      </c>
      <c r="H128" s="8">
        <v>49.99</v>
      </c>
      <c r="I128" t="s">
        <v>666</v>
      </c>
      <c r="J128" t="s">
        <v>667</v>
      </c>
      <c r="K128" t="s">
        <v>668</v>
      </c>
      <c r="L128">
        <v>0</v>
      </c>
      <c r="M128" t="s">
        <v>46</v>
      </c>
      <c r="N128" t="s">
        <v>47</v>
      </c>
      <c r="O128" t="s">
        <v>669</v>
      </c>
      <c r="P128" t="s">
        <v>670</v>
      </c>
      <c r="T128">
        <v>4</v>
      </c>
      <c r="U128" t="str">
        <f t="shared" si="22"/>
        <v>Mid-range</v>
      </c>
      <c r="V128">
        <f t="shared" si="23"/>
        <v>1</v>
      </c>
      <c r="W128" s="18">
        <f t="shared" si="24"/>
        <v>2.8372963481585214</v>
      </c>
      <c r="X128" s="8">
        <f t="shared" si="25"/>
        <v>32.235555555555564</v>
      </c>
      <c r="Y128">
        <f t="shared" si="17"/>
        <v>1.5507720943058041</v>
      </c>
      <c r="Z128">
        <f t="shared" si="18"/>
        <v>4.4000000000000004</v>
      </c>
      <c r="AA128">
        <f t="shared" si="19"/>
        <v>4.4000000000000004</v>
      </c>
      <c r="AB128" t="str">
        <f t="shared" si="20"/>
        <v>&lt;1000 Reviews</v>
      </c>
      <c r="AC128" t="str">
        <f t="shared" si="21"/>
        <v>Halo Light-Up Energy Sword Collectible</v>
      </c>
    </row>
    <row r="129" spans="1:29" x14ac:dyDescent="0.2">
      <c r="A129" s="1">
        <v>222</v>
      </c>
      <c r="B129" t="s">
        <v>671</v>
      </c>
      <c r="C129" t="s">
        <v>51</v>
      </c>
      <c r="E129">
        <v>4.7</v>
      </c>
      <c r="F129">
        <v>1043</v>
      </c>
      <c r="G129" t="s">
        <v>22</v>
      </c>
      <c r="H129" s="8">
        <v>16.2</v>
      </c>
      <c r="I129" t="s">
        <v>672</v>
      </c>
      <c r="J129" t="s">
        <v>673</v>
      </c>
      <c r="K129" t="s">
        <v>674</v>
      </c>
      <c r="L129">
        <v>0</v>
      </c>
      <c r="M129" t="s">
        <v>194</v>
      </c>
      <c r="N129" t="s">
        <v>675</v>
      </c>
      <c r="O129" t="s">
        <v>676</v>
      </c>
      <c r="P129" t="s">
        <v>677</v>
      </c>
      <c r="Q129" t="s">
        <v>678</v>
      </c>
      <c r="T129">
        <v>5</v>
      </c>
      <c r="U129" t="str">
        <f t="shared" si="22"/>
        <v>Economy</v>
      </c>
      <c r="V129">
        <f t="shared" si="23"/>
        <v>1</v>
      </c>
      <c r="W129" s="18">
        <f t="shared" si="24"/>
        <v>4.5817746913580253</v>
      </c>
      <c r="X129" s="8">
        <f t="shared" si="25"/>
        <v>15.7925</v>
      </c>
      <c r="Y129">
        <f t="shared" si="17"/>
        <v>1.0258033876840271</v>
      </c>
      <c r="Z129">
        <f t="shared" si="18"/>
        <v>4.7</v>
      </c>
      <c r="AA129">
        <f t="shared" si="19"/>
        <v>4.7</v>
      </c>
      <c r="AB129" t="str">
        <f t="shared" si="20"/>
        <v>&lt;2000 Reviews</v>
      </c>
      <c r="AC129" t="str">
        <f t="shared" si="21"/>
        <v>Paladone, 500ml, Minecraft Metal Water</v>
      </c>
    </row>
    <row r="130" spans="1:29" x14ac:dyDescent="0.2">
      <c r="A130" s="1">
        <v>223</v>
      </c>
      <c r="B130" t="s">
        <v>679</v>
      </c>
      <c r="C130" t="s">
        <v>680</v>
      </c>
      <c r="E130">
        <v>4.7</v>
      </c>
      <c r="F130">
        <v>322</v>
      </c>
      <c r="G130" t="s">
        <v>22</v>
      </c>
      <c r="H130" s="8">
        <v>9.99</v>
      </c>
      <c r="I130" t="s">
        <v>140</v>
      </c>
      <c r="J130" t="s">
        <v>681</v>
      </c>
      <c r="K130" t="s">
        <v>682</v>
      </c>
      <c r="L130">
        <v>0</v>
      </c>
      <c r="M130" t="s">
        <v>62</v>
      </c>
      <c r="N130" t="s">
        <v>63</v>
      </c>
      <c r="O130" t="s">
        <v>143</v>
      </c>
      <c r="P130" t="s">
        <v>144</v>
      </c>
      <c r="Q130" t="s">
        <v>145</v>
      </c>
      <c r="T130">
        <v>5</v>
      </c>
      <c r="U130" t="str">
        <f t="shared" ref="U130:U160" si="26">IF(H130&lt;=15,"Budget",
   IF(H130&lt;=30,"Economy",
   IF(H130&lt;=50,"Mid-range",
   IF(H130&lt;=100,"Premium", IF(H130 &gt;100, "Premium")))))</f>
        <v>Budget</v>
      </c>
      <c r="V130">
        <f t="shared" ref="V130:V160" si="27">MIN(1,F130/100)</f>
        <v>1</v>
      </c>
      <c r="W130" s="18">
        <f t="shared" ref="W130:W160" si="28">IFERROR((E130*V130)/(H130/X130), "N/A")</f>
        <v>10.317010837998497</v>
      </c>
      <c r="X130" s="8">
        <f t="shared" ref="X130:X160" si="29">IFERROR(AVERAGEIF(M:M,M130,H:H), "N/A")</f>
        <v>21.929135802469148</v>
      </c>
      <c r="Y130">
        <f t="shared" si="17"/>
        <v>0.45555830790537399</v>
      </c>
      <c r="Z130">
        <f t="shared" si="18"/>
        <v>4.7</v>
      </c>
      <c r="AA130">
        <f t="shared" si="19"/>
        <v>4.7</v>
      </c>
      <c r="AB130" t="str">
        <f t="shared" si="20"/>
        <v>&lt;500 Reviews</v>
      </c>
      <c r="AC130" t="str">
        <f t="shared" si="21"/>
        <v>Keep Out Gamer at Work</v>
      </c>
    </row>
    <row r="131" spans="1:29" x14ac:dyDescent="0.2">
      <c r="A131" s="1">
        <v>224</v>
      </c>
      <c r="B131" t="s">
        <v>683</v>
      </c>
      <c r="C131" t="s">
        <v>684</v>
      </c>
      <c r="E131">
        <v>4.8</v>
      </c>
      <c r="F131">
        <v>258</v>
      </c>
      <c r="G131" t="s">
        <v>22</v>
      </c>
      <c r="H131" s="8">
        <v>35.99</v>
      </c>
      <c r="I131" t="s">
        <v>43</v>
      </c>
      <c r="J131" t="s">
        <v>685</v>
      </c>
      <c r="K131" t="s">
        <v>686</v>
      </c>
      <c r="L131">
        <v>0</v>
      </c>
      <c r="M131" t="s">
        <v>46</v>
      </c>
      <c r="N131" t="s">
        <v>47</v>
      </c>
      <c r="O131" t="s">
        <v>48</v>
      </c>
      <c r="P131" t="s">
        <v>49</v>
      </c>
      <c r="T131">
        <v>4</v>
      </c>
      <c r="U131" t="str">
        <f t="shared" si="26"/>
        <v>Mid-range</v>
      </c>
      <c r="V131">
        <f t="shared" si="27"/>
        <v>1</v>
      </c>
      <c r="W131" s="18">
        <f t="shared" si="28"/>
        <v>4.2992683152727622</v>
      </c>
      <c r="X131" s="8">
        <f t="shared" si="29"/>
        <v>32.235555555555564</v>
      </c>
      <c r="Y131">
        <f t="shared" ref="Y131:Y160" si="30">IFERROR(H131/X131, "N/A")</f>
        <v>1.1164690472907759</v>
      </c>
      <c r="Z131">
        <f t="shared" ref="Z131:Z160" si="31">E131*V131</f>
        <v>4.8</v>
      </c>
      <c r="AA131">
        <f t="shared" ref="AA131:AA160" si="32">IF(E131&gt;=4,E131,"Low Review Score")</f>
        <v>4.8</v>
      </c>
      <c r="AB131" t="str">
        <f t="shared" ref="AB131:AB160" si="33">IF(F131&lt;=500,"&lt;500 Reviews",
   IF(F131&lt;=1000,"&lt;1000 Reviews",
   IF(F131&lt;=2000,"&lt;2000 Reviews",
   IF(F131&lt;=2500,"&lt;2500 Reviews", IF(F131 &gt;2500, "&gt;2500 Reviews")))))</f>
        <v>&lt;500 Reviews</v>
      </c>
      <c r="AC131" t="str">
        <f t="shared" ref="AC131:AC160" si="34">_xlfn.TEXTBEFORE(B131," ",5)</f>
        <v>Fallout Neon Signs for Wall</v>
      </c>
    </row>
    <row r="132" spans="1:29" x14ac:dyDescent="0.2">
      <c r="A132" s="1">
        <v>225</v>
      </c>
      <c r="B132" t="s">
        <v>687</v>
      </c>
      <c r="C132" t="s">
        <v>688</v>
      </c>
      <c r="E132">
        <v>4.5999999999999996</v>
      </c>
      <c r="F132">
        <v>865</v>
      </c>
      <c r="G132" t="s">
        <v>22</v>
      </c>
      <c r="H132" s="8">
        <v>15.98</v>
      </c>
      <c r="I132" t="s">
        <v>43</v>
      </c>
      <c r="J132" t="s">
        <v>689</v>
      </c>
      <c r="K132" t="s">
        <v>690</v>
      </c>
      <c r="L132">
        <v>0</v>
      </c>
      <c r="M132" t="s">
        <v>46</v>
      </c>
      <c r="N132" t="s">
        <v>47</v>
      </c>
      <c r="O132" t="s">
        <v>48</v>
      </c>
      <c r="P132" t="s">
        <v>49</v>
      </c>
      <c r="T132">
        <v>4</v>
      </c>
      <c r="U132" t="str">
        <f t="shared" si="26"/>
        <v>Economy</v>
      </c>
      <c r="V132">
        <f t="shared" si="27"/>
        <v>1</v>
      </c>
      <c r="W132" s="18">
        <f t="shared" si="28"/>
        <v>9.2793213739396485</v>
      </c>
      <c r="X132" s="8">
        <f t="shared" si="29"/>
        <v>32.235555555555564</v>
      </c>
      <c r="Y132">
        <f t="shared" si="30"/>
        <v>0.49572590652143927</v>
      </c>
      <c r="Z132">
        <f t="shared" si="31"/>
        <v>4.5999999999999996</v>
      </c>
      <c r="AA132">
        <f t="shared" si="32"/>
        <v>4.5999999999999996</v>
      </c>
      <c r="AB132" t="str">
        <f t="shared" si="33"/>
        <v>&lt;1000 Reviews</v>
      </c>
      <c r="AC132" t="str">
        <f t="shared" si="34"/>
        <v>Game Neon Sign Gamepad Shape</v>
      </c>
    </row>
    <row r="133" spans="1:29" x14ac:dyDescent="0.2">
      <c r="A133" s="1">
        <v>226</v>
      </c>
      <c r="B133" t="s">
        <v>691</v>
      </c>
      <c r="C133" t="s">
        <v>692</v>
      </c>
      <c r="D133" t="s">
        <v>693</v>
      </c>
      <c r="E133">
        <v>4.8</v>
      </c>
      <c r="F133">
        <v>1213</v>
      </c>
      <c r="G133" t="s">
        <v>22</v>
      </c>
      <c r="H133" s="8">
        <v>22.99</v>
      </c>
      <c r="I133" t="s">
        <v>287</v>
      </c>
      <c r="J133" t="s">
        <v>694</v>
      </c>
      <c r="K133" t="s">
        <v>695</v>
      </c>
      <c r="L133">
        <v>987</v>
      </c>
      <c r="M133" t="s">
        <v>115</v>
      </c>
      <c r="N133" t="s">
        <v>290</v>
      </c>
      <c r="O133" t="s">
        <v>291</v>
      </c>
      <c r="T133">
        <v>3</v>
      </c>
      <c r="U133" t="str">
        <f t="shared" si="26"/>
        <v>Economy</v>
      </c>
      <c r="V133">
        <f t="shared" si="27"/>
        <v>1</v>
      </c>
      <c r="W133" s="18">
        <f t="shared" si="28"/>
        <v>5.7620878642888211</v>
      </c>
      <c r="X133" s="8">
        <f t="shared" si="29"/>
        <v>27.597999999999995</v>
      </c>
      <c r="Y133">
        <f t="shared" si="30"/>
        <v>0.833031379085441</v>
      </c>
      <c r="Z133">
        <f t="shared" si="31"/>
        <v>4.8</v>
      </c>
      <c r="AA133">
        <f t="shared" si="32"/>
        <v>4.8</v>
      </c>
      <c r="AB133" t="str">
        <f t="shared" si="33"/>
        <v>&lt;2000 Reviews</v>
      </c>
      <c r="AC133" t="str">
        <f t="shared" si="34"/>
        <v>Exquisite Gaming: Call of Duty:</v>
      </c>
    </row>
    <row r="134" spans="1:29" x14ac:dyDescent="0.2">
      <c r="A134" s="1">
        <v>227</v>
      </c>
      <c r="B134" t="s">
        <v>696</v>
      </c>
      <c r="C134" t="s">
        <v>697</v>
      </c>
      <c r="E134">
        <v>4.7</v>
      </c>
      <c r="F134">
        <v>394</v>
      </c>
      <c r="G134" t="s">
        <v>22</v>
      </c>
      <c r="H134" s="8">
        <v>16.989999999999998</v>
      </c>
      <c r="I134" t="s">
        <v>78</v>
      </c>
      <c r="J134" t="s">
        <v>698</v>
      </c>
      <c r="K134" t="s">
        <v>699</v>
      </c>
      <c r="L134">
        <v>0</v>
      </c>
      <c r="M134" t="s">
        <v>62</v>
      </c>
      <c r="N134" t="s">
        <v>71</v>
      </c>
      <c r="O134" t="s">
        <v>81</v>
      </c>
      <c r="P134" t="s">
        <v>82</v>
      </c>
      <c r="Q134" t="s">
        <v>83</v>
      </c>
      <c r="T134">
        <v>5</v>
      </c>
      <c r="U134" t="str">
        <f t="shared" si="26"/>
        <v>Economy</v>
      </c>
      <c r="V134">
        <f t="shared" si="27"/>
        <v>1</v>
      </c>
      <c r="W134" s="18">
        <f t="shared" si="28"/>
        <v>6.0663295039202474</v>
      </c>
      <c r="X134" s="8">
        <f t="shared" si="29"/>
        <v>21.929135802469148</v>
      </c>
      <c r="Y134">
        <f t="shared" si="30"/>
        <v>0.77476833346469498</v>
      </c>
      <c r="Z134">
        <f t="shared" si="31"/>
        <v>4.7</v>
      </c>
      <c r="AA134">
        <f t="shared" si="32"/>
        <v>4.7</v>
      </c>
      <c r="AB134" t="str">
        <f t="shared" si="33"/>
        <v>&lt;500 Reviews</v>
      </c>
      <c r="AC134" t="str">
        <f t="shared" si="34"/>
        <v>Sodilly I'm Gaming Do Not</v>
      </c>
    </row>
    <row r="135" spans="1:29" x14ac:dyDescent="0.2">
      <c r="A135" s="1">
        <v>228</v>
      </c>
      <c r="B135" t="s">
        <v>700</v>
      </c>
      <c r="C135" t="s">
        <v>701</v>
      </c>
      <c r="E135">
        <v>4.5999999999999996</v>
      </c>
      <c r="F135">
        <v>612</v>
      </c>
      <c r="G135" t="s">
        <v>22</v>
      </c>
      <c r="H135" s="8">
        <v>12.99</v>
      </c>
      <c r="I135" t="s">
        <v>702</v>
      </c>
      <c r="J135" t="s">
        <v>703</v>
      </c>
      <c r="K135" t="s">
        <v>704</v>
      </c>
      <c r="L135">
        <v>0</v>
      </c>
      <c r="M135" t="s">
        <v>62</v>
      </c>
      <c r="N135" t="s">
        <v>566</v>
      </c>
      <c r="O135" t="s">
        <v>705</v>
      </c>
      <c r="P135" t="s">
        <v>706</v>
      </c>
      <c r="T135">
        <v>4</v>
      </c>
      <c r="U135" t="str">
        <f t="shared" si="26"/>
        <v>Budget</v>
      </c>
      <c r="V135">
        <f t="shared" si="27"/>
        <v>1</v>
      </c>
      <c r="W135" s="18">
        <f t="shared" si="28"/>
        <v>7.7655138330529692</v>
      </c>
      <c r="X135" s="8">
        <f t="shared" si="29"/>
        <v>21.929135802469148</v>
      </c>
      <c r="Y135">
        <f t="shared" si="30"/>
        <v>0.59236260457365442</v>
      </c>
      <c r="Z135">
        <f t="shared" si="31"/>
        <v>4.5999999999999996</v>
      </c>
      <c r="AA135">
        <f t="shared" si="32"/>
        <v>4.5999999999999996</v>
      </c>
      <c r="AB135" t="str">
        <f t="shared" si="33"/>
        <v>&lt;1000 Reviews</v>
      </c>
      <c r="AC135" t="str">
        <f t="shared" si="34"/>
        <v>Gamer Gifts for Teenage Boys,</v>
      </c>
    </row>
    <row r="136" spans="1:29" x14ac:dyDescent="0.2">
      <c r="A136" s="1">
        <v>229</v>
      </c>
      <c r="B136" t="s">
        <v>707</v>
      </c>
      <c r="C136" t="s">
        <v>708</v>
      </c>
      <c r="D136" t="s">
        <v>709</v>
      </c>
      <c r="E136">
        <v>4.7</v>
      </c>
      <c r="F136">
        <v>161</v>
      </c>
      <c r="G136" t="s">
        <v>22</v>
      </c>
      <c r="H136" s="8">
        <v>4.99</v>
      </c>
      <c r="I136" t="s">
        <v>710</v>
      </c>
      <c r="J136" t="s">
        <v>711</v>
      </c>
      <c r="K136" t="s">
        <v>712</v>
      </c>
      <c r="L136">
        <v>998</v>
      </c>
      <c r="M136" t="s">
        <v>136</v>
      </c>
      <c r="N136" t="s">
        <v>416</v>
      </c>
      <c r="O136" t="s">
        <v>417</v>
      </c>
      <c r="P136" t="s">
        <v>713</v>
      </c>
      <c r="Q136" t="s">
        <v>714</v>
      </c>
      <c r="T136">
        <v>5</v>
      </c>
      <c r="U136" t="str">
        <f t="shared" si="26"/>
        <v>Budget</v>
      </c>
      <c r="V136">
        <f t="shared" si="27"/>
        <v>1</v>
      </c>
      <c r="W136" s="18">
        <f t="shared" si="28"/>
        <v>63.420801603206421</v>
      </c>
      <c r="X136" s="8">
        <f t="shared" si="29"/>
        <v>67.334000000000003</v>
      </c>
      <c r="Y136">
        <f t="shared" si="30"/>
        <v>7.410817714676092E-2</v>
      </c>
      <c r="Z136">
        <f t="shared" si="31"/>
        <v>4.7</v>
      </c>
      <c r="AA136">
        <f t="shared" si="32"/>
        <v>4.7</v>
      </c>
      <c r="AB136" t="str">
        <f t="shared" si="33"/>
        <v>&lt;500 Reviews</v>
      </c>
      <c r="AC136" t="str">
        <f t="shared" si="34"/>
        <v>Cute Kirby Stickers, Kawaii Cartoon</v>
      </c>
    </row>
    <row r="137" spans="1:29" x14ac:dyDescent="0.2">
      <c r="A137" s="1">
        <v>230</v>
      </c>
      <c r="B137" t="s">
        <v>715</v>
      </c>
      <c r="C137" t="s">
        <v>216</v>
      </c>
      <c r="D137" t="s">
        <v>716</v>
      </c>
      <c r="E137">
        <v>4.2</v>
      </c>
      <c r="F137">
        <v>268</v>
      </c>
      <c r="G137" t="s">
        <v>22</v>
      </c>
      <c r="H137" s="8">
        <v>25.56</v>
      </c>
      <c r="I137" t="s">
        <v>717</v>
      </c>
      <c r="J137" t="s">
        <v>718</v>
      </c>
      <c r="K137" t="s">
        <v>719</v>
      </c>
      <c r="L137">
        <v>204</v>
      </c>
      <c r="M137" t="s">
        <v>46</v>
      </c>
      <c r="N137" t="s">
        <v>47</v>
      </c>
      <c r="O137" t="s">
        <v>669</v>
      </c>
      <c r="P137" t="s">
        <v>720</v>
      </c>
      <c r="T137">
        <v>4</v>
      </c>
      <c r="U137" t="str">
        <f t="shared" si="26"/>
        <v>Economy</v>
      </c>
      <c r="V137">
        <f t="shared" si="27"/>
        <v>1</v>
      </c>
      <c r="W137" s="18">
        <f t="shared" si="28"/>
        <v>5.2969222743870645</v>
      </c>
      <c r="X137" s="8">
        <f t="shared" si="29"/>
        <v>32.235555555555564</v>
      </c>
      <c r="Y137">
        <f t="shared" si="30"/>
        <v>0.79291327726457994</v>
      </c>
      <c r="Z137">
        <f t="shared" si="31"/>
        <v>4.2</v>
      </c>
      <c r="AA137">
        <f t="shared" si="32"/>
        <v>4.2</v>
      </c>
      <c r="AB137" t="str">
        <f t="shared" si="33"/>
        <v>&lt;500 Reviews</v>
      </c>
      <c r="AC137" t="str">
        <f t="shared" si="34"/>
        <v>Numskull Back to The Future</v>
      </c>
    </row>
    <row r="138" spans="1:29" x14ac:dyDescent="0.2">
      <c r="A138" s="1">
        <v>232</v>
      </c>
      <c r="B138" t="s">
        <v>721</v>
      </c>
      <c r="C138" t="s">
        <v>722</v>
      </c>
      <c r="E138">
        <v>4.5999999999999996</v>
      </c>
      <c r="F138">
        <v>266</v>
      </c>
      <c r="G138" t="s">
        <v>22</v>
      </c>
      <c r="H138" s="8">
        <v>29.99</v>
      </c>
      <c r="I138" t="s">
        <v>43</v>
      </c>
      <c r="J138" t="s">
        <v>723</v>
      </c>
      <c r="K138" t="s">
        <v>724</v>
      </c>
      <c r="L138">
        <v>0</v>
      </c>
      <c r="M138" t="s">
        <v>46</v>
      </c>
      <c r="N138" t="s">
        <v>47</v>
      </c>
      <c r="O138" t="s">
        <v>48</v>
      </c>
      <c r="P138" t="s">
        <v>49</v>
      </c>
      <c r="T138">
        <v>4</v>
      </c>
      <c r="U138" t="str">
        <f t="shared" si="26"/>
        <v>Economy</v>
      </c>
      <c r="V138">
        <f t="shared" si="27"/>
        <v>1</v>
      </c>
      <c r="W138" s="18">
        <f t="shared" si="28"/>
        <v>4.9444333296283958</v>
      </c>
      <c r="X138" s="8">
        <f t="shared" si="29"/>
        <v>32.235555555555564</v>
      </c>
      <c r="Y138">
        <f t="shared" si="30"/>
        <v>0.93033916999862099</v>
      </c>
      <c r="Z138">
        <f t="shared" si="31"/>
        <v>4.5999999999999996</v>
      </c>
      <c r="AA138">
        <f t="shared" si="32"/>
        <v>4.5999999999999996</v>
      </c>
      <c r="AB138" t="str">
        <f t="shared" si="33"/>
        <v>&lt;500 Reviews</v>
      </c>
      <c r="AC138" t="str">
        <f t="shared" si="34"/>
        <v>Star Neon Sign, Gaming Neon</v>
      </c>
    </row>
    <row r="139" spans="1:29" x14ac:dyDescent="0.2">
      <c r="A139" s="1">
        <v>233</v>
      </c>
      <c r="B139" t="s">
        <v>725</v>
      </c>
      <c r="C139" t="s">
        <v>94</v>
      </c>
      <c r="D139" t="s">
        <v>726</v>
      </c>
      <c r="E139">
        <v>4.8</v>
      </c>
      <c r="F139">
        <v>756</v>
      </c>
      <c r="G139" t="s">
        <v>22</v>
      </c>
      <c r="H139" s="8">
        <v>24.99</v>
      </c>
      <c r="I139" t="s">
        <v>727</v>
      </c>
      <c r="J139" t="s">
        <v>728</v>
      </c>
      <c r="K139" t="s">
        <v>729</v>
      </c>
      <c r="L139">
        <v>851</v>
      </c>
      <c r="M139" t="s">
        <v>26</v>
      </c>
      <c r="N139" t="s">
        <v>99</v>
      </c>
      <c r="O139" t="s">
        <v>159</v>
      </c>
      <c r="P139" t="s">
        <v>730</v>
      </c>
      <c r="Q139" t="s">
        <v>168</v>
      </c>
      <c r="T139">
        <v>5</v>
      </c>
      <c r="U139" t="str">
        <f t="shared" si="26"/>
        <v>Economy</v>
      </c>
      <c r="V139">
        <f t="shared" si="27"/>
        <v>1</v>
      </c>
      <c r="W139" s="18">
        <f t="shared" si="28"/>
        <v>6.0439993140113195</v>
      </c>
      <c r="X139" s="8">
        <f t="shared" si="29"/>
        <v>31.466571428571434</v>
      </c>
      <c r="Y139">
        <f t="shared" si="30"/>
        <v>0.7941761324943476</v>
      </c>
      <c r="Z139">
        <f t="shared" si="31"/>
        <v>4.8</v>
      </c>
      <c r="AA139">
        <f t="shared" si="32"/>
        <v>4.8</v>
      </c>
      <c r="AB139" t="str">
        <f t="shared" si="33"/>
        <v>&lt;1000 Reviews</v>
      </c>
      <c r="AC139" t="str">
        <f t="shared" si="34"/>
        <v>Exquisite Gaming: Guardians of The</v>
      </c>
    </row>
    <row r="140" spans="1:29" x14ac:dyDescent="0.2">
      <c r="A140" s="1">
        <v>234</v>
      </c>
      <c r="B140" t="s">
        <v>731</v>
      </c>
      <c r="C140" t="s">
        <v>732</v>
      </c>
      <c r="E140">
        <v>4.8</v>
      </c>
      <c r="F140">
        <v>1055</v>
      </c>
      <c r="G140" t="s">
        <v>22</v>
      </c>
      <c r="H140" s="8">
        <v>26.99</v>
      </c>
      <c r="I140" t="s">
        <v>43</v>
      </c>
      <c r="J140" t="s">
        <v>733</v>
      </c>
      <c r="K140" t="s">
        <v>734</v>
      </c>
      <c r="L140">
        <v>0</v>
      </c>
      <c r="M140" t="s">
        <v>46</v>
      </c>
      <c r="N140" t="s">
        <v>47</v>
      </c>
      <c r="O140" t="s">
        <v>48</v>
      </c>
      <c r="P140" t="s">
        <v>49</v>
      </c>
      <c r="T140">
        <v>4</v>
      </c>
      <c r="U140" t="str">
        <f t="shared" si="26"/>
        <v>Economy</v>
      </c>
      <c r="V140">
        <f t="shared" si="27"/>
        <v>1</v>
      </c>
      <c r="W140" s="18">
        <f t="shared" si="28"/>
        <v>5.7328887242188475</v>
      </c>
      <c r="X140" s="8">
        <f t="shared" si="29"/>
        <v>32.235555555555564</v>
      </c>
      <c r="Y140">
        <f t="shared" si="30"/>
        <v>0.83727423135254353</v>
      </c>
      <c r="Z140">
        <f t="shared" si="31"/>
        <v>4.8</v>
      </c>
      <c r="AA140">
        <f t="shared" si="32"/>
        <v>4.8</v>
      </c>
      <c r="AB140" t="str">
        <f t="shared" si="33"/>
        <v>&lt;2000 Reviews</v>
      </c>
      <c r="AC140" t="str">
        <f t="shared" si="34"/>
        <v>Led Dimmable Neon Signs Wall</v>
      </c>
    </row>
    <row r="141" spans="1:29" x14ac:dyDescent="0.2">
      <c r="A141" s="1">
        <v>235</v>
      </c>
      <c r="B141" t="s">
        <v>735</v>
      </c>
      <c r="C141" t="s">
        <v>110</v>
      </c>
      <c r="D141" t="s">
        <v>736</v>
      </c>
      <c r="E141">
        <v>4.7</v>
      </c>
      <c r="F141">
        <v>2739</v>
      </c>
      <c r="G141" t="s">
        <v>22</v>
      </c>
      <c r="H141" s="8">
        <v>44.99</v>
      </c>
      <c r="I141" t="s">
        <v>112</v>
      </c>
      <c r="J141" t="s">
        <v>737</v>
      </c>
      <c r="K141" t="s">
        <v>738</v>
      </c>
      <c r="L141">
        <v>1094</v>
      </c>
      <c r="M141" t="s">
        <v>115</v>
      </c>
      <c r="N141" t="s">
        <v>116</v>
      </c>
      <c r="O141" t="s">
        <v>117</v>
      </c>
      <c r="T141">
        <v>3</v>
      </c>
      <c r="U141" t="str">
        <f t="shared" si="26"/>
        <v>Mid-range</v>
      </c>
      <c r="V141">
        <f t="shared" si="27"/>
        <v>1</v>
      </c>
      <c r="W141" s="18">
        <f t="shared" si="28"/>
        <v>2.8830984663258499</v>
      </c>
      <c r="X141" s="8">
        <f t="shared" si="29"/>
        <v>27.597999999999995</v>
      </c>
      <c r="Y141">
        <f t="shared" si="30"/>
        <v>1.6301905935212699</v>
      </c>
      <c r="Z141">
        <f t="shared" si="31"/>
        <v>4.7</v>
      </c>
      <c r="AA141">
        <f t="shared" si="32"/>
        <v>4.7</v>
      </c>
      <c r="AB141" t="str">
        <f t="shared" si="33"/>
        <v>&gt;2500 Reviews</v>
      </c>
      <c r="AC141" t="str">
        <f t="shared" si="34"/>
        <v>Hasbro Gaming Monopoly: The Lord</v>
      </c>
    </row>
    <row r="142" spans="1:29" x14ac:dyDescent="0.2">
      <c r="A142" s="1">
        <v>236</v>
      </c>
      <c r="B142" t="s">
        <v>739</v>
      </c>
      <c r="C142" t="s">
        <v>94</v>
      </c>
      <c r="D142" t="s">
        <v>740</v>
      </c>
      <c r="E142">
        <v>4.5999999999999996</v>
      </c>
      <c r="F142">
        <v>2629</v>
      </c>
      <c r="G142" t="s">
        <v>22</v>
      </c>
      <c r="H142" s="8">
        <v>22.99</v>
      </c>
      <c r="I142" t="s">
        <v>741</v>
      </c>
      <c r="J142" t="s">
        <v>742</v>
      </c>
      <c r="K142" t="s">
        <v>743</v>
      </c>
      <c r="L142">
        <v>933</v>
      </c>
      <c r="M142" t="s">
        <v>26</v>
      </c>
      <c r="N142" t="s">
        <v>99</v>
      </c>
      <c r="O142" t="s">
        <v>166</v>
      </c>
      <c r="P142" t="s">
        <v>604</v>
      </c>
      <c r="Q142" t="s">
        <v>28</v>
      </c>
      <c r="R142" t="s">
        <v>29</v>
      </c>
      <c r="S142" t="s">
        <v>30</v>
      </c>
      <c r="T142">
        <v>7</v>
      </c>
      <c r="U142" t="str">
        <f t="shared" si="26"/>
        <v>Economy</v>
      </c>
      <c r="V142">
        <f t="shared" si="27"/>
        <v>1</v>
      </c>
      <c r="W142" s="18">
        <f t="shared" si="28"/>
        <v>6.296051699496676</v>
      </c>
      <c r="X142" s="8">
        <f t="shared" si="29"/>
        <v>31.466571428571434</v>
      </c>
      <c r="Y142">
        <f t="shared" si="30"/>
        <v>0.73061661808903766</v>
      </c>
      <c r="Z142">
        <f t="shared" si="31"/>
        <v>4.5999999999999996</v>
      </c>
      <c r="AA142">
        <f t="shared" si="32"/>
        <v>4.5999999999999996</v>
      </c>
      <c r="AB142" t="str">
        <f t="shared" si="33"/>
        <v>&gt;2500 Reviews</v>
      </c>
      <c r="AC142" t="str">
        <f t="shared" si="34"/>
        <v>Exquisite Gaming: Star Wars: Darth</v>
      </c>
    </row>
    <row r="143" spans="1:29" x14ac:dyDescent="0.2">
      <c r="A143" s="1">
        <v>237</v>
      </c>
      <c r="B143" t="s">
        <v>744</v>
      </c>
      <c r="C143" t="s">
        <v>745</v>
      </c>
      <c r="D143" t="s">
        <v>746</v>
      </c>
      <c r="E143">
        <v>4.8</v>
      </c>
      <c r="F143">
        <v>519</v>
      </c>
      <c r="G143" t="s">
        <v>22</v>
      </c>
      <c r="H143" s="8">
        <v>39.9</v>
      </c>
      <c r="I143" t="s">
        <v>747</v>
      </c>
      <c r="J143" t="s">
        <v>748</v>
      </c>
      <c r="K143" t="s">
        <v>749</v>
      </c>
      <c r="L143">
        <v>1627</v>
      </c>
      <c r="M143" t="s">
        <v>26</v>
      </c>
      <c r="N143" t="s">
        <v>474</v>
      </c>
      <c r="O143" t="s">
        <v>28</v>
      </c>
      <c r="P143" t="s">
        <v>29</v>
      </c>
      <c r="Q143" t="s">
        <v>30</v>
      </c>
      <c r="T143">
        <v>5</v>
      </c>
      <c r="U143" t="str">
        <f t="shared" si="26"/>
        <v>Mid-range</v>
      </c>
      <c r="V143">
        <f t="shared" si="27"/>
        <v>1</v>
      </c>
      <c r="W143" s="18">
        <f t="shared" si="28"/>
        <v>3.7854522019334058</v>
      </c>
      <c r="X143" s="8">
        <f t="shared" si="29"/>
        <v>31.466571428571434</v>
      </c>
      <c r="Y143">
        <f t="shared" si="30"/>
        <v>1.268012312385933</v>
      </c>
      <c r="Z143">
        <f t="shared" si="31"/>
        <v>4.8</v>
      </c>
      <c r="AA143">
        <f t="shared" si="32"/>
        <v>4.8</v>
      </c>
      <c r="AB143" t="str">
        <f t="shared" si="33"/>
        <v>&lt;1000 Reviews</v>
      </c>
      <c r="AC143" t="str">
        <f t="shared" si="34"/>
        <v>Gaming Controller Holder One More</v>
      </c>
    </row>
    <row r="144" spans="1:29" x14ac:dyDescent="0.2">
      <c r="A144" s="1">
        <v>238</v>
      </c>
      <c r="B144" t="s">
        <v>750</v>
      </c>
      <c r="C144" t="s">
        <v>751</v>
      </c>
      <c r="D144" t="s">
        <v>752</v>
      </c>
      <c r="E144">
        <v>4.4000000000000004</v>
      </c>
      <c r="F144">
        <v>4754</v>
      </c>
      <c r="G144" t="s">
        <v>22</v>
      </c>
      <c r="H144" s="8">
        <v>95.7</v>
      </c>
      <c r="I144" t="s">
        <v>753</v>
      </c>
      <c r="J144" t="s">
        <v>754</v>
      </c>
      <c r="K144" t="s">
        <v>755</v>
      </c>
      <c r="L144">
        <v>327</v>
      </c>
      <c r="M144" t="s">
        <v>136</v>
      </c>
      <c r="N144" t="s">
        <v>416</v>
      </c>
      <c r="O144" t="s">
        <v>756</v>
      </c>
      <c r="P144" t="s">
        <v>757</v>
      </c>
      <c r="T144">
        <v>4</v>
      </c>
      <c r="U144" t="str">
        <f t="shared" si="26"/>
        <v>Premium</v>
      </c>
      <c r="V144">
        <f t="shared" si="27"/>
        <v>1</v>
      </c>
      <c r="W144" s="18">
        <f t="shared" si="28"/>
        <v>3.0958160919540236</v>
      </c>
      <c r="X144" s="8">
        <f t="shared" si="29"/>
        <v>67.334000000000003</v>
      </c>
      <c r="Y144">
        <f t="shared" si="30"/>
        <v>1.4212730567024088</v>
      </c>
      <c r="Z144">
        <f t="shared" si="31"/>
        <v>4.4000000000000004</v>
      </c>
      <c r="AA144">
        <f t="shared" si="32"/>
        <v>4.4000000000000004</v>
      </c>
      <c r="AB144" t="str">
        <f t="shared" si="33"/>
        <v>&gt;2500 Reviews</v>
      </c>
      <c r="AC144" t="str">
        <f t="shared" si="34"/>
        <v>ASUS WiFi 6 Router (RT-AX57)</v>
      </c>
    </row>
    <row r="145" spans="1:29" x14ac:dyDescent="0.2">
      <c r="A145" s="1">
        <v>239</v>
      </c>
      <c r="B145" t="s">
        <v>758</v>
      </c>
      <c r="C145" t="s">
        <v>94</v>
      </c>
      <c r="D145" t="s">
        <v>759</v>
      </c>
      <c r="E145">
        <v>4.8</v>
      </c>
      <c r="F145">
        <v>1972</v>
      </c>
      <c r="G145" t="s">
        <v>22</v>
      </c>
      <c r="H145" s="8">
        <v>24.99</v>
      </c>
      <c r="I145" t="s">
        <v>760</v>
      </c>
      <c r="J145" t="s">
        <v>761</v>
      </c>
      <c r="K145" t="s">
        <v>762</v>
      </c>
      <c r="L145">
        <v>916</v>
      </c>
      <c r="M145" t="s">
        <v>763</v>
      </c>
      <c r="N145" t="s">
        <v>28</v>
      </c>
      <c r="O145" t="s">
        <v>418</v>
      </c>
      <c r="T145">
        <v>3</v>
      </c>
      <c r="U145" t="str">
        <f t="shared" si="26"/>
        <v>Economy</v>
      </c>
      <c r="V145">
        <f t="shared" si="27"/>
        <v>1</v>
      </c>
      <c r="W145" s="18">
        <f t="shared" si="28"/>
        <v>4.8</v>
      </c>
      <c r="X145" s="8">
        <f t="shared" si="29"/>
        <v>24.99</v>
      </c>
      <c r="Y145">
        <f t="shared" si="30"/>
        <v>1</v>
      </c>
      <c r="Z145">
        <f t="shared" si="31"/>
        <v>4.8</v>
      </c>
      <c r="AA145">
        <f t="shared" si="32"/>
        <v>4.8</v>
      </c>
      <c r="AB145" t="str">
        <f t="shared" si="33"/>
        <v>&lt;2000 Reviews</v>
      </c>
      <c r="AC145" t="str">
        <f t="shared" si="34"/>
        <v>Exquisite Gaming: Halo: Master Chief</v>
      </c>
    </row>
    <row r="146" spans="1:29" x14ac:dyDescent="0.2">
      <c r="A146" s="1">
        <v>240</v>
      </c>
      <c r="B146" t="s">
        <v>764</v>
      </c>
      <c r="C146" t="s">
        <v>51</v>
      </c>
      <c r="E146">
        <v>4.5999999999999996</v>
      </c>
      <c r="F146">
        <v>7534</v>
      </c>
      <c r="G146" t="s">
        <v>22</v>
      </c>
      <c r="H146" s="8">
        <v>17.989999999999998</v>
      </c>
      <c r="I146" t="s">
        <v>330</v>
      </c>
      <c r="J146" t="s">
        <v>765</v>
      </c>
      <c r="K146" t="s">
        <v>766</v>
      </c>
      <c r="L146">
        <v>0</v>
      </c>
      <c r="M146" t="s">
        <v>62</v>
      </c>
      <c r="N146" t="s">
        <v>71</v>
      </c>
      <c r="O146" t="s">
        <v>81</v>
      </c>
      <c r="P146" t="s">
        <v>82</v>
      </c>
      <c r="Q146" t="s">
        <v>333</v>
      </c>
      <c r="R146" t="s">
        <v>334</v>
      </c>
      <c r="T146">
        <v>6</v>
      </c>
      <c r="U146" t="str">
        <f t="shared" si="26"/>
        <v>Economy</v>
      </c>
      <c r="V146">
        <f t="shared" si="27"/>
        <v>1</v>
      </c>
      <c r="W146" s="18">
        <f t="shared" si="28"/>
        <v>5.6072276093028393</v>
      </c>
      <c r="X146" s="8">
        <f t="shared" si="29"/>
        <v>21.929135802469148</v>
      </c>
      <c r="Y146">
        <f t="shared" si="30"/>
        <v>0.82036976568745512</v>
      </c>
      <c r="Z146">
        <f t="shared" si="31"/>
        <v>4.5999999999999996</v>
      </c>
      <c r="AA146">
        <f t="shared" si="32"/>
        <v>4.5999999999999996</v>
      </c>
      <c r="AB146" t="str">
        <f t="shared" si="33"/>
        <v>&gt;2500 Reviews</v>
      </c>
      <c r="AC146" t="str">
        <f t="shared" si="34"/>
        <v>Paladone Gameboy Heat Changing Coffee</v>
      </c>
    </row>
    <row r="147" spans="1:29" x14ac:dyDescent="0.2">
      <c r="A147" s="1">
        <v>241</v>
      </c>
      <c r="B147" t="s">
        <v>767</v>
      </c>
      <c r="C147" t="s">
        <v>768</v>
      </c>
      <c r="E147">
        <v>4.7</v>
      </c>
      <c r="F147">
        <v>113</v>
      </c>
      <c r="G147" t="s">
        <v>22</v>
      </c>
      <c r="H147" s="8">
        <v>21.99</v>
      </c>
      <c r="I147" t="s">
        <v>78</v>
      </c>
      <c r="J147" t="s">
        <v>769</v>
      </c>
      <c r="K147" t="s">
        <v>770</v>
      </c>
      <c r="L147">
        <v>0</v>
      </c>
      <c r="M147" t="s">
        <v>62</v>
      </c>
      <c r="N147" t="s">
        <v>71</v>
      </c>
      <c r="O147" t="s">
        <v>81</v>
      </c>
      <c r="P147" t="s">
        <v>82</v>
      </c>
      <c r="Q147" t="s">
        <v>83</v>
      </c>
      <c r="T147">
        <v>5</v>
      </c>
      <c r="U147" t="str">
        <f t="shared" si="26"/>
        <v>Economy</v>
      </c>
      <c r="V147">
        <f t="shared" si="27"/>
        <v>1</v>
      </c>
      <c r="W147" s="18">
        <f t="shared" si="28"/>
        <v>4.6869912811098233</v>
      </c>
      <c r="X147" s="8">
        <f t="shared" si="29"/>
        <v>21.929135802469148</v>
      </c>
      <c r="Y147">
        <f t="shared" si="30"/>
        <v>1.0027754945784957</v>
      </c>
      <c r="Z147">
        <f t="shared" si="31"/>
        <v>4.7</v>
      </c>
      <c r="AA147">
        <f t="shared" si="32"/>
        <v>4.7</v>
      </c>
      <c r="AB147" t="str">
        <f t="shared" si="33"/>
        <v>&lt;500 Reviews</v>
      </c>
      <c r="AC147" t="str">
        <f t="shared" si="34"/>
        <v>Gamer Gifts, Gifts for Gamers,</v>
      </c>
    </row>
    <row r="148" spans="1:29" x14ac:dyDescent="0.2">
      <c r="A148" s="1">
        <v>243</v>
      </c>
      <c r="B148" t="s">
        <v>771</v>
      </c>
      <c r="C148" t="s">
        <v>94</v>
      </c>
      <c r="D148" t="s">
        <v>772</v>
      </c>
      <c r="E148">
        <v>4.8</v>
      </c>
      <c r="F148">
        <v>1258</v>
      </c>
      <c r="G148" t="s">
        <v>22</v>
      </c>
      <c r="H148" s="8">
        <v>24.99</v>
      </c>
      <c r="I148" t="s">
        <v>773</v>
      </c>
      <c r="J148" t="s">
        <v>774</v>
      </c>
      <c r="K148" t="s">
        <v>775</v>
      </c>
      <c r="L148">
        <v>999</v>
      </c>
      <c r="M148" t="s">
        <v>26</v>
      </c>
      <c r="N148" t="s">
        <v>99</v>
      </c>
      <c r="O148" t="s">
        <v>100</v>
      </c>
      <c r="P148" t="s">
        <v>776</v>
      </c>
      <c r="Q148" t="s">
        <v>168</v>
      </c>
      <c r="T148">
        <v>5</v>
      </c>
      <c r="U148" t="str">
        <f t="shared" si="26"/>
        <v>Economy</v>
      </c>
      <c r="V148">
        <f t="shared" si="27"/>
        <v>1</v>
      </c>
      <c r="W148" s="18">
        <f t="shared" si="28"/>
        <v>6.0439993140113195</v>
      </c>
      <c r="X148" s="8">
        <f t="shared" si="29"/>
        <v>31.466571428571434</v>
      </c>
      <c r="Y148">
        <f t="shared" si="30"/>
        <v>0.7941761324943476</v>
      </c>
      <c r="Z148">
        <f t="shared" si="31"/>
        <v>4.8</v>
      </c>
      <c r="AA148">
        <f t="shared" si="32"/>
        <v>4.8</v>
      </c>
      <c r="AB148" t="str">
        <f t="shared" si="33"/>
        <v>&lt;2000 Reviews</v>
      </c>
      <c r="AC148" t="str">
        <f t="shared" si="34"/>
        <v>Exquisite Gaming: Call of Duty:</v>
      </c>
    </row>
    <row r="149" spans="1:29" x14ac:dyDescent="0.2">
      <c r="A149" s="1">
        <v>244</v>
      </c>
      <c r="B149" t="s">
        <v>777</v>
      </c>
      <c r="C149" t="s">
        <v>51</v>
      </c>
      <c r="E149">
        <v>4.7</v>
      </c>
      <c r="F149">
        <v>34925</v>
      </c>
      <c r="G149" t="s">
        <v>22</v>
      </c>
      <c r="H149" s="8">
        <v>26.99</v>
      </c>
      <c r="I149" t="s">
        <v>43</v>
      </c>
      <c r="J149" t="s">
        <v>778</v>
      </c>
      <c r="K149" t="s">
        <v>779</v>
      </c>
      <c r="L149">
        <v>0</v>
      </c>
      <c r="M149" t="s">
        <v>46</v>
      </c>
      <c r="N149" t="s">
        <v>47</v>
      </c>
      <c r="O149" t="s">
        <v>48</v>
      </c>
      <c r="P149" t="s">
        <v>49</v>
      </c>
      <c r="T149">
        <v>4</v>
      </c>
      <c r="U149" t="str">
        <f t="shared" si="26"/>
        <v>Economy</v>
      </c>
      <c r="V149">
        <f t="shared" si="27"/>
        <v>1</v>
      </c>
      <c r="W149" s="18">
        <f t="shared" si="28"/>
        <v>5.6134535424642893</v>
      </c>
      <c r="X149" s="8">
        <f t="shared" si="29"/>
        <v>32.235555555555564</v>
      </c>
      <c r="Y149">
        <f t="shared" si="30"/>
        <v>0.83727423135254353</v>
      </c>
      <c r="Z149">
        <f t="shared" si="31"/>
        <v>4.7</v>
      </c>
      <c r="AA149">
        <f t="shared" si="32"/>
        <v>4.7</v>
      </c>
      <c r="AB149" t="str">
        <f t="shared" si="33"/>
        <v>&gt;2500 Reviews</v>
      </c>
      <c r="AC149" t="str">
        <f t="shared" si="34"/>
        <v>Paladone Playstation Controller Icons Light</v>
      </c>
    </row>
    <row r="150" spans="1:29" x14ac:dyDescent="0.2">
      <c r="A150" s="1">
        <v>245</v>
      </c>
      <c r="B150" t="s">
        <v>780</v>
      </c>
      <c r="C150" t="s">
        <v>32</v>
      </c>
      <c r="E150">
        <v>4.3</v>
      </c>
      <c r="F150">
        <v>503</v>
      </c>
      <c r="G150" t="s">
        <v>22</v>
      </c>
      <c r="H150" s="8">
        <v>4.2699999999999996</v>
      </c>
      <c r="I150" t="s">
        <v>126</v>
      </c>
      <c r="J150" t="s">
        <v>781</v>
      </c>
      <c r="K150" t="s">
        <v>782</v>
      </c>
      <c r="L150">
        <v>0</v>
      </c>
      <c r="M150" t="s">
        <v>62</v>
      </c>
      <c r="N150" t="s">
        <v>129</v>
      </c>
      <c r="O150" t="s">
        <v>130</v>
      </c>
      <c r="T150">
        <v>3</v>
      </c>
      <c r="U150" t="str">
        <f t="shared" si="26"/>
        <v>Budget</v>
      </c>
      <c r="V150">
        <f t="shared" si="27"/>
        <v>1</v>
      </c>
      <c r="W150" s="18">
        <f t="shared" si="28"/>
        <v>22.083204672275723</v>
      </c>
      <c r="X150" s="8">
        <f t="shared" si="29"/>
        <v>21.929135802469148</v>
      </c>
      <c r="Y150">
        <f t="shared" si="30"/>
        <v>0.19471811559118585</v>
      </c>
      <c r="Z150">
        <f t="shared" si="31"/>
        <v>4.3</v>
      </c>
      <c r="AA150">
        <f t="shared" si="32"/>
        <v>4.3</v>
      </c>
      <c r="AB150" t="str">
        <f t="shared" si="33"/>
        <v>&lt;1000 Reviews</v>
      </c>
      <c r="AC150" t="str">
        <f t="shared" si="34"/>
        <v>Printed Neon Gaming Posters Set</v>
      </c>
    </row>
    <row r="151" spans="1:29" x14ac:dyDescent="0.2">
      <c r="A151" s="1">
        <v>246</v>
      </c>
      <c r="B151" t="s">
        <v>783</v>
      </c>
      <c r="C151" t="s">
        <v>784</v>
      </c>
      <c r="E151">
        <v>4.8</v>
      </c>
      <c r="F151">
        <v>458</v>
      </c>
      <c r="G151" t="s">
        <v>22</v>
      </c>
      <c r="H151" s="8">
        <v>32.99</v>
      </c>
      <c r="I151" t="s">
        <v>43</v>
      </c>
      <c r="J151" t="s">
        <v>785</v>
      </c>
      <c r="K151" t="s">
        <v>786</v>
      </c>
      <c r="L151">
        <v>0</v>
      </c>
      <c r="M151" t="s">
        <v>46</v>
      </c>
      <c r="N151" t="s">
        <v>47</v>
      </c>
      <c r="O151" t="s">
        <v>48</v>
      </c>
      <c r="P151" t="s">
        <v>49</v>
      </c>
      <c r="T151">
        <v>4</v>
      </c>
      <c r="U151" t="str">
        <f t="shared" si="26"/>
        <v>Mid-range</v>
      </c>
      <c r="V151">
        <f t="shared" si="27"/>
        <v>1</v>
      </c>
      <c r="W151" s="18">
        <f t="shared" si="28"/>
        <v>4.6902293624330609</v>
      </c>
      <c r="X151" s="8">
        <f t="shared" si="29"/>
        <v>32.235555555555564</v>
      </c>
      <c r="Y151">
        <f t="shared" si="30"/>
        <v>1.0234041086446986</v>
      </c>
      <c r="Z151">
        <f t="shared" si="31"/>
        <v>4.8</v>
      </c>
      <c r="AA151">
        <f t="shared" si="32"/>
        <v>4.8</v>
      </c>
      <c r="AB151" t="str">
        <f t="shared" si="33"/>
        <v>&lt;500 Reviews</v>
      </c>
      <c r="AC151" t="str">
        <f t="shared" si="34"/>
        <v>Gamer Neon Sign, Gamepad Shaped</v>
      </c>
    </row>
    <row r="152" spans="1:29" x14ac:dyDescent="0.2">
      <c r="A152" s="1">
        <v>247</v>
      </c>
      <c r="B152" t="s">
        <v>787</v>
      </c>
      <c r="C152" t="s">
        <v>788</v>
      </c>
      <c r="D152" t="s">
        <v>789</v>
      </c>
      <c r="E152">
        <v>4.4000000000000004</v>
      </c>
      <c r="F152">
        <v>1171</v>
      </c>
      <c r="G152" t="s">
        <v>22</v>
      </c>
      <c r="H152" s="8">
        <v>20.98</v>
      </c>
      <c r="I152" t="s">
        <v>231</v>
      </c>
      <c r="J152" t="s">
        <v>790</v>
      </c>
      <c r="K152" t="s">
        <v>791</v>
      </c>
      <c r="L152">
        <v>740</v>
      </c>
      <c r="M152" t="s">
        <v>46</v>
      </c>
      <c r="N152" t="s">
        <v>47</v>
      </c>
      <c r="O152" t="s">
        <v>234</v>
      </c>
      <c r="P152" t="s">
        <v>235</v>
      </c>
      <c r="T152">
        <v>4</v>
      </c>
      <c r="U152" t="str">
        <f t="shared" si="26"/>
        <v>Economy</v>
      </c>
      <c r="V152">
        <f t="shared" si="27"/>
        <v>1</v>
      </c>
      <c r="W152" s="18">
        <f t="shared" si="28"/>
        <v>6.7605550259506426</v>
      </c>
      <c r="X152" s="8">
        <f t="shared" si="29"/>
        <v>32.235555555555564</v>
      </c>
      <c r="Y152">
        <f t="shared" si="30"/>
        <v>0.65083413759823505</v>
      </c>
      <c r="Z152">
        <f t="shared" si="31"/>
        <v>4.4000000000000004</v>
      </c>
      <c r="AA152">
        <f t="shared" si="32"/>
        <v>4.4000000000000004</v>
      </c>
      <c r="AB152" t="str">
        <f t="shared" si="33"/>
        <v>&lt;2000 Reviews</v>
      </c>
      <c r="AC152" t="str">
        <f t="shared" si="34"/>
        <v>Super Bros Toys Illusion Night</v>
      </c>
    </row>
    <row r="153" spans="1:29" x14ac:dyDescent="0.2">
      <c r="A153" s="1">
        <v>248</v>
      </c>
      <c r="B153" t="s">
        <v>792</v>
      </c>
      <c r="C153" t="s">
        <v>267</v>
      </c>
      <c r="E153">
        <v>4.8</v>
      </c>
      <c r="F153">
        <v>5</v>
      </c>
      <c r="G153" t="s">
        <v>22</v>
      </c>
      <c r="H153" s="8">
        <v>14.98</v>
      </c>
      <c r="I153" t="s">
        <v>126</v>
      </c>
      <c r="J153" t="s">
        <v>793</v>
      </c>
      <c r="K153" t="s">
        <v>794</v>
      </c>
      <c r="L153">
        <v>0</v>
      </c>
      <c r="M153" t="s">
        <v>62</v>
      </c>
      <c r="N153" t="s">
        <v>129</v>
      </c>
      <c r="O153" t="s">
        <v>130</v>
      </c>
      <c r="T153">
        <v>3</v>
      </c>
      <c r="U153" t="str">
        <f t="shared" si="26"/>
        <v>Budget</v>
      </c>
      <c r="V153">
        <f t="shared" si="27"/>
        <v>0.05</v>
      </c>
      <c r="W153" s="18">
        <f t="shared" si="28"/>
        <v>0.35133461899817059</v>
      </c>
      <c r="X153" s="8">
        <f t="shared" si="29"/>
        <v>21.929135802469148</v>
      </c>
      <c r="Y153">
        <f t="shared" si="30"/>
        <v>0.68310945469694717</v>
      </c>
      <c r="Z153">
        <f t="shared" si="31"/>
        <v>0.24</v>
      </c>
      <c r="AA153">
        <f t="shared" si="32"/>
        <v>4.8</v>
      </c>
      <c r="AB153" t="str">
        <f t="shared" si="33"/>
        <v>&lt;500 Reviews</v>
      </c>
      <c r="AC153" t="str">
        <f t="shared" si="34"/>
        <v>Rainbow Six Siege Merchandise Battle</v>
      </c>
    </row>
    <row r="154" spans="1:29" x14ac:dyDescent="0.2">
      <c r="A154" s="1">
        <v>249</v>
      </c>
      <c r="B154" t="s">
        <v>795</v>
      </c>
      <c r="C154" t="s">
        <v>796</v>
      </c>
      <c r="D154" t="s">
        <v>797</v>
      </c>
      <c r="E154">
        <v>4.8</v>
      </c>
      <c r="F154">
        <v>43</v>
      </c>
      <c r="G154" t="s">
        <v>22</v>
      </c>
      <c r="H154" s="8">
        <v>27.99</v>
      </c>
      <c r="I154" t="s">
        <v>798</v>
      </c>
      <c r="J154" t="s">
        <v>799</v>
      </c>
      <c r="K154" t="s">
        <v>800</v>
      </c>
      <c r="L154">
        <v>439</v>
      </c>
      <c r="M154" t="s">
        <v>62</v>
      </c>
      <c r="N154" t="s">
        <v>566</v>
      </c>
      <c r="O154" t="s">
        <v>567</v>
      </c>
      <c r="P154" t="s">
        <v>645</v>
      </c>
      <c r="Q154" t="s">
        <v>646</v>
      </c>
      <c r="T154">
        <v>5</v>
      </c>
      <c r="U154" t="str">
        <f t="shared" si="26"/>
        <v>Economy</v>
      </c>
      <c r="V154">
        <f t="shared" si="27"/>
        <v>0.43</v>
      </c>
      <c r="W154" s="18">
        <f t="shared" si="28"/>
        <v>1.6170681063342738</v>
      </c>
      <c r="X154" s="8">
        <f t="shared" si="29"/>
        <v>21.929135802469148</v>
      </c>
      <c r="Y154">
        <f t="shared" si="30"/>
        <v>1.2763840879150568</v>
      </c>
      <c r="Z154">
        <f t="shared" si="31"/>
        <v>2.0640000000000001</v>
      </c>
      <c r="AA154">
        <f t="shared" si="32"/>
        <v>4.8</v>
      </c>
      <c r="AB154" t="str">
        <f t="shared" si="33"/>
        <v>&lt;500 Reviews</v>
      </c>
      <c r="AC154" t="str">
        <f t="shared" si="34"/>
        <v>Xbox Throw Blanket with Game</v>
      </c>
    </row>
    <row r="155" spans="1:29" x14ac:dyDescent="0.2">
      <c r="A155" s="1">
        <v>252</v>
      </c>
      <c r="B155" t="s">
        <v>801</v>
      </c>
      <c r="C155" t="s">
        <v>802</v>
      </c>
      <c r="E155">
        <v>4.7</v>
      </c>
      <c r="F155">
        <v>1232</v>
      </c>
      <c r="G155" t="s">
        <v>22</v>
      </c>
      <c r="H155" s="8">
        <v>19.98</v>
      </c>
      <c r="I155" t="s">
        <v>59</v>
      </c>
      <c r="J155" t="s">
        <v>803</v>
      </c>
      <c r="K155" t="s">
        <v>804</v>
      </c>
      <c r="L155">
        <v>0</v>
      </c>
      <c r="M155" t="s">
        <v>62</v>
      </c>
      <c r="N155" t="s">
        <v>63</v>
      </c>
      <c r="O155" t="s">
        <v>64</v>
      </c>
      <c r="P155" t="s">
        <v>65</v>
      </c>
      <c r="T155">
        <v>4</v>
      </c>
      <c r="U155" t="str">
        <f t="shared" si="26"/>
        <v>Economy</v>
      </c>
      <c r="V155">
        <f t="shared" si="27"/>
        <v>1</v>
      </c>
      <c r="W155" s="18">
        <f t="shared" si="28"/>
        <v>5.1585054189992485</v>
      </c>
      <c r="X155" s="8">
        <f t="shared" si="29"/>
        <v>21.929135802469148</v>
      </c>
      <c r="Y155">
        <f t="shared" si="30"/>
        <v>0.91111661581074799</v>
      </c>
      <c r="Z155">
        <f t="shared" si="31"/>
        <v>4.7</v>
      </c>
      <c r="AA155">
        <f t="shared" si="32"/>
        <v>4.7</v>
      </c>
      <c r="AB155" t="str">
        <f t="shared" si="33"/>
        <v>&lt;2000 Reviews</v>
      </c>
      <c r="AC155" t="str">
        <f t="shared" si="34"/>
        <v>YuanDian Can't Hear You I'm</v>
      </c>
    </row>
    <row r="156" spans="1:29" x14ac:dyDescent="0.2">
      <c r="A156" s="1">
        <v>253</v>
      </c>
      <c r="B156" t="s">
        <v>805</v>
      </c>
      <c r="C156" t="s">
        <v>806</v>
      </c>
      <c r="E156">
        <v>4.4000000000000004</v>
      </c>
      <c r="F156">
        <v>8456</v>
      </c>
      <c r="G156" t="s">
        <v>22</v>
      </c>
      <c r="H156" s="8">
        <v>239.99</v>
      </c>
      <c r="I156" t="s">
        <v>807</v>
      </c>
      <c r="J156" t="s">
        <v>808</v>
      </c>
      <c r="K156" t="s">
        <v>809</v>
      </c>
      <c r="L156">
        <v>0</v>
      </c>
      <c r="M156" t="s">
        <v>62</v>
      </c>
      <c r="N156" t="s">
        <v>810</v>
      </c>
      <c r="O156" t="s">
        <v>811</v>
      </c>
      <c r="P156" t="s">
        <v>812</v>
      </c>
      <c r="Q156" t="s">
        <v>813</v>
      </c>
      <c r="T156">
        <v>5</v>
      </c>
      <c r="U156" t="str">
        <f t="shared" si="26"/>
        <v>Premium</v>
      </c>
      <c r="V156">
        <f t="shared" si="27"/>
        <v>1</v>
      </c>
      <c r="W156" s="18">
        <f t="shared" si="28"/>
        <v>0.40205090849978853</v>
      </c>
      <c r="X156" s="8">
        <f t="shared" si="29"/>
        <v>21.929135802469148</v>
      </c>
      <c r="Y156">
        <f t="shared" si="30"/>
        <v>10.943887719140211</v>
      </c>
      <c r="Z156">
        <f t="shared" si="31"/>
        <v>4.4000000000000004</v>
      </c>
      <c r="AA156">
        <f t="shared" si="32"/>
        <v>4.4000000000000004</v>
      </c>
      <c r="AB156" t="str">
        <f t="shared" si="33"/>
        <v>&gt;2500 Reviews</v>
      </c>
      <c r="AC156" t="str">
        <f t="shared" si="34"/>
        <v>X Rocker XL Floor Gaming</v>
      </c>
    </row>
    <row r="157" spans="1:29" x14ac:dyDescent="0.2">
      <c r="A157" s="1">
        <v>254</v>
      </c>
      <c r="B157" t="s">
        <v>814</v>
      </c>
      <c r="C157" t="s">
        <v>815</v>
      </c>
      <c r="E157">
        <v>4.5999999999999996</v>
      </c>
      <c r="F157">
        <v>276</v>
      </c>
      <c r="G157" t="s">
        <v>22</v>
      </c>
      <c r="H157" s="8">
        <v>19.75</v>
      </c>
      <c r="I157" t="s">
        <v>140</v>
      </c>
      <c r="J157" t="s">
        <v>816</v>
      </c>
      <c r="K157" t="s">
        <v>817</v>
      </c>
      <c r="L157">
        <v>0</v>
      </c>
      <c r="M157" t="s">
        <v>62</v>
      </c>
      <c r="N157" t="s">
        <v>63</v>
      </c>
      <c r="O157" t="s">
        <v>143</v>
      </c>
      <c r="P157" t="s">
        <v>144</v>
      </c>
      <c r="Q157" t="s">
        <v>145</v>
      </c>
      <c r="T157">
        <v>5</v>
      </c>
      <c r="U157" t="str">
        <f t="shared" si="26"/>
        <v>Economy</v>
      </c>
      <c r="V157">
        <f t="shared" si="27"/>
        <v>1</v>
      </c>
      <c r="W157" s="18">
        <f t="shared" si="28"/>
        <v>5.1075455539928134</v>
      </c>
      <c r="X157" s="8">
        <f t="shared" si="29"/>
        <v>21.929135802469148</v>
      </c>
      <c r="Y157">
        <f t="shared" si="30"/>
        <v>0.90062828639951309</v>
      </c>
      <c r="Z157">
        <f t="shared" si="31"/>
        <v>4.5999999999999996</v>
      </c>
      <c r="AA157">
        <f t="shared" si="32"/>
        <v>4.5999999999999996</v>
      </c>
      <c r="AB157" t="str">
        <f t="shared" si="33"/>
        <v>&lt;500 Reviews</v>
      </c>
      <c r="AC157" t="str">
        <f t="shared" si="34"/>
        <v>Gamer Gifts for Teenage Boy,</v>
      </c>
    </row>
    <row r="158" spans="1:29" x14ac:dyDescent="0.2">
      <c r="A158" s="1">
        <v>255</v>
      </c>
      <c r="B158" t="s">
        <v>818</v>
      </c>
      <c r="C158" t="s">
        <v>819</v>
      </c>
      <c r="E158">
        <v>4.5</v>
      </c>
      <c r="F158">
        <v>27</v>
      </c>
      <c r="G158" t="s">
        <v>22</v>
      </c>
      <c r="H158" s="8">
        <v>23.99</v>
      </c>
      <c r="I158" t="s">
        <v>78</v>
      </c>
      <c r="J158" t="s">
        <v>820</v>
      </c>
      <c r="K158" t="s">
        <v>821</v>
      </c>
      <c r="L158">
        <v>0</v>
      </c>
      <c r="M158" t="s">
        <v>62</v>
      </c>
      <c r="N158" t="s">
        <v>71</v>
      </c>
      <c r="O158" t="s">
        <v>81</v>
      </c>
      <c r="P158" t="s">
        <v>82</v>
      </c>
      <c r="Q158" t="s">
        <v>83</v>
      </c>
      <c r="T158">
        <v>5</v>
      </c>
      <c r="U158" t="str">
        <f t="shared" si="26"/>
        <v>Economy</v>
      </c>
      <c r="V158">
        <f t="shared" si="27"/>
        <v>0.27</v>
      </c>
      <c r="W158" s="18">
        <f t="shared" si="28"/>
        <v>1.1106252605252196</v>
      </c>
      <c r="X158" s="8">
        <f t="shared" si="29"/>
        <v>21.929135802469148</v>
      </c>
      <c r="Y158">
        <f t="shared" si="30"/>
        <v>1.0939783590240162</v>
      </c>
      <c r="Z158">
        <f t="shared" si="31"/>
        <v>1.2150000000000001</v>
      </c>
      <c r="AA158">
        <f t="shared" si="32"/>
        <v>4.5</v>
      </c>
      <c r="AB158" t="str">
        <f t="shared" si="33"/>
        <v>&lt;500 Reviews</v>
      </c>
      <c r="AC158" t="str">
        <f t="shared" si="34"/>
        <v>Gamer Tumbler Gifts,Gamer Gifts For</v>
      </c>
    </row>
    <row r="159" spans="1:29" x14ac:dyDescent="0.2">
      <c r="A159" s="1">
        <v>256</v>
      </c>
      <c r="B159" t="s">
        <v>822</v>
      </c>
      <c r="C159" t="s">
        <v>823</v>
      </c>
      <c r="E159">
        <v>4</v>
      </c>
      <c r="F159">
        <v>909</v>
      </c>
      <c r="G159" t="s">
        <v>22</v>
      </c>
      <c r="H159" s="8">
        <v>154.99</v>
      </c>
      <c r="I159" t="s">
        <v>824</v>
      </c>
      <c r="J159" t="s">
        <v>825</v>
      </c>
      <c r="K159" t="s">
        <v>826</v>
      </c>
      <c r="L159">
        <v>0</v>
      </c>
      <c r="M159" t="s">
        <v>136</v>
      </c>
      <c r="N159" t="s">
        <v>827</v>
      </c>
      <c r="O159" t="s">
        <v>828</v>
      </c>
      <c r="P159" t="s">
        <v>829</v>
      </c>
      <c r="Q159" t="s">
        <v>830</v>
      </c>
      <c r="R159" t="s">
        <v>831</v>
      </c>
      <c r="T159">
        <v>6</v>
      </c>
      <c r="U159" t="str">
        <f t="shared" si="26"/>
        <v>Premium</v>
      </c>
      <c r="V159">
        <f t="shared" si="27"/>
        <v>1</v>
      </c>
      <c r="W159" s="18">
        <f t="shared" si="28"/>
        <v>1.7377637266920445</v>
      </c>
      <c r="X159" s="8">
        <f t="shared" si="29"/>
        <v>67.334000000000003</v>
      </c>
      <c r="Y159">
        <f t="shared" si="30"/>
        <v>2.3018088929812577</v>
      </c>
      <c r="Z159">
        <f t="shared" si="31"/>
        <v>4</v>
      </c>
      <c r="AA159">
        <f t="shared" si="32"/>
        <v>4</v>
      </c>
      <c r="AB159" t="str">
        <f t="shared" si="33"/>
        <v>&lt;1000 Reviews</v>
      </c>
      <c r="AC159" t="str">
        <f t="shared" si="34"/>
        <v>Divoom Pixoo-64 - WiFi Pixel</v>
      </c>
    </row>
    <row r="160" spans="1:29" x14ac:dyDescent="0.2">
      <c r="A160" s="1">
        <v>258</v>
      </c>
      <c r="B160" t="s">
        <v>832</v>
      </c>
      <c r="C160" t="s">
        <v>833</v>
      </c>
      <c r="E160">
        <v>4.3</v>
      </c>
      <c r="F160">
        <v>18</v>
      </c>
      <c r="G160" t="s">
        <v>22</v>
      </c>
      <c r="H160" s="8">
        <v>19.989999999999998</v>
      </c>
      <c r="I160" t="s">
        <v>834</v>
      </c>
      <c r="J160" t="s">
        <v>835</v>
      </c>
      <c r="K160" t="s">
        <v>836</v>
      </c>
      <c r="L160">
        <v>0</v>
      </c>
      <c r="M160" t="s">
        <v>62</v>
      </c>
      <c r="N160" t="s">
        <v>566</v>
      </c>
      <c r="O160" t="s">
        <v>567</v>
      </c>
      <c r="P160" t="s">
        <v>645</v>
      </c>
      <c r="Q160" t="s">
        <v>837</v>
      </c>
      <c r="T160">
        <v>5</v>
      </c>
      <c r="U160" t="str">
        <f t="shared" si="26"/>
        <v>Economy</v>
      </c>
      <c r="V160">
        <f t="shared" si="27"/>
        <v>0.18</v>
      </c>
      <c r="W160" s="18">
        <f t="shared" si="28"/>
        <v>0.84908209660385792</v>
      </c>
      <c r="X160" s="8">
        <f t="shared" si="29"/>
        <v>21.929135802469148</v>
      </c>
      <c r="Y160">
        <f t="shared" si="30"/>
        <v>0.91157263013297551</v>
      </c>
      <c r="Z160">
        <f t="shared" si="31"/>
        <v>0.77399999999999991</v>
      </c>
      <c r="AA160">
        <f t="shared" si="32"/>
        <v>4.3</v>
      </c>
      <c r="AB160" t="str">
        <f t="shared" si="33"/>
        <v>&lt;500 Reviews</v>
      </c>
      <c r="AC160" t="str">
        <f t="shared" si="34"/>
        <v>Gaming Blanket Game Flannel Throw</v>
      </c>
    </row>
  </sheetData>
  <conditionalFormatting sqref="W1:W1048576">
    <cfRule type="colorScale" priority="2">
      <colorScale>
        <cfvo type="min"/>
        <cfvo type="percentile" val="50"/>
        <cfvo type="num" val="6"/>
        <color rgb="FFFF7128"/>
        <color rgb="FFFFEB84"/>
        <color rgb="FF00B050"/>
      </colorScale>
    </cfRule>
  </conditionalFormatting>
  <conditionalFormatting sqref="X1:AC1">
    <cfRule type="colorScale" priority="5">
      <colorScale>
        <cfvo type="percent" val="25"/>
        <cfvo type="percent" val="50"/>
        <cfvo type="percent" val="75"/>
        <color rgb="FFF8696B"/>
        <color rgb="FFFFEB84"/>
        <color rgb="FF63BE7B"/>
      </colorScale>
    </cfRule>
  </conditionalFormatting>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Visualizations</vt:lpstr>
      <vt:lpstr>1. Product Analysis </vt:lpstr>
      <vt:lpstr>2. Category Insights</vt:lpstr>
      <vt:lpstr>3. Brand Performance</vt:lpstr>
      <vt:lpstr>Gaming Merchandise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Tsentner, Mr. Andrew Alexander</cp:lastModifiedBy>
  <dcterms:created xsi:type="dcterms:W3CDTF">2024-10-30T19:47:05Z</dcterms:created>
  <dcterms:modified xsi:type="dcterms:W3CDTF">2025-01-10T23:09:15Z</dcterms:modified>
</cp:coreProperties>
</file>