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Uni\Research Project\Data\GitHub Final Data Upload\"/>
    </mc:Choice>
  </mc:AlternateContent>
  <xr:revisionPtr revIDLastSave="0" documentId="13_ncr:1_{9BCAE46E-1E8F-4D44-84B6-99A444DA727A}" xr6:coauthVersionLast="45" xr6:coauthVersionMax="45" xr10:uidLastSave="{00000000-0000-0000-0000-000000000000}"/>
  <bookViews>
    <workbookView xWindow="0" yWindow="2760" windowWidth="22776" windowHeight="8388" tabRatio="806" activeTab="1" xr2:uid="{3F78CDCE-7C35-4FF1-B628-E06E63EB01EA}"/>
  </bookViews>
  <sheets>
    <sheet name="Provincial Disaster Impact" sheetId="16" r:id="rId1"/>
    <sheet name="Provincial Disaster Timelines" sheetId="18" r:id="rId2"/>
    <sheet name="National Disaster Timeline" sheetId="19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3" i="19" l="1"/>
  <c r="D4" i="19" l="1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3" i="19"/>
  <c r="J97" i="18" l="1"/>
  <c r="D86" i="16" l="1"/>
  <c r="D85" i="16"/>
  <c r="D84" i="16"/>
  <c r="D67" i="16"/>
  <c r="D62" i="16"/>
  <c r="C86" i="16"/>
  <c r="C84" i="16"/>
  <c r="C67" i="16"/>
  <c r="C62" i="16"/>
  <c r="B86" i="16"/>
  <c r="B84" i="16"/>
  <c r="B67" i="16"/>
  <c r="B62" i="16"/>
  <c r="J1117" i="18" l="1"/>
  <c r="D71" i="16" s="1"/>
  <c r="J765" i="18"/>
  <c r="D48" i="16" s="1"/>
  <c r="J686" i="18"/>
  <c r="D43" i="16" s="1"/>
  <c r="J280" i="18"/>
  <c r="D19" i="16" s="1"/>
  <c r="J98" i="18"/>
  <c r="D8" i="16" s="1"/>
  <c r="K24" i="18"/>
  <c r="K25" i="18"/>
  <c r="K26" i="18"/>
  <c r="K27" i="18"/>
  <c r="K28" i="18"/>
  <c r="K29" i="18"/>
  <c r="K30" i="18"/>
  <c r="K31" i="18"/>
  <c r="K32" i="18"/>
  <c r="K33" i="18"/>
  <c r="K35" i="18"/>
  <c r="K36" i="18"/>
  <c r="K37" i="18"/>
  <c r="K38" i="18"/>
  <c r="K39" i="18"/>
  <c r="K40" i="18"/>
  <c r="K41" i="18"/>
  <c r="K42" i="18"/>
  <c r="K44" i="18"/>
  <c r="K45" i="18"/>
  <c r="K46" i="18"/>
  <c r="K47" i="18"/>
  <c r="K48" i="18"/>
  <c r="K49" i="18"/>
  <c r="K50" i="18"/>
  <c r="K51" i="18"/>
  <c r="K52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7" i="18"/>
  <c r="K98" i="18" s="1"/>
  <c r="B8" i="16" s="1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9" i="18"/>
  <c r="K120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2" i="18"/>
  <c r="K163" i="18"/>
  <c r="K164" i="18"/>
  <c r="K165" i="18"/>
  <c r="K167" i="18"/>
  <c r="K168" i="18"/>
  <c r="K169" i="18"/>
  <c r="K170" i="18"/>
  <c r="K171" i="18"/>
  <c r="K172" i="18"/>
  <c r="K173" i="18"/>
  <c r="K174" i="18"/>
  <c r="K175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9" i="18"/>
  <c r="K280" i="18" s="1"/>
  <c r="B19" i="16" s="1"/>
  <c r="K281" i="18"/>
  <c r="K282" i="18"/>
  <c r="K283" i="18"/>
  <c r="K284" i="18"/>
  <c r="K285" i="18"/>
  <c r="K286" i="18"/>
  <c r="K287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3" i="18"/>
  <c r="K324" i="18"/>
  <c r="K325" i="18"/>
  <c r="K326" i="18"/>
  <c r="K327" i="18"/>
  <c r="K328" i="18"/>
  <c r="K329" i="18"/>
  <c r="K330" i="18"/>
  <c r="K331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8" i="18"/>
  <c r="K349" i="18"/>
  <c r="K350" i="18"/>
  <c r="K351" i="18"/>
  <c r="K352" i="18"/>
  <c r="K353" i="18"/>
  <c r="K354" i="18"/>
  <c r="K355" i="18"/>
  <c r="K356" i="18"/>
  <c r="K357" i="18"/>
  <c r="K359" i="18"/>
  <c r="K360" i="18"/>
  <c r="K361" i="18"/>
  <c r="K362" i="18"/>
  <c r="K363" i="18"/>
  <c r="K364" i="18"/>
  <c r="K365" i="18"/>
  <c r="K366" i="18"/>
  <c r="K367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6" i="18"/>
  <c r="K587" i="18"/>
  <c r="K588" i="18"/>
  <c r="K589" i="18"/>
  <c r="K590" i="18"/>
  <c r="K591" i="18"/>
  <c r="K592" i="18"/>
  <c r="K593" i="18"/>
  <c r="K594" i="18"/>
  <c r="K595" i="18"/>
  <c r="K596" i="18"/>
  <c r="K598" i="18"/>
  <c r="K599" i="18"/>
  <c r="K600" i="18"/>
  <c r="K601" i="18"/>
  <c r="K602" i="18"/>
  <c r="K603" i="18"/>
  <c r="K604" i="18"/>
  <c r="K605" i="18"/>
  <c r="K606" i="18"/>
  <c r="K607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1" i="18"/>
  <c r="K662" i="18"/>
  <c r="K663" i="18"/>
  <c r="K664" i="18"/>
  <c r="K665" i="18"/>
  <c r="K666" i="18"/>
  <c r="K667" i="18"/>
  <c r="K668" i="18"/>
  <c r="K669" i="18"/>
  <c r="K670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5" i="18"/>
  <c r="K686" i="18" s="1"/>
  <c r="B43" i="16" s="1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4" i="18"/>
  <c r="K765" i="18" s="1"/>
  <c r="B48" i="16" s="1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4" i="18"/>
  <c r="K855" i="18"/>
  <c r="K856" i="18"/>
  <c r="K857" i="18"/>
  <c r="K858" i="18"/>
  <c r="K859" i="18"/>
  <c r="K860" i="18"/>
  <c r="K861" i="18"/>
  <c r="K862" i="18"/>
  <c r="K863" i="18"/>
  <c r="K864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4" i="18"/>
  <c r="K945" i="18"/>
  <c r="K946" i="18"/>
  <c r="K947" i="18"/>
  <c r="K948" i="18"/>
  <c r="K949" i="18"/>
  <c r="K950" i="18"/>
  <c r="K951" i="18"/>
  <c r="K952" i="18"/>
  <c r="K953" i="18"/>
  <c r="K954" i="18"/>
  <c r="K955" i="18"/>
  <c r="K956" i="18"/>
  <c r="K957" i="18"/>
  <c r="K958" i="18"/>
  <c r="K959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3" i="18"/>
  <c r="K974" i="18"/>
  <c r="K975" i="18"/>
  <c r="K976" i="18"/>
  <c r="K977" i="18"/>
  <c r="K978" i="18"/>
  <c r="K979" i="18"/>
  <c r="K980" i="18"/>
  <c r="K981" i="18"/>
  <c r="K982" i="18"/>
  <c r="K983" i="18"/>
  <c r="K984" i="18"/>
  <c r="K985" i="18"/>
  <c r="K987" i="18"/>
  <c r="K988" i="18"/>
  <c r="K989" i="18"/>
  <c r="K990" i="18"/>
  <c r="K991" i="18"/>
  <c r="K992" i="18"/>
  <c r="K993" i="18"/>
  <c r="K994" i="18"/>
  <c r="K996" i="18"/>
  <c r="K997" i="18"/>
  <c r="K998" i="18"/>
  <c r="K999" i="18"/>
  <c r="K1000" i="18"/>
  <c r="K1001" i="18"/>
  <c r="K1002" i="18"/>
  <c r="K1003" i="18"/>
  <c r="K1004" i="18"/>
  <c r="K1005" i="18"/>
  <c r="K1007" i="18"/>
  <c r="K1009" i="18"/>
  <c r="K1010" i="18"/>
  <c r="K1011" i="18"/>
  <c r="K1012" i="18"/>
  <c r="K1013" i="18"/>
  <c r="K1014" i="18"/>
  <c r="K1015" i="18"/>
  <c r="K1016" i="18"/>
  <c r="K1017" i="18"/>
  <c r="K1018" i="18"/>
  <c r="K1019" i="18"/>
  <c r="K1020" i="18"/>
  <c r="K1021" i="18"/>
  <c r="K1022" i="18"/>
  <c r="K1023" i="18"/>
  <c r="K1024" i="18"/>
  <c r="K1025" i="18"/>
  <c r="K1026" i="18"/>
  <c r="K1027" i="18"/>
  <c r="K1028" i="18"/>
  <c r="K1029" i="18"/>
  <c r="K1030" i="18"/>
  <c r="K1032" i="18"/>
  <c r="K1033" i="18"/>
  <c r="K1034" i="18"/>
  <c r="K1035" i="18"/>
  <c r="K1036" i="18"/>
  <c r="K1037" i="18"/>
  <c r="K1038" i="18"/>
  <c r="K1039" i="18"/>
  <c r="K1040" i="18"/>
  <c r="K1041" i="18"/>
  <c r="K1043" i="18"/>
  <c r="K1044" i="18"/>
  <c r="K1045" i="18"/>
  <c r="K1046" i="18"/>
  <c r="K1047" i="18"/>
  <c r="K1048" i="18"/>
  <c r="K1049" i="18"/>
  <c r="K1050" i="18"/>
  <c r="K1051" i="18"/>
  <c r="K1052" i="18"/>
  <c r="K1053" i="18"/>
  <c r="K1054" i="18"/>
  <c r="K1055" i="18"/>
  <c r="K1057" i="18"/>
  <c r="K1058" i="18"/>
  <c r="K1059" i="18"/>
  <c r="K1060" i="18"/>
  <c r="K1061" i="18"/>
  <c r="K1062" i="18"/>
  <c r="K1063" i="18"/>
  <c r="K1064" i="18"/>
  <c r="K1065" i="18"/>
  <c r="K1066" i="18"/>
  <c r="K1068" i="18"/>
  <c r="K1070" i="18"/>
  <c r="K1071" i="18"/>
  <c r="K1072" i="18"/>
  <c r="K1073" i="18"/>
  <c r="K1074" i="18"/>
  <c r="K1075" i="18"/>
  <c r="K1076" i="18"/>
  <c r="K1077" i="18"/>
  <c r="K1078" i="18"/>
  <c r="K1079" i="18"/>
  <c r="K1080" i="18"/>
  <c r="K1082" i="18"/>
  <c r="K1083" i="18"/>
  <c r="K1084" i="18"/>
  <c r="K1085" i="18"/>
  <c r="K1086" i="18"/>
  <c r="K1087" i="18"/>
  <c r="K1088" i="18"/>
  <c r="K1089" i="18"/>
  <c r="K1090" i="18"/>
  <c r="K1092" i="18"/>
  <c r="K1093" i="18"/>
  <c r="K1094" i="18"/>
  <c r="K1095" i="18"/>
  <c r="K1096" i="18"/>
  <c r="K1097" i="18"/>
  <c r="K1098" i="18"/>
  <c r="K1099" i="18"/>
  <c r="K1100" i="18"/>
  <c r="K1101" i="18"/>
  <c r="K1102" i="18"/>
  <c r="K1103" i="18"/>
  <c r="K1104" i="18"/>
  <c r="K1105" i="18"/>
  <c r="K1106" i="18"/>
  <c r="K1107" i="18"/>
  <c r="K1108" i="18"/>
  <c r="K1109" i="18"/>
  <c r="K1110" i="18"/>
  <c r="K1111" i="18"/>
  <c r="K1112" i="18"/>
  <c r="K1113" i="18"/>
  <c r="K1114" i="18"/>
  <c r="K1116" i="18"/>
  <c r="K1117" i="18" s="1"/>
  <c r="B71" i="16" s="1"/>
  <c r="K1118" i="18"/>
  <c r="K1119" i="18"/>
  <c r="K1120" i="18"/>
  <c r="K1121" i="18"/>
  <c r="K1122" i="18"/>
  <c r="K1123" i="18"/>
  <c r="K1124" i="18"/>
  <c r="K1125" i="18"/>
  <c r="K1126" i="18"/>
  <c r="K1127" i="18"/>
  <c r="K1128" i="18"/>
  <c r="K1129" i="18"/>
  <c r="K1130" i="18"/>
  <c r="K1131" i="18"/>
  <c r="K1132" i="18"/>
  <c r="K1133" i="18"/>
  <c r="K1134" i="18"/>
  <c r="K1135" i="18"/>
  <c r="K1136" i="18"/>
  <c r="K1137" i="18"/>
  <c r="K1138" i="18"/>
  <c r="K1139" i="18"/>
  <c r="K1140" i="18"/>
  <c r="K1141" i="18"/>
  <c r="K1143" i="18"/>
  <c r="K1144" i="18"/>
  <c r="K1145" i="18"/>
  <c r="K1147" i="18"/>
  <c r="K1148" i="18"/>
  <c r="K1149" i="18"/>
  <c r="K1150" i="18"/>
  <c r="K1151" i="18"/>
  <c r="K1153" i="18"/>
  <c r="K1154" i="18"/>
  <c r="K1155" i="18"/>
  <c r="K1156" i="18"/>
  <c r="K1157" i="18"/>
  <c r="K1158" i="18"/>
  <c r="K1159" i="18"/>
  <c r="K1160" i="18"/>
  <c r="K1161" i="18"/>
  <c r="K1162" i="18"/>
  <c r="K1163" i="18"/>
  <c r="K1164" i="18"/>
  <c r="K1165" i="18"/>
  <c r="K1166" i="18"/>
  <c r="K1167" i="18"/>
  <c r="K1168" i="18"/>
  <c r="K1169" i="18"/>
  <c r="K1170" i="18"/>
  <c r="K1171" i="18"/>
  <c r="K1172" i="18"/>
  <c r="K1173" i="18"/>
  <c r="K1175" i="18"/>
  <c r="K1176" i="18"/>
  <c r="K1177" i="18"/>
  <c r="K1178" i="18"/>
  <c r="K1179" i="18"/>
  <c r="K1180" i="18"/>
  <c r="K1181" i="18"/>
  <c r="K1182" i="18"/>
  <c r="K1183" i="18"/>
  <c r="K1184" i="18"/>
  <c r="K1185" i="18"/>
  <c r="K1186" i="18"/>
  <c r="K1187" i="18"/>
  <c r="K1188" i="18"/>
  <c r="K1189" i="18"/>
  <c r="K1190" i="18"/>
  <c r="K1191" i="18"/>
  <c r="K1192" i="18"/>
  <c r="K1193" i="18"/>
  <c r="K1194" i="18"/>
  <c r="K1195" i="18"/>
  <c r="K1197" i="18"/>
  <c r="K1198" i="18"/>
  <c r="K1199" i="18"/>
  <c r="K1200" i="18"/>
  <c r="K1201" i="18"/>
  <c r="K1202" i="18"/>
  <c r="K1203" i="18"/>
  <c r="K1204" i="18"/>
  <c r="K1205" i="18"/>
  <c r="K1206" i="18"/>
  <c r="K1207" i="18"/>
  <c r="K1208" i="18"/>
  <c r="K1209" i="18"/>
  <c r="K1210" i="18"/>
  <c r="K1211" i="18"/>
  <c r="K1212" i="18"/>
  <c r="K1213" i="18"/>
  <c r="K1214" i="18"/>
  <c r="K1215" i="18"/>
  <c r="K1216" i="18"/>
  <c r="K1218" i="18"/>
  <c r="K1219" i="18"/>
  <c r="K1220" i="18"/>
  <c r="K1221" i="18"/>
  <c r="K1222" i="18"/>
  <c r="K1223" i="18"/>
  <c r="K1224" i="18"/>
  <c r="K1225" i="18"/>
  <c r="K1226" i="18"/>
  <c r="K1227" i="18"/>
  <c r="K1228" i="18"/>
  <c r="K1229" i="18"/>
  <c r="K1230" i="18"/>
  <c r="K1231" i="18"/>
  <c r="K1232" i="18"/>
  <c r="K1233" i="18"/>
  <c r="K1234" i="18"/>
  <c r="K1235" i="18"/>
  <c r="K1236" i="18"/>
  <c r="K1237" i="18"/>
  <c r="K1238" i="18"/>
  <c r="K1239" i="18"/>
  <c r="K1240" i="18"/>
  <c r="K1241" i="18"/>
  <c r="K1243" i="18"/>
  <c r="K1244" i="18"/>
  <c r="K1245" i="18"/>
  <c r="K1246" i="18"/>
  <c r="K1247" i="18"/>
  <c r="K1248" i="18"/>
  <c r="K1249" i="18"/>
  <c r="K1250" i="18"/>
  <c r="K1252" i="18"/>
  <c r="K1253" i="18"/>
  <c r="K1254" i="18"/>
  <c r="K1255" i="18"/>
  <c r="K1256" i="18"/>
  <c r="K1257" i="18"/>
  <c r="K1258" i="18"/>
  <c r="K1260" i="18"/>
  <c r="K1261" i="18"/>
  <c r="K1262" i="18"/>
  <c r="K1263" i="18"/>
  <c r="K1265" i="18"/>
  <c r="K1266" i="18"/>
  <c r="K1267" i="18"/>
  <c r="K1268" i="18"/>
  <c r="K1269" i="18"/>
  <c r="K1270" i="18"/>
  <c r="K1271" i="18"/>
  <c r="K1272" i="18"/>
  <c r="K1273" i="18"/>
  <c r="K1274" i="18"/>
  <c r="K1275" i="18"/>
  <c r="K1276" i="18"/>
  <c r="K1277" i="18"/>
  <c r="K1278" i="18"/>
  <c r="K1279" i="18"/>
  <c r="K1280" i="18"/>
  <c r="K1281" i="18"/>
  <c r="K1282" i="18"/>
  <c r="K1283" i="18"/>
  <c r="K1284" i="18"/>
  <c r="K1285" i="18"/>
  <c r="K1286" i="18"/>
  <c r="K1287" i="18"/>
  <c r="K1289" i="18"/>
  <c r="K1290" i="18"/>
  <c r="K1291" i="18"/>
  <c r="K1292" i="18"/>
  <c r="K1293" i="18"/>
  <c r="K1294" i="18"/>
  <c r="K1295" i="18"/>
  <c r="K1296" i="18"/>
  <c r="K1297" i="18"/>
  <c r="K1298" i="18"/>
  <c r="K1299" i="18"/>
  <c r="K1301" i="18"/>
  <c r="K1303" i="18"/>
  <c r="K1304" i="18" s="1"/>
  <c r="B85" i="16" s="1"/>
  <c r="K1305" i="18"/>
  <c r="K1307" i="18"/>
  <c r="K1308" i="18"/>
  <c r="K1309" i="18"/>
  <c r="K1310" i="18"/>
  <c r="K1311" i="18"/>
  <c r="K1312" i="18"/>
  <c r="K1313" i="18"/>
  <c r="K2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" i="18"/>
  <c r="K1264" i="18" l="1"/>
  <c r="B81" i="16" s="1"/>
  <c r="K1288" i="18"/>
  <c r="B82" i="16" s="1"/>
  <c r="K1196" i="18"/>
  <c r="B76" i="16" s="1"/>
  <c r="K1006" i="18"/>
  <c r="B61" i="16" s="1"/>
  <c r="K96" i="18"/>
  <c r="B7" i="16" s="1"/>
  <c r="K1300" i="18"/>
  <c r="B83" i="16" s="1"/>
  <c r="K1174" i="18"/>
  <c r="B75" i="16" s="1"/>
  <c r="K1152" i="18"/>
  <c r="B74" i="16" s="1"/>
  <c r="K1081" i="18"/>
  <c r="B68" i="16" s="1"/>
  <c r="K201" i="18"/>
  <c r="B15" i="16" s="1"/>
  <c r="K1314" i="18"/>
  <c r="B87" i="16" s="1"/>
  <c r="K1259" i="18"/>
  <c r="B80" i="16" s="1"/>
  <c r="K1251" i="18"/>
  <c r="B79" i="16" s="1"/>
  <c r="K1242" i="18"/>
  <c r="B78" i="16" s="1"/>
  <c r="K1217" i="18"/>
  <c r="B77" i="16" s="1"/>
  <c r="K347" i="18"/>
  <c r="B24" i="16" s="1"/>
  <c r="K253" i="18"/>
  <c r="B17" i="16" s="1"/>
  <c r="K176" i="18"/>
  <c r="B14" i="16" s="1"/>
  <c r="K166" i="18"/>
  <c r="B13" i="16" s="1"/>
  <c r="K121" i="18"/>
  <c r="B10" i="16" s="1"/>
  <c r="K943" i="18"/>
  <c r="B57" i="16" s="1"/>
  <c r="K1146" i="18"/>
  <c r="B73" i="16" s="1"/>
  <c r="K853" i="18"/>
  <c r="B53" i="16" s="1"/>
  <c r="K597" i="18"/>
  <c r="B36" i="16" s="1"/>
  <c r="K288" i="18"/>
  <c r="B20" i="16" s="1"/>
  <c r="K161" i="18"/>
  <c r="B12" i="16" s="1"/>
  <c r="K136" i="18"/>
  <c r="B11" i="16" s="1"/>
  <c r="K1142" i="18"/>
  <c r="B72" i="16" s="1"/>
  <c r="K779" i="18"/>
  <c r="B49" i="16" s="1"/>
  <c r="K684" i="18"/>
  <c r="B42" i="16" s="1"/>
  <c r="K1031" i="18"/>
  <c r="B63" i="16" s="1"/>
  <c r="K510" i="18"/>
  <c r="B32" i="16" s="1"/>
  <c r="K725" i="18"/>
  <c r="B45" i="16" s="1"/>
  <c r="K660" i="18"/>
  <c r="B40" i="16" s="1"/>
  <c r="K405" i="18"/>
  <c r="B28" i="16" s="1"/>
  <c r="K233" i="18"/>
  <c r="B16" i="16" s="1"/>
  <c r="K608" i="18"/>
  <c r="B37" i="16" s="1"/>
  <c r="K464" i="18"/>
  <c r="B30" i="16" s="1"/>
  <c r="K434" i="18"/>
  <c r="B29" i="16" s="1"/>
  <c r="K916" i="18"/>
  <c r="B56" i="16" s="1"/>
  <c r="K890" i="18"/>
  <c r="B55" i="16" s="1"/>
  <c r="K700" i="18"/>
  <c r="B44" i="16" s="1"/>
  <c r="K671" i="18"/>
  <c r="B41" i="16" s="1"/>
  <c r="K585" i="18"/>
  <c r="B35" i="16" s="1"/>
  <c r="K278" i="18"/>
  <c r="B18" i="16" s="1"/>
  <c r="K1091" i="18"/>
  <c r="B69" i="16" s="1"/>
  <c r="K804" i="18"/>
  <c r="B50" i="16" s="1"/>
  <c r="K639" i="18"/>
  <c r="B39" i="16" s="1"/>
  <c r="K625" i="18"/>
  <c r="B38" i="16" s="1"/>
  <c r="K358" i="18"/>
  <c r="B25" i="16" s="1"/>
  <c r="K43" i="18"/>
  <c r="B4" i="16" s="1"/>
  <c r="K1067" i="18"/>
  <c r="B66" i="16" s="1"/>
  <c r="K865" i="18"/>
  <c r="B54" i="16" s="1"/>
  <c r="K763" i="18"/>
  <c r="B47" i="16" s="1"/>
  <c r="K750" i="18"/>
  <c r="B46" i="16" s="1"/>
  <c r="K368" i="18"/>
  <c r="B26" i="16" s="1"/>
  <c r="K322" i="18"/>
  <c r="B22" i="16" s="1"/>
  <c r="K1115" i="18"/>
  <c r="B70" i="16" s="1"/>
  <c r="K1056" i="18"/>
  <c r="B65" i="16" s="1"/>
  <c r="K995" i="18"/>
  <c r="B60" i="16" s="1"/>
  <c r="K839" i="18"/>
  <c r="B52" i="16" s="1"/>
  <c r="K332" i="18"/>
  <c r="B23" i="16" s="1"/>
  <c r="K302" i="18"/>
  <c r="B21" i="16" s="1"/>
  <c r="K986" i="18"/>
  <c r="B59" i="16" s="1"/>
  <c r="K960" i="18"/>
  <c r="B58" i="16" s="1"/>
  <c r="K822" i="18"/>
  <c r="B51" i="16" s="1"/>
  <c r="K483" i="18"/>
  <c r="B31" i="16" s="1"/>
  <c r="K381" i="18"/>
  <c r="B27" i="16" s="1"/>
  <c r="K118" i="18"/>
  <c r="B9" i="16" s="1"/>
  <c r="K81" i="18"/>
  <c r="B6" i="16" s="1"/>
  <c r="K34" i="18"/>
  <c r="B3" i="16" s="1"/>
  <c r="K1042" i="18"/>
  <c r="B64" i="16" s="1"/>
  <c r="K566" i="18"/>
  <c r="B34" i="16" s="1"/>
  <c r="K539" i="18"/>
  <c r="B33" i="16" s="1"/>
  <c r="K23" i="18"/>
  <c r="B2" i="16" s="1"/>
  <c r="K53" i="18"/>
  <c r="B5" i="16" s="1"/>
  <c r="F1149" i="18"/>
  <c r="B89" i="16" l="1"/>
  <c r="F1290" i="18"/>
  <c r="F1291" i="18"/>
  <c r="F1292" i="18"/>
  <c r="F1293" i="18"/>
  <c r="F1294" i="18"/>
  <c r="F1295" i="18"/>
  <c r="F1296" i="18"/>
  <c r="F1297" i="18"/>
  <c r="F1298" i="18"/>
  <c r="F1299" i="18"/>
  <c r="G1299" i="18"/>
  <c r="H1299" i="18" s="1"/>
  <c r="G1298" i="18"/>
  <c r="H1298" i="18" s="1"/>
  <c r="G1297" i="18"/>
  <c r="H1297" i="18" s="1"/>
  <c r="I1297" i="18" s="1"/>
  <c r="J1298" i="18" s="1"/>
  <c r="G1296" i="18"/>
  <c r="H1296" i="18" s="1"/>
  <c r="G1295" i="18"/>
  <c r="H1295" i="18" s="1"/>
  <c r="I1295" i="18" s="1"/>
  <c r="J1296" i="18" s="1"/>
  <c r="G1294" i="18"/>
  <c r="H1294" i="18" s="1"/>
  <c r="G1293" i="18"/>
  <c r="H1293" i="18" s="1"/>
  <c r="I1293" i="18" s="1"/>
  <c r="J1294" i="18" s="1"/>
  <c r="G1292" i="18"/>
  <c r="H1292" i="18" s="1"/>
  <c r="G1291" i="18"/>
  <c r="H1291" i="18" s="1"/>
  <c r="I1291" i="18" s="1"/>
  <c r="J1292" i="18" s="1"/>
  <c r="G1290" i="18"/>
  <c r="H1290" i="18" s="1"/>
  <c r="G1289" i="18"/>
  <c r="I1290" i="18" l="1"/>
  <c r="J1291" i="18" s="1"/>
  <c r="I1294" i="18"/>
  <c r="J1295" i="18" s="1"/>
  <c r="I1298" i="18"/>
  <c r="J1299" i="18" s="1"/>
  <c r="H1289" i="18"/>
  <c r="I1289" i="18" s="1"/>
  <c r="J1290" i="18" s="1"/>
  <c r="G1300" i="18"/>
  <c r="C83" i="16" s="1"/>
  <c r="I1292" i="18"/>
  <c r="J1293" i="18" s="1"/>
  <c r="I1296" i="18"/>
  <c r="J1297" i="18" s="1"/>
  <c r="J1300" i="18" l="1"/>
  <c r="D83" i="16" s="1"/>
  <c r="I1305" i="18" l="1"/>
  <c r="H699" i="18"/>
  <c r="I699" i="18" s="1"/>
  <c r="H742" i="18"/>
  <c r="H1007" i="18"/>
  <c r="I1007" i="18" s="1"/>
  <c r="H1068" i="18"/>
  <c r="I1068" i="18" s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5" i="18"/>
  <c r="F26" i="18"/>
  <c r="F27" i="18"/>
  <c r="F28" i="18"/>
  <c r="F29" i="18"/>
  <c r="F30" i="18"/>
  <c r="F31" i="18"/>
  <c r="F32" i="18"/>
  <c r="F33" i="18"/>
  <c r="F36" i="18"/>
  <c r="F37" i="18"/>
  <c r="F38" i="18"/>
  <c r="F39" i="18"/>
  <c r="F40" i="18"/>
  <c r="F41" i="18"/>
  <c r="F42" i="18"/>
  <c r="F45" i="18"/>
  <c r="F46" i="18"/>
  <c r="F47" i="18"/>
  <c r="F48" i="18"/>
  <c r="F49" i="18"/>
  <c r="F50" i="18"/>
  <c r="F51" i="18"/>
  <c r="F52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20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3" i="18"/>
  <c r="F164" i="18"/>
  <c r="F165" i="18"/>
  <c r="F168" i="18"/>
  <c r="F169" i="18"/>
  <c r="F170" i="18"/>
  <c r="F171" i="18"/>
  <c r="F172" i="18"/>
  <c r="F173" i="18"/>
  <c r="F174" i="18"/>
  <c r="F175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82" i="18"/>
  <c r="F283" i="18"/>
  <c r="F284" i="18"/>
  <c r="F285" i="18"/>
  <c r="F286" i="18"/>
  <c r="F287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4" i="18"/>
  <c r="F325" i="18"/>
  <c r="F326" i="18"/>
  <c r="F327" i="18"/>
  <c r="F328" i="18"/>
  <c r="F329" i="18"/>
  <c r="F330" i="18"/>
  <c r="F331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9" i="18"/>
  <c r="F350" i="18"/>
  <c r="F351" i="18"/>
  <c r="F352" i="18"/>
  <c r="F353" i="18"/>
  <c r="F354" i="18"/>
  <c r="F355" i="18"/>
  <c r="F356" i="18"/>
  <c r="F357" i="18"/>
  <c r="F360" i="18"/>
  <c r="F361" i="18"/>
  <c r="F362" i="18"/>
  <c r="F363" i="18"/>
  <c r="F364" i="18"/>
  <c r="F365" i="18"/>
  <c r="F366" i="18"/>
  <c r="F367" i="18"/>
  <c r="F370" i="18"/>
  <c r="F371" i="18"/>
  <c r="F372" i="18"/>
  <c r="F373" i="18"/>
  <c r="F374" i="18"/>
  <c r="F375" i="18"/>
  <c r="F376" i="18"/>
  <c r="F377" i="18"/>
  <c r="F378" i="18"/>
  <c r="F379" i="18"/>
  <c r="F380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7" i="18"/>
  <c r="F588" i="18"/>
  <c r="F589" i="18"/>
  <c r="F590" i="18"/>
  <c r="F591" i="18"/>
  <c r="F592" i="18"/>
  <c r="F593" i="18"/>
  <c r="F594" i="18"/>
  <c r="F595" i="18"/>
  <c r="F596" i="18"/>
  <c r="F599" i="18"/>
  <c r="F600" i="18"/>
  <c r="F601" i="18"/>
  <c r="F602" i="18"/>
  <c r="F603" i="18"/>
  <c r="F604" i="18"/>
  <c r="F605" i="18"/>
  <c r="F606" i="18"/>
  <c r="F607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2" i="18"/>
  <c r="F663" i="18"/>
  <c r="F664" i="18"/>
  <c r="F665" i="18"/>
  <c r="F666" i="18"/>
  <c r="F667" i="18"/>
  <c r="F668" i="18"/>
  <c r="F669" i="18"/>
  <c r="F670" i="18"/>
  <c r="F673" i="18"/>
  <c r="F674" i="18"/>
  <c r="F675" i="18"/>
  <c r="F676" i="18"/>
  <c r="F677" i="18"/>
  <c r="F678" i="18"/>
  <c r="F679" i="18"/>
  <c r="F680" i="18"/>
  <c r="F681" i="18"/>
  <c r="F682" i="18"/>
  <c r="F683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2" i="18"/>
  <c r="F753" i="18"/>
  <c r="F754" i="18"/>
  <c r="F755" i="18"/>
  <c r="F756" i="18"/>
  <c r="F757" i="18"/>
  <c r="F758" i="18"/>
  <c r="F759" i="18"/>
  <c r="F760" i="18"/>
  <c r="F761" i="18"/>
  <c r="F762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5" i="18"/>
  <c r="F856" i="18"/>
  <c r="F857" i="18"/>
  <c r="F858" i="18"/>
  <c r="F859" i="18"/>
  <c r="F860" i="18"/>
  <c r="F861" i="18"/>
  <c r="F862" i="18"/>
  <c r="F863" i="18"/>
  <c r="F864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8" i="18"/>
  <c r="F989" i="18"/>
  <c r="F990" i="18"/>
  <c r="F991" i="18"/>
  <c r="F992" i="18"/>
  <c r="F993" i="18"/>
  <c r="F994" i="18"/>
  <c r="F997" i="18"/>
  <c r="F998" i="18"/>
  <c r="F999" i="18"/>
  <c r="F1000" i="18"/>
  <c r="F1001" i="18"/>
  <c r="F1002" i="18"/>
  <c r="F1003" i="18"/>
  <c r="F1004" i="18"/>
  <c r="F1005" i="18"/>
  <c r="F1010" i="18"/>
  <c r="F1011" i="18"/>
  <c r="F1012" i="18"/>
  <c r="F1013" i="18"/>
  <c r="F1014" i="18"/>
  <c r="F1015" i="18"/>
  <c r="F1016" i="18"/>
  <c r="F1017" i="18"/>
  <c r="F1018" i="18"/>
  <c r="F1019" i="18"/>
  <c r="F1020" i="18"/>
  <c r="F1021" i="18"/>
  <c r="F1022" i="18"/>
  <c r="F1023" i="18"/>
  <c r="F1024" i="18"/>
  <c r="F1025" i="18"/>
  <c r="F1026" i="18"/>
  <c r="F1027" i="18"/>
  <c r="F1028" i="18"/>
  <c r="F1029" i="18"/>
  <c r="F1030" i="18"/>
  <c r="F1033" i="18"/>
  <c r="F1034" i="18"/>
  <c r="F1035" i="18"/>
  <c r="F1036" i="18"/>
  <c r="F1037" i="18"/>
  <c r="F1038" i="18"/>
  <c r="F1039" i="18"/>
  <c r="F1040" i="18"/>
  <c r="F1041" i="18"/>
  <c r="F1044" i="18"/>
  <c r="F1045" i="18"/>
  <c r="F1046" i="18"/>
  <c r="F1047" i="18"/>
  <c r="F1048" i="18"/>
  <c r="F1049" i="18"/>
  <c r="F1050" i="18"/>
  <c r="F1051" i="18"/>
  <c r="F1052" i="18"/>
  <c r="F1053" i="18"/>
  <c r="F1054" i="18"/>
  <c r="F1055" i="18"/>
  <c r="F1058" i="18"/>
  <c r="F1059" i="18"/>
  <c r="F1060" i="18"/>
  <c r="F1061" i="18"/>
  <c r="F1062" i="18"/>
  <c r="F1063" i="18"/>
  <c r="F1064" i="18"/>
  <c r="F1065" i="18"/>
  <c r="F1066" i="18"/>
  <c r="F1071" i="18"/>
  <c r="F1072" i="18"/>
  <c r="F1073" i="18"/>
  <c r="F1074" i="18"/>
  <c r="F1075" i="18"/>
  <c r="F1076" i="18"/>
  <c r="F1077" i="18"/>
  <c r="F1078" i="18"/>
  <c r="F1079" i="18"/>
  <c r="F1303" i="18"/>
  <c r="F1080" i="18"/>
  <c r="F1083" i="18"/>
  <c r="F1084" i="18"/>
  <c r="F1085" i="18"/>
  <c r="F1086" i="18"/>
  <c r="F1087" i="18"/>
  <c r="F1088" i="18"/>
  <c r="F1089" i="18"/>
  <c r="F1090" i="18"/>
  <c r="F1093" i="18"/>
  <c r="F1094" i="18"/>
  <c r="F1095" i="18"/>
  <c r="F1096" i="18"/>
  <c r="F1097" i="18"/>
  <c r="F1098" i="18"/>
  <c r="F1099" i="18"/>
  <c r="F1100" i="18"/>
  <c r="F1101" i="18"/>
  <c r="F1102" i="18"/>
  <c r="F1103" i="18"/>
  <c r="F1104" i="18"/>
  <c r="F1105" i="18"/>
  <c r="F1106" i="18"/>
  <c r="F1107" i="18"/>
  <c r="F1108" i="18"/>
  <c r="F1109" i="18"/>
  <c r="F1110" i="18"/>
  <c r="F1111" i="18"/>
  <c r="F1112" i="18"/>
  <c r="F1113" i="18"/>
  <c r="F1114" i="18"/>
  <c r="F1119" i="18"/>
  <c r="F1120" i="18"/>
  <c r="F1121" i="18"/>
  <c r="F1122" i="18"/>
  <c r="F1123" i="18"/>
  <c r="F1124" i="18"/>
  <c r="F1125" i="18"/>
  <c r="F1126" i="18"/>
  <c r="F1127" i="18"/>
  <c r="F1128" i="18"/>
  <c r="F1129" i="18"/>
  <c r="F1130" i="18"/>
  <c r="F1131" i="18"/>
  <c r="F1132" i="18"/>
  <c r="F1133" i="18"/>
  <c r="F1134" i="18"/>
  <c r="F1135" i="18"/>
  <c r="F1136" i="18"/>
  <c r="F1137" i="18"/>
  <c r="F1138" i="18"/>
  <c r="F1139" i="18"/>
  <c r="F1140" i="18"/>
  <c r="F1141" i="18"/>
  <c r="F1145" i="18"/>
  <c r="F1150" i="18"/>
  <c r="F1151" i="18"/>
  <c r="F1154" i="18"/>
  <c r="F1155" i="18"/>
  <c r="F1156" i="18"/>
  <c r="F1157" i="18"/>
  <c r="F1158" i="18"/>
  <c r="F1159" i="18"/>
  <c r="F1160" i="18"/>
  <c r="F1161" i="18"/>
  <c r="F1162" i="18"/>
  <c r="F1163" i="18"/>
  <c r="F1164" i="18"/>
  <c r="F1165" i="18"/>
  <c r="F1166" i="18"/>
  <c r="F1167" i="18"/>
  <c r="F1168" i="18"/>
  <c r="F1169" i="18"/>
  <c r="F1170" i="18"/>
  <c r="F1171" i="18"/>
  <c r="F1172" i="18"/>
  <c r="F1173" i="18"/>
  <c r="F1176" i="18"/>
  <c r="F1177" i="18"/>
  <c r="F1178" i="18"/>
  <c r="F1179" i="18"/>
  <c r="F1180" i="18"/>
  <c r="F1181" i="18"/>
  <c r="F1182" i="18"/>
  <c r="F1183" i="18"/>
  <c r="F1184" i="18"/>
  <c r="F1185" i="18"/>
  <c r="F1186" i="18"/>
  <c r="F1187" i="18"/>
  <c r="F1188" i="18"/>
  <c r="F1189" i="18"/>
  <c r="F1190" i="18"/>
  <c r="F1191" i="18"/>
  <c r="F1192" i="18"/>
  <c r="F1193" i="18"/>
  <c r="F1194" i="18"/>
  <c r="F1195" i="18"/>
  <c r="F1198" i="18"/>
  <c r="F1199" i="18"/>
  <c r="F1200" i="18"/>
  <c r="F1201" i="18"/>
  <c r="F1202" i="18"/>
  <c r="F1203" i="18"/>
  <c r="F1204" i="18"/>
  <c r="F1205" i="18"/>
  <c r="F1206" i="18"/>
  <c r="F1207" i="18"/>
  <c r="F1208" i="18"/>
  <c r="F1209" i="18"/>
  <c r="F1210" i="18"/>
  <c r="F1211" i="18"/>
  <c r="F1212" i="18"/>
  <c r="F1213" i="18"/>
  <c r="F1214" i="18"/>
  <c r="F1215" i="18"/>
  <c r="F1216" i="18"/>
  <c r="F1219" i="18"/>
  <c r="F1220" i="18"/>
  <c r="F1221" i="18"/>
  <c r="F1222" i="18"/>
  <c r="F1223" i="18"/>
  <c r="F1224" i="18"/>
  <c r="F1225" i="18"/>
  <c r="F1226" i="18"/>
  <c r="F1227" i="18"/>
  <c r="F1228" i="18"/>
  <c r="F1229" i="18"/>
  <c r="F1230" i="18"/>
  <c r="F1231" i="18"/>
  <c r="F1232" i="18"/>
  <c r="F1233" i="18"/>
  <c r="F1234" i="18"/>
  <c r="F1235" i="18"/>
  <c r="F1236" i="18"/>
  <c r="F1237" i="18"/>
  <c r="F1238" i="18"/>
  <c r="F1239" i="18"/>
  <c r="F1240" i="18"/>
  <c r="F1241" i="18"/>
  <c r="F1244" i="18"/>
  <c r="F1245" i="18"/>
  <c r="F1246" i="18"/>
  <c r="F1247" i="18"/>
  <c r="F1248" i="18"/>
  <c r="F1249" i="18"/>
  <c r="F1250" i="18"/>
  <c r="F1253" i="18"/>
  <c r="F1254" i="18"/>
  <c r="F1255" i="18"/>
  <c r="F1256" i="18"/>
  <c r="F1257" i="18"/>
  <c r="F1258" i="18"/>
  <c r="F1261" i="18"/>
  <c r="F1262" i="18"/>
  <c r="F1263" i="18"/>
  <c r="F1266" i="18"/>
  <c r="F1267" i="18"/>
  <c r="F1268" i="18"/>
  <c r="F1269" i="18"/>
  <c r="F1270" i="18"/>
  <c r="F1271" i="18"/>
  <c r="F1272" i="18"/>
  <c r="F1273" i="18"/>
  <c r="F1274" i="18"/>
  <c r="F1275" i="18"/>
  <c r="F1276" i="18"/>
  <c r="F1277" i="18"/>
  <c r="F1278" i="18"/>
  <c r="F1279" i="18"/>
  <c r="F1280" i="18"/>
  <c r="F1281" i="18"/>
  <c r="F1282" i="18"/>
  <c r="F1283" i="18"/>
  <c r="F1284" i="18"/>
  <c r="F1285" i="18"/>
  <c r="F1286" i="18"/>
  <c r="F1287" i="18"/>
  <c r="F1308" i="18"/>
  <c r="F1309" i="18"/>
  <c r="F1310" i="18"/>
  <c r="F1311" i="18"/>
  <c r="F1312" i="18"/>
  <c r="F1313" i="18"/>
  <c r="G1313" i="18"/>
  <c r="H1313" i="18" s="1"/>
  <c r="I1313" i="18" s="1"/>
  <c r="G1312" i="18"/>
  <c r="H1312" i="18" s="1"/>
  <c r="G1311" i="18"/>
  <c r="H1311" i="18" s="1"/>
  <c r="G1310" i="18"/>
  <c r="G1309" i="18"/>
  <c r="H1309" i="18" s="1"/>
  <c r="G1308" i="18"/>
  <c r="H1308" i="18" s="1"/>
  <c r="G1307" i="18"/>
  <c r="G1287" i="18"/>
  <c r="H1287" i="18" s="1"/>
  <c r="I1287" i="18" s="1"/>
  <c r="G1286" i="18"/>
  <c r="H1286" i="18" s="1"/>
  <c r="G1285" i="18"/>
  <c r="H1285" i="18" s="1"/>
  <c r="G1284" i="18"/>
  <c r="H1284" i="18" s="1"/>
  <c r="G1283" i="18"/>
  <c r="H1283" i="18" s="1"/>
  <c r="G1282" i="18"/>
  <c r="H1282" i="18" s="1"/>
  <c r="G1281" i="18"/>
  <c r="H1281" i="18" s="1"/>
  <c r="G1280" i="18"/>
  <c r="H1280" i="18" s="1"/>
  <c r="G1279" i="18"/>
  <c r="H1279" i="18" s="1"/>
  <c r="G1278" i="18"/>
  <c r="H1278" i="18" s="1"/>
  <c r="G1277" i="18"/>
  <c r="H1277" i="18" s="1"/>
  <c r="G1276" i="18"/>
  <c r="H1276" i="18" s="1"/>
  <c r="G1275" i="18"/>
  <c r="H1275" i="18" s="1"/>
  <c r="G1274" i="18"/>
  <c r="H1274" i="18" s="1"/>
  <c r="G1273" i="18"/>
  <c r="H1273" i="18" s="1"/>
  <c r="G1272" i="18"/>
  <c r="H1272" i="18" s="1"/>
  <c r="G1271" i="18"/>
  <c r="H1271" i="18" s="1"/>
  <c r="G1270" i="18"/>
  <c r="H1270" i="18" s="1"/>
  <c r="G1269" i="18"/>
  <c r="H1269" i="18" s="1"/>
  <c r="G1268" i="18"/>
  <c r="H1268" i="18" s="1"/>
  <c r="G1267" i="18"/>
  <c r="H1267" i="18" s="1"/>
  <c r="G1266" i="18"/>
  <c r="H1266" i="18" s="1"/>
  <c r="G1265" i="18"/>
  <c r="G1263" i="18"/>
  <c r="H1263" i="18" s="1"/>
  <c r="I1263" i="18" s="1"/>
  <c r="G1262" i="18"/>
  <c r="H1262" i="18" s="1"/>
  <c r="G1261" i="18"/>
  <c r="H1261" i="18" s="1"/>
  <c r="G1260" i="18"/>
  <c r="G1258" i="18"/>
  <c r="H1258" i="18" s="1"/>
  <c r="I1258" i="18" s="1"/>
  <c r="G1257" i="18"/>
  <c r="H1257" i="18" s="1"/>
  <c r="G1256" i="18"/>
  <c r="H1256" i="18" s="1"/>
  <c r="G1255" i="18"/>
  <c r="H1255" i="18" s="1"/>
  <c r="G1254" i="18"/>
  <c r="H1254" i="18" s="1"/>
  <c r="G1253" i="18"/>
  <c r="H1253" i="18" s="1"/>
  <c r="G1252" i="18"/>
  <c r="G1250" i="18"/>
  <c r="H1250" i="18" s="1"/>
  <c r="I1250" i="18" s="1"/>
  <c r="G1249" i="18"/>
  <c r="H1249" i="18" s="1"/>
  <c r="G1248" i="18"/>
  <c r="H1248" i="18" s="1"/>
  <c r="G1247" i="18"/>
  <c r="H1247" i="18" s="1"/>
  <c r="G1246" i="18"/>
  <c r="H1246" i="18" s="1"/>
  <c r="G1245" i="18"/>
  <c r="H1245" i="18" s="1"/>
  <c r="G1244" i="18"/>
  <c r="H1244" i="18" s="1"/>
  <c r="G1243" i="18"/>
  <c r="G1241" i="18"/>
  <c r="H1241" i="18" s="1"/>
  <c r="I1241" i="18" s="1"/>
  <c r="G1240" i="18"/>
  <c r="H1240" i="18" s="1"/>
  <c r="G1239" i="18"/>
  <c r="H1239" i="18" s="1"/>
  <c r="G1238" i="18"/>
  <c r="H1238" i="18" s="1"/>
  <c r="G1237" i="18"/>
  <c r="H1237" i="18" s="1"/>
  <c r="G1236" i="18"/>
  <c r="H1236" i="18" s="1"/>
  <c r="G1235" i="18"/>
  <c r="H1235" i="18" s="1"/>
  <c r="G1234" i="18"/>
  <c r="H1234" i="18" s="1"/>
  <c r="G1233" i="18"/>
  <c r="H1233" i="18" s="1"/>
  <c r="G1232" i="18"/>
  <c r="H1232" i="18" s="1"/>
  <c r="G1231" i="18"/>
  <c r="H1231" i="18" s="1"/>
  <c r="G1230" i="18"/>
  <c r="H1230" i="18" s="1"/>
  <c r="G1229" i="18"/>
  <c r="H1229" i="18" s="1"/>
  <c r="G1228" i="18"/>
  <c r="H1228" i="18" s="1"/>
  <c r="G1227" i="18"/>
  <c r="H1227" i="18" s="1"/>
  <c r="G1226" i="18"/>
  <c r="H1226" i="18" s="1"/>
  <c r="G1225" i="18"/>
  <c r="H1225" i="18" s="1"/>
  <c r="G1224" i="18"/>
  <c r="H1224" i="18" s="1"/>
  <c r="G1223" i="18"/>
  <c r="H1223" i="18" s="1"/>
  <c r="G1222" i="18"/>
  <c r="H1222" i="18" s="1"/>
  <c r="G1221" i="18"/>
  <c r="H1221" i="18" s="1"/>
  <c r="G1220" i="18"/>
  <c r="H1220" i="18" s="1"/>
  <c r="G1219" i="18"/>
  <c r="H1219" i="18" s="1"/>
  <c r="G1218" i="18"/>
  <c r="G1216" i="18"/>
  <c r="H1216" i="18" s="1"/>
  <c r="I1216" i="18" s="1"/>
  <c r="G1215" i="18"/>
  <c r="H1215" i="18" s="1"/>
  <c r="G1214" i="18"/>
  <c r="H1214" i="18" s="1"/>
  <c r="G1213" i="18"/>
  <c r="H1213" i="18" s="1"/>
  <c r="G1212" i="18"/>
  <c r="H1212" i="18" s="1"/>
  <c r="G1211" i="18"/>
  <c r="H1211" i="18" s="1"/>
  <c r="G1210" i="18"/>
  <c r="H1210" i="18" s="1"/>
  <c r="G1209" i="18"/>
  <c r="H1209" i="18" s="1"/>
  <c r="G1208" i="18"/>
  <c r="H1208" i="18" s="1"/>
  <c r="G1207" i="18"/>
  <c r="H1207" i="18" s="1"/>
  <c r="G1206" i="18"/>
  <c r="H1206" i="18" s="1"/>
  <c r="G1205" i="18"/>
  <c r="H1205" i="18" s="1"/>
  <c r="G1204" i="18"/>
  <c r="H1204" i="18" s="1"/>
  <c r="G1203" i="18"/>
  <c r="H1203" i="18" s="1"/>
  <c r="G1202" i="18"/>
  <c r="H1202" i="18" s="1"/>
  <c r="G1201" i="18"/>
  <c r="H1201" i="18" s="1"/>
  <c r="G1200" i="18"/>
  <c r="H1200" i="18" s="1"/>
  <c r="G1199" i="18"/>
  <c r="H1199" i="18" s="1"/>
  <c r="G1198" i="18"/>
  <c r="H1198" i="18" s="1"/>
  <c r="G1197" i="18"/>
  <c r="G1195" i="18"/>
  <c r="H1195" i="18" s="1"/>
  <c r="I1195" i="18" s="1"/>
  <c r="G1194" i="18"/>
  <c r="H1194" i="18" s="1"/>
  <c r="G1193" i="18"/>
  <c r="H1193" i="18" s="1"/>
  <c r="G1192" i="18"/>
  <c r="H1192" i="18" s="1"/>
  <c r="G1191" i="18"/>
  <c r="H1191" i="18" s="1"/>
  <c r="G1190" i="18"/>
  <c r="H1190" i="18" s="1"/>
  <c r="G1189" i="18"/>
  <c r="H1189" i="18" s="1"/>
  <c r="G1188" i="18"/>
  <c r="H1188" i="18" s="1"/>
  <c r="G1187" i="18"/>
  <c r="H1187" i="18" s="1"/>
  <c r="G1186" i="18"/>
  <c r="H1186" i="18" s="1"/>
  <c r="G1185" i="18"/>
  <c r="H1185" i="18" s="1"/>
  <c r="G1184" i="18"/>
  <c r="H1184" i="18" s="1"/>
  <c r="G1183" i="18"/>
  <c r="H1183" i="18" s="1"/>
  <c r="G1182" i="18"/>
  <c r="H1182" i="18" s="1"/>
  <c r="G1181" i="18"/>
  <c r="H1181" i="18" s="1"/>
  <c r="G1180" i="18"/>
  <c r="H1180" i="18" s="1"/>
  <c r="G1179" i="18"/>
  <c r="H1179" i="18" s="1"/>
  <c r="G1178" i="18"/>
  <c r="H1178" i="18" s="1"/>
  <c r="G1177" i="18"/>
  <c r="H1177" i="18" s="1"/>
  <c r="G1176" i="18"/>
  <c r="H1176" i="18" s="1"/>
  <c r="G1175" i="18"/>
  <c r="G1173" i="18"/>
  <c r="H1173" i="18" s="1"/>
  <c r="I1173" i="18" s="1"/>
  <c r="G1172" i="18"/>
  <c r="H1172" i="18" s="1"/>
  <c r="G1171" i="18"/>
  <c r="H1171" i="18" s="1"/>
  <c r="G1170" i="18"/>
  <c r="H1170" i="18" s="1"/>
  <c r="G1169" i="18"/>
  <c r="H1169" i="18" s="1"/>
  <c r="G1168" i="18"/>
  <c r="H1168" i="18" s="1"/>
  <c r="G1167" i="18"/>
  <c r="H1167" i="18" s="1"/>
  <c r="G1166" i="18"/>
  <c r="H1166" i="18" s="1"/>
  <c r="G1165" i="18"/>
  <c r="H1165" i="18" s="1"/>
  <c r="G1164" i="18"/>
  <c r="H1164" i="18" s="1"/>
  <c r="G1163" i="18"/>
  <c r="H1163" i="18" s="1"/>
  <c r="G1162" i="18"/>
  <c r="H1162" i="18" s="1"/>
  <c r="G1161" i="18"/>
  <c r="H1161" i="18" s="1"/>
  <c r="G1160" i="18"/>
  <c r="H1160" i="18" s="1"/>
  <c r="G1159" i="18"/>
  <c r="H1159" i="18" s="1"/>
  <c r="G1158" i="18"/>
  <c r="H1158" i="18" s="1"/>
  <c r="G1157" i="18"/>
  <c r="H1157" i="18" s="1"/>
  <c r="G1156" i="18"/>
  <c r="H1156" i="18" s="1"/>
  <c r="G1155" i="18"/>
  <c r="H1155" i="18" s="1"/>
  <c r="G1154" i="18"/>
  <c r="H1154" i="18" s="1"/>
  <c r="G1153" i="18"/>
  <c r="G1151" i="18"/>
  <c r="H1151" i="18" s="1"/>
  <c r="I1151" i="18" s="1"/>
  <c r="G1150" i="18"/>
  <c r="G1149" i="18"/>
  <c r="H1149" i="18" s="1"/>
  <c r="G1148" i="18"/>
  <c r="G1145" i="18"/>
  <c r="H1145" i="18" s="1"/>
  <c r="I1145" i="18" s="1"/>
  <c r="G1144" i="18"/>
  <c r="G1141" i="18"/>
  <c r="H1141" i="18" s="1"/>
  <c r="I1141" i="18" s="1"/>
  <c r="G1140" i="18"/>
  <c r="H1140" i="18" s="1"/>
  <c r="G1139" i="18"/>
  <c r="H1139" i="18" s="1"/>
  <c r="G1138" i="18"/>
  <c r="H1138" i="18" s="1"/>
  <c r="G1137" i="18"/>
  <c r="H1137" i="18" s="1"/>
  <c r="G1136" i="18"/>
  <c r="H1136" i="18" s="1"/>
  <c r="G1135" i="18"/>
  <c r="H1135" i="18" s="1"/>
  <c r="G1134" i="18"/>
  <c r="H1134" i="18" s="1"/>
  <c r="G1133" i="18"/>
  <c r="H1133" i="18" s="1"/>
  <c r="G1132" i="18"/>
  <c r="H1132" i="18" s="1"/>
  <c r="G1131" i="18"/>
  <c r="H1131" i="18" s="1"/>
  <c r="G1130" i="18"/>
  <c r="H1130" i="18" s="1"/>
  <c r="G1129" i="18"/>
  <c r="H1129" i="18" s="1"/>
  <c r="G1128" i="18"/>
  <c r="H1128" i="18" s="1"/>
  <c r="G1127" i="18"/>
  <c r="H1127" i="18" s="1"/>
  <c r="G1126" i="18"/>
  <c r="H1126" i="18" s="1"/>
  <c r="G1125" i="18"/>
  <c r="H1125" i="18" s="1"/>
  <c r="G1124" i="18"/>
  <c r="H1124" i="18" s="1"/>
  <c r="G1123" i="18"/>
  <c r="H1123" i="18" s="1"/>
  <c r="G1122" i="18"/>
  <c r="H1122" i="18" s="1"/>
  <c r="G1121" i="18"/>
  <c r="H1121" i="18" s="1"/>
  <c r="G1120" i="18"/>
  <c r="H1120" i="18" s="1"/>
  <c r="G1119" i="18"/>
  <c r="H1119" i="18" s="1"/>
  <c r="G1118" i="18"/>
  <c r="G1116" i="18"/>
  <c r="G1117" i="18" s="1"/>
  <c r="C71" i="16" s="1"/>
  <c r="G1114" i="18"/>
  <c r="H1114" i="18" s="1"/>
  <c r="I1114" i="18" s="1"/>
  <c r="G1113" i="18"/>
  <c r="H1113" i="18" s="1"/>
  <c r="G1112" i="18"/>
  <c r="H1112" i="18" s="1"/>
  <c r="G1111" i="18"/>
  <c r="H1111" i="18" s="1"/>
  <c r="G1110" i="18"/>
  <c r="H1110" i="18" s="1"/>
  <c r="G1109" i="18"/>
  <c r="H1109" i="18" s="1"/>
  <c r="G1108" i="18"/>
  <c r="H1108" i="18" s="1"/>
  <c r="G1107" i="18"/>
  <c r="H1107" i="18" s="1"/>
  <c r="G1106" i="18"/>
  <c r="H1106" i="18" s="1"/>
  <c r="G1105" i="18"/>
  <c r="H1105" i="18" s="1"/>
  <c r="G1104" i="18"/>
  <c r="H1104" i="18" s="1"/>
  <c r="G1103" i="18"/>
  <c r="H1103" i="18" s="1"/>
  <c r="G1102" i="18"/>
  <c r="H1102" i="18" s="1"/>
  <c r="G1101" i="18"/>
  <c r="H1101" i="18" s="1"/>
  <c r="G1100" i="18"/>
  <c r="H1100" i="18" s="1"/>
  <c r="G1099" i="18"/>
  <c r="H1099" i="18" s="1"/>
  <c r="G1098" i="18"/>
  <c r="H1098" i="18" s="1"/>
  <c r="G1097" i="18"/>
  <c r="H1097" i="18" s="1"/>
  <c r="G1096" i="18"/>
  <c r="H1096" i="18" s="1"/>
  <c r="G1095" i="18"/>
  <c r="H1095" i="18" s="1"/>
  <c r="G1094" i="18"/>
  <c r="H1094" i="18" s="1"/>
  <c r="G1093" i="18"/>
  <c r="H1093" i="18" s="1"/>
  <c r="G1092" i="18"/>
  <c r="G1090" i="18"/>
  <c r="H1090" i="18" s="1"/>
  <c r="I1090" i="18" s="1"/>
  <c r="G1089" i="18"/>
  <c r="H1089" i="18" s="1"/>
  <c r="G1088" i="18"/>
  <c r="H1088" i="18" s="1"/>
  <c r="G1087" i="18"/>
  <c r="H1087" i="18" s="1"/>
  <c r="G1086" i="18"/>
  <c r="H1086" i="18" s="1"/>
  <c r="G1085" i="18"/>
  <c r="H1085" i="18" s="1"/>
  <c r="G1084" i="18"/>
  <c r="H1084" i="18" s="1"/>
  <c r="G1083" i="18"/>
  <c r="H1083" i="18" s="1"/>
  <c r="G1082" i="18"/>
  <c r="G1080" i="18"/>
  <c r="H1080" i="18" s="1"/>
  <c r="I1080" i="18" s="1"/>
  <c r="G1303" i="18"/>
  <c r="G1304" i="18" s="1"/>
  <c r="C85" i="16" s="1"/>
  <c r="G1079" i="18"/>
  <c r="H1079" i="18" s="1"/>
  <c r="G1078" i="18"/>
  <c r="H1078" i="18" s="1"/>
  <c r="G1077" i="18"/>
  <c r="H1077" i="18" s="1"/>
  <c r="G1076" i="18"/>
  <c r="H1076" i="18" s="1"/>
  <c r="G1075" i="18"/>
  <c r="H1075" i="18" s="1"/>
  <c r="G1074" i="18"/>
  <c r="H1074" i="18" s="1"/>
  <c r="G1073" i="18"/>
  <c r="H1073" i="18" s="1"/>
  <c r="G1072" i="18"/>
  <c r="H1072" i="18" s="1"/>
  <c r="G1071" i="18"/>
  <c r="H1071" i="18" s="1"/>
  <c r="G1070" i="18"/>
  <c r="G1066" i="18"/>
  <c r="H1066" i="18" s="1"/>
  <c r="I1066" i="18" s="1"/>
  <c r="G1065" i="18"/>
  <c r="H1065" i="18" s="1"/>
  <c r="G1064" i="18"/>
  <c r="H1064" i="18" s="1"/>
  <c r="G1063" i="18"/>
  <c r="H1063" i="18" s="1"/>
  <c r="G1062" i="18"/>
  <c r="H1062" i="18" s="1"/>
  <c r="G1061" i="18"/>
  <c r="H1061" i="18" s="1"/>
  <c r="G1060" i="18"/>
  <c r="H1060" i="18" s="1"/>
  <c r="G1059" i="18"/>
  <c r="H1059" i="18" s="1"/>
  <c r="G1058" i="18"/>
  <c r="H1058" i="18" s="1"/>
  <c r="G1057" i="18"/>
  <c r="G1055" i="18"/>
  <c r="H1055" i="18" s="1"/>
  <c r="I1055" i="18" s="1"/>
  <c r="G1054" i="18"/>
  <c r="H1054" i="18" s="1"/>
  <c r="G1053" i="18"/>
  <c r="H1053" i="18" s="1"/>
  <c r="G1052" i="18"/>
  <c r="H1052" i="18" s="1"/>
  <c r="G1051" i="18"/>
  <c r="H1051" i="18" s="1"/>
  <c r="G1050" i="18"/>
  <c r="H1050" i="18" s="1"/>
  <c r="G1049" i="18"/>
  <c r="H1049" i="18" s="1"/>
  <c r="G1048" i="18"/>
  <c r="H1048" i="18" s="1"/>
  <c r="G1047" i="18"/>
  <c r="H1047" i="18" s="1"/>
  <c r="G1046" i="18"/>
  <c r="H1046" i="18" s="1"/>
  <c r="G1045" i="18"/>
  <c r="H1045" i="18" s="1"/>
  <c r="G1044" i="18"/>
  <c r="H1044" i="18" s="1"/>
  <c r="G1043" i="18"/>
  <c r="G1041" i="18"/>
  <c r="H1041" i="18" s="1"/>
  <c r="I1041" i="18" s="1"/>
  <c r="G1040" i="18"/>
  <c r="H1040" i="18" s="1"/>
  <c r="G1039" i="18"/>
  <c r="H1039" i="18" s="1"/>
  <c r="G1038" i="18"/>
  <c r="H1038" i="18" s="1"/>
  <c r="G1037" i="18"/>
  <c r="H1037" i="18" s="1"/>
  <c r="G1036" i="18"/>
  <c r="H1036" i="18" s="1"/>
  <c r="G1035" i="18"/>
  <c r="H1035" i="18" s="1"/>
  <c r="G1034" i="18"/>
  <c r="H1034" i="18" s="1"/>
  <c r="G1033" i="18"/>
  <c r="H1033" i="18" s="1"/>
  <c r="G1032" i="18"/>
  <c r="G1030" i="18"/>
  <c r="H1030" i="18" s="1"/>
  <c r="I1030" i="18" s="1"/>
  <c r="G1029" i="18"/>
  <c r="H1029" i="18" s="1"/>
  <c r="G1028" i="18"/>
  <c r="H1028" i="18" s="1"/>
  <c r="G1027" i="18"/>
  <c r="H1027" i="18" s="1"/>
  <c r="G1026" i="18"/>
  <c r="H1026" i="18" s="1"/>
  <c r="G1025" i="18"/>
  <c r="H1025" i="18" s="1"/>
  <c r="G1024" i="18"/>
  <c r="H1024" i="18" s="1"/>
  <c r="G1023" i="18"/>
  <c r="H1023" i="18" s="1"/>
  <c r="G1022" i="18"/>
  <c r="H1022" i="18" s="1"/>
  <c r="G1021" i="18"/>
  <c r="H1021" i="18" s="1"/>
  <c r="G1020" i="18"/>
  <c r="H1020" i="18" s="1"/>
  <c r="G1019" i="18"/>
  <c r="H1019" i="18" s="1"/>
  <c r="G1018" i="18"/>
  <c r="H1018" i="18" s="1"/>
  <c r="G1017" i="18"/>
  <c r="H1017" i="18" s="1"/>
  <c r="G1016" i="18"/>
  <c r="H1016" i="18" s="1"/>
  <c r="G1015" i="18"/>
  <c r="H1015" i="18" s="1"/>
  <c r="G1014" i="18"/>
  <c r="H1014" i="18" s="1"/>
  <c r="G1013" i="18"/>
  <c r="H1013" i="18" s="1"/>
  <c r="G1012" i="18"/>
  <c r="H1012" i="18" s="1"/>
  <c r="G1011" i="18"/>
  <c r="H1011" i="18" s="1"/>
  <c r="G1010" i="18"/>
  <c r="H1010" i="18" s="1"/>
  <c r="G1009" i="18"/>
  <c r="G1005" i="18"/>
  <c r="H1005" i="18" s="1"/>
  <c r="I1005" i="18" s="1"/>
  <c r="G1004" i="18"/>
  <c r="H1004" i="18" s="1"/>
  <c r="G1003" i="18"/>
  <c r="H1003" i="18" s="1"/>
  <c r="G1002" i="18"/>
  <c r="H1002" i="18" s="1"/>
  <c r="G1001" i="18"/>
  <c r="H1001" i="18" s="1"/>
  <c r="G1000" i="18"/>
  <c r="H1000" i="18" s="1"/>
  <c r="G999" i="18"/>
  <c r="H999" i="18" s="1"/>
  <c r="G998" i="18"/>
  <c r="H998" i="18" s="1"/>
  <c r="G997" i="18"/>
  <c r="H997" i="18" s="1"/>
  <c r="G996" i="18"/>
  <c r="G994" i="18"/>
  <c r="H994" i="18" s="1"/>
  <c r="I994" i="18" s="1"/>
  <c r="G993" i="18"/>
  <c r="H993" i="18" s="1"/>
  <c r="G992" i="18"/>
  <c r="H992" i="18" s="1"/>
  <c r="G991" i="18"/>
  <c r="H991" i="18" s="1"/>
  <c r="G990" i="18"/>
  <c r="H990" i="18" s="1"/>
  <c r="G989" i="18"/>
  <c r="H989" i="18" s="1"/>
  <c r="G988" i="18"/>
  <c r="H988" i="18" s="1"/>
  <c r="G987" i="18"/>
  <c r="G985" i="18"/>
  <c r="H985" i="18" s="1"/>
  <c r="I985" i="18" s="1"/>
  <c r="G984" i="18"/>
  <c r="H984" i="18" s="1"/>
  <c r="G983" i="18"/>
  <c r="H983" i="18" s="1"/>
  <c r="G982" i="18"/>
  <c r="H982" i="18" s="1"/>
  <c r="G981" i="18"/>
  <c r="H981" i="18" s="1"/>
  <c r="G980" i="18"/>
  <c r="H980" i="18" s="1"/>
  <c r="G979" i="18"/>
  <c r="H979" i="18" s="1"/>
  <c r="G978" i="18"/>
  <c r="H978" i="18" s="1"/>
  <c r="G977" i="18"/>
  <c r="H977" i="18" s="1"/>
  <c r="G976" i="18"/>
  <c r="H976" i="18" s="1"/>
  <c r="G975" i="18"/>
  <c r="H975" i="18" s="1"/>
  <c r="G974" i="18"/>
  <c r="H974" i="18" s="1"/>
  <c r="G973" i="18"/>
  <c r="H973" i="18" s="1"/>
  <c r="G972" i="18"/>
  <c r="H972" i="18" s="1"/>
  <c r="G971" i="18"/>
  <c r="H971" i="18" s="1"/>
  <c r="G970" i="18"/>
  <c r="H970" i="18" s="1"/>
  <c r="G969" i="18"/>
  <c r="H969" i="18" s="1"/>
  <c r="G968" i="18"/>
  <c r="H968" i="18" s="1"/>
  <c r="G967" i="18"/>
  <c r="H967" i="18" s="1"/>
  <c r="G966" i="18"/>
  <c r="H966" i="18" s="1"/>
  <c r="G965" i="18"/>
  <c r="H965" i="18" s="1"/>
  <c r="G964" i="18"/>
  <c r="H964" i="18" s="1"/>
  <c r="G963" i="18"/>
  <c r="H963" i="18" s="1"/>
  <c r="G962" i="18"/>
  <c r="H962" i="18" s="1"/>
  <c r="G961" i="18"/>
  <c r="G959" i="18"/>
  <c r="H959" i="18" s="1"/>
  <c r="I959" i="18" s="1"/>
  <c r="G958" i="18"/>
  <c r="H958" i="18" s="1"/>
  <c r="G957" i="18"/>
  <c r="H957" i="18" s="1"/>
  <c r="G956" i="18"/>
  <c r="H956" i="18" s="1"/>
  <c r="G955" i="18"/>
  <c r="H955" i="18" s="1"/>
  <c r="G954" i="18"/>
  <c r="H954" i="18" s="1"/>
  <c r="G953" i="18"/>
  <c r="H953" i="18" s="1"/>
  <c r="G952" i="18"/>
  <c r="H952" i="18" s="1"/>
  <c r="G951" i="18"/>
  <c r="H951" i="18" s="1"/>
  <c r="G950" i="18"/>
  <c r="H950" i="18" s="1"/>
  <c r="G949" i="18"/>
  <c r="H949" i="18" s="1"/>
  <c r="G948" i="18"/>
  <c r="H948" i="18" s="1"/>
  <c r="G947" i="18"/>
  <c r="H947" i="18" s="1"/>
  <c r="G946" i="18"/>
  <c r="H946" i="18" s="1"/>
  <c r="G945" i="18"/>
  <c r="H945" i="18" s="1"/>
  <c r="G944" i="18"/>
  <c r="G942" i="18"/>
  <c r="H942" i="18" s="1"/>
  <c r="I942" i="18" s="1"/>
  <c r="G941" i="18"/>
  <c r="H941" i="18" s="1"/>
  <c r="G940" i="18"/>
  <c r="H940" i="18" s="1"/>
  <c r="G939" i="18"/>
  <c r="H939" i="18" s="1"/>
  <c r="G938" i="18"/>
  <c r="H938" i="18" s="1"/>
  <c r="G937" i="18"/>
  <c r="H937" i="18" s="1"/>
  <c r="G936" i="18"/>
  <c r="H936" i="18" s="1"/>
  <c r="G935" i="18"/>
  <c r="H935" i="18" s="1"/>
  <c r="G934" i="18"/>
  <c r="H934" i="18" s="1"/>
  <c r="G933" i="18"/>
  <c r="H933" i="18" s="1"/>
  <c r="G932" i="18"/>
  <c r="H932" i="18" s="1"/>
  <c r="G931" i="18"/>
  <c r="H931" i="18" s="1"/>
  <c r="G930" i="18"/>
  <c r="H930" i="18" s="1"/>
  <c r="G929" i="18"/>
  <c r="H929" i="18" s="1"/>
  <c r="G928" i="18"/>
  <c r="H928" i="18" s="1"/>
  <c r="G927" i="18"/>
  <c r="H927" i="18" s="1"/>
  <c r="G926" i="18"/>
  <c r="H926" i="18" s="1"/>
  <c r="G925" i="18"/>
  <c r="H925" i="18" s="1"/>
  <c r="G924" i="18"/>
  <c r="H924" i="18" s="1"/>
  <c r="G923" i="18"/>
  <c r="H923" i="18" s="1"/>
  <c r="G922" i="18"/>
  <c r="H922" i="18" s="1"/>
  <c r="G921" i="18"/>
  <c r="H921" i="18" s="1"/>
  <c r="G920" i="18"/>
  <c r="H920" i="18" s="1"/>
  <c r="G919" i="18"/>
  <c r="H919" i="18" s="1"/>
  <c r="G918" i="18"/>
  <c r="H918" i="18" s="1"/>
  <c r="G917" i="18"/>
  <c r="G915" i="18"/>
  <c r="H915" i="18" s="1"/>
  <c r="I915" i="18" s="1"/>
  <c r="G914" i="18"/>
  <c r="H914" i="18" s="1"/>
  <c r="G913" i="18"/>
  <c r="H913" i="18" s="1"/>
  <c r="G912" i="18"/>
  <c r="H912" i="18" s="1"/>
  <c r="G911" i="18"/>
  <c r="H911" i="18" s="1"/>
  <c r="G910" i="18"/>
  <c r="H910" i="18" s="1"/>
  <c r="G909" i="18"/>
  <c r="H909" i="18" s="1"/>
  <c r="G908" i="18"/>
  <c r="H908" i="18" s="1"/>
  <c r="G907" i="18"/>
  <c r="H907" i="18" s="1"/>
  <c r="G906" i="18"/>
  <c r="H906" i="18" s="1"/>
  <c r="G905" i="18"/>
  <c r="H905" i="18" s="1"/>
  <c r="G904" i="18"/>
  <c r="H904" i="18" s="1"/>
  <c r="G903" i="18"/>
  <c r="H903" i="18" s="1"/>
  <c r="G902" i="18"/>
  <c r="H902" i="18" s="1"/>
  <c r="G901" i="18"/>
  <c r="H901" i="18" s="1"/>
  <c r="G900" i="18"/>
  <c r="H900" i="18" s="1"/>
  <c r="G899" i="18"/>
  <c r="H899" i="18" s="1"/>
  <c r="G898" i="18"/>
  <c r="H898" i="18" s="1"/>
  <c r="G897" i="18"/>
  <c r="H897" i="18" s="1"/>
  <c r="G896" i="18"/>
  <c r="H896" i="18" s="1"/>
  <c r="G895" i="18"/>
  <c r="H895" i="18" s="1"/>
  <c r="G894" i="18"/>
  <c r="H894" i="18" s="1"/>
  <c r="G893" i="18"/>
  <c r="H893" i="18" s="1"/>
  <c r="G892" i="18"/>
  <c r="H892" i="18" s="1"/>
  <c r="G891" i="18"/>
  <c r="G889" i="18"/>
  <c r="H889" i="18" s="1"/>
  <c r="I889" i="18" s="1"/>
  <c r="G888" i="18"/>
  <c r="H888" i="18" s="1"/>
  <c r="G887" i="18"/>
  <c r="H887" i="18" s="1"/>
  <c r="G886" i="18"/>
  <c r="H886" i="18" s="1"/>
  <c r="G885" i="18"/>
  <c r="H885" i="18" s="1"/>
  <c r="G884" i="18"/>
  <c r="H884" i="18" s="1"/>
  <c r="G883" i="18"/>
  <c r="H883" i="18" s="1"/>
  <c r="G882" i="18"/>
  <c r="H882" i="18" s="1"/>
  <c r="G881" i="18"/>
  <c r="H881" i="18" s="1"/>
  <c r="G880" i="18"/>
  <c r="H880" i="18" s="1"/>
  <c r="G879" i="18"/>
  <c r="H879" i="18" s="1"/>
  <c r="G878" i="18"/>
  <c r="H878" i="18" s="1"/>
  <c r="G877" i="18"/>
  <c r="H877" i="18" s="1"/>
  <c r="G876" i="18"/>
  <c r="H876" i="18" s="1"/>
  <c r="G875" i="18"/>
  <c r="H875" i="18" s="1"/>
  <c r="G874" i="18"/>
  <c r="H874" i="18" s="1"/>
  <c r="G873" i="18"/>
  <c r="H873" i="18" s="1"/>
  <c r="G872" i="18"/>
  <c r="H872" i="18" s="1"/>
  <c r="G871" i="18"/>
  <c r="H871" i="18" s="1"/>
  <c r="G870" i="18"/>
  <c r="H870" i="18" s="1"/>
  <c r="G869" i="18"/>
  <c r="H869" i="18" s="1"/>
  <c r="G868" i="18"/>
  <c r="H868" i="18" s="1"/>
  <c r="G867" i="18"/>
  <c r="H867" i="18" s="1"/>
  <c r="G866" i="18"/>
  <c r="G864" i="18"/>
  <c r="H864" i="18" s="1"/>
  <c r="I864" i="18" s="1"/>
  <c r="G863" i="18"/>
  <c r="H863" i="18" s="1"/>
  <c r="G862" i="18"/>
  <c r="H862" i="18" s="1"/>
  <c r="G861" i="18"/>
  <c r="H861" i="18" s="1"/>
  <c r="G860" i="18"/>
  <c r="H860" i="18" s="1"/>
  <c r="G859" i="18"/>
  <c r="H859" i="18" s="1"/>
  <c r="G858" i="18"/>
  <c r="H858" i="18" s="1"/>
  <c r="G857" i="18"/>
  <c r="H857" i="18" s="1"/>
  <c r="G856" i="18"/>
  <c r="H856" i="18" s="1"/>
  <c r="G855" i="18"/>
  <c r="H855" i="18" s="1"/>
  <c r="G854" i="18"/>
  <c r="G852" i="18"/>
  <c r="H852" i="18" s="1"/>
  <c r="I852" i="18" s="1"/>
  <c r="G851" i="18"/>
  <c r="H851" i="18" s="1"/>
  <c r="G850" i="18"/>
  <c r="H850" i="18" s="1"/>
  <c r="G849" i="18"/>
  <c r="H849" i="18" s="1"/>
  <c r="G848" i="18"/>
  <c r="H848" i="18" s="1"/>
  <c r="G847" i="18"/>
  <c r="H847" i="18" s="1"/>
  <c r="G846" i="18"/>
  <c r="H846" i="18" s="1"/>
  <c r="G845" i="18"/>
  <c r="H845" i="18" s="1"/>
  <c r="G844" i="18"/>
  <c r="H844" i="18" s="1"/>
  <c r="G843" i="18"/>
  <c r="H843" i="18" s="1"/>
  <c r="G842" i="18"/>
  <c r="H842" i="18" s="1"/>
  <c r="G841" i="18"/>
  <c r="H841" i="18" s="1"/>
  <c r="G840" i="18"/>
  <c r="G838" i="18"/>
  <c r="H838" i="18" s="1"/>
  <c r="I838" i="18" s="1"/>
  <c r="G837" i="18"/>
  <c r="H837" i="18" s="1"/>
  <c r="G836" i="18"/>
  <c r="H836" i="18" s="1"/>
  <c r="G835" i="18"/>
  <c r="H835" i="18" s="1"/>
  <c r="G834" i="18"/>
  <c r="H834" i="18" s="1"/>
  <c r="G833" i="18"/>
  <c r="H833" i="18" s="1"/>
  <c r="G832" i="18"/>
  <c r="H832" i="18" s="1"/>
  <c r="G831" i="18"/>
  <c r="H831" i="18" s="1"/>
  <c r="G830" i="18"/>
  <c r="H830" i="18" s="1"/>
  <c r="G829" i="18"/>
  <c r="H829" i="18" s="1"/>
  <c r="G828" i="18"/>
  <c r="H828" i="18" s="1"/>
  <c r="G827" i="18"/>
  <c r="H827" i="18" s="1"/>
  <c r="G826" i="18"/>
  <c r="H826" i="18" s="1"/>
  <c r="G825" i="18"/>
  <c r="H825" i="18" s="1"/>
  <c r="G824" i="18"/>
  <c r="H824" i="18" s="1"/>
  <c r="G823" i="18"/>
  <c r="G821" i="18"/>
  <c r="H821" i="18" s="1"/>
  <c r="I821" i="18" s="1"/>
  <c r="G820" i="18"/>
  <c r="H820" i="18" s="1"/>
  <c r="G819" i="18"/>
  <c r="H819" i="18" s="1"/>
  <c r="G818" i="18"/>
  <c r="H818" i="18" s="1"/>
  <c r="G817" i="18"/>
  <c r="H817" i="18" s="1"/>
  <c r="G816" i="18"/>
  <c r="H816" i="18" s="1"/>
  <c r="G815" i="18"/>
  <c r="H815" i="18" s="1"/>
  <c r="G814" i="18"/>
  <c r="H814" i="18" s="1"/>
  <c r="G813" i="18"/>
  <c r="H813" i="18" s="1"/>
  <c r="G812" i="18"/>
  <c r="H812" i="18" s="1"/>
  <c r="G811" i="18"/>
  <c r="H811" i="18" s="1"/>
  <c r="G810" i="18"/>
  <c r="H810" i="18" s="1"/>
  <c r="G809" i="18"/>
  <c r="H809" i="18" s="1"/>
  <c r="G808" i="18"/>
  <c r="H808" i="18" s="1"/>
  <c r="G807" i="18"/>
  <c r="H807" i="18" s="1"/>
  <c r="G806" i="18"/>
  <c r="H806" i="18" s="1"/>
  <c r="G805" i="18"/>
  <c r="G803" i="18"/>
  <c r="H803" i="18" s="1"/>
  <c r="I803" i="18" s="1"/>
  <c r="G802" i="18"/>
  <c r="H802" i="18" s="1"/>
  <c r="G801" i="18"/>
  <c r="H801" i="18" s="1"/>
  <c r="G800" i="18"/>
  <c r="H800" i="18" s="1"/>
  <c r="G799" i="18"/>
  <c r="H799" i="18" s="1"/>
  <c r="G798" i="18"/>
  <c r="H798" i="18" s="1"/>
  <c r="G797" i="18"/>
  <c r="H797" i="18" s="1"/>
  <c r="G796" i="18"/>
  <c r="H796" i="18" s="1"/>
  <c r="G795" i="18"/>
  <c r="H795" i="18" s="1"/>
  <c r="G794" i="18"/>
  <c r="H794" i="18" s="1"/>
  <c r="G793" i="18"/>
  <c r="H793" i="18" s="1"/>
  <c r="G792" i="18"/>
  <c r="H792" i="18" s="1"/>
  <c r="G791" i="18"/>
  <c r="H791" i="18" s="1"/>
  <c r="G790" i="18"/>
  <c r="H790" i="18" s="1"/>
  <c r="G789" i="18"/>
  <c r="H789" i="18" s="1"/>
  <c r="G788" i="18"/>
  <c r="H788" i="18" s="1"/>
  <c r="G787" i="18"/>
  <c r="H787" i="18" s="1"/>
  <c r="G786" i="18"/>
  <c r="H786" i="18" s="1"/>
  <c r="G785" i="18"/>
  <c r="H785" i="18" s="1"/>
  <c r="G784" i="18"/>
  <c r="H784" i="18" s="1"/>
  <c r="G783" i="18"/>
  <c r="H783" i="18" s="1"/>
  <c r="G782" i="18"/>
  <c r="H782" i="18" s="1"/>
  <c r="G781" i="18"/>
  <c r="H781" i="18" s="1"/>
  <c r="G780" i="18"/>
  <c r="G778" i="18"/>
  <c r="H778" i="18" s="1"/>
  <c r="I778" i="18" s="1"/>
  <c r="G777" i="18"/>
  <c r="H777" i="18" s="1"/>
  <c r="G776" i="18"/>
  <c r="H776" i="18" s="1"/>
  <c r="G775" i="18"/>
  <c r="H775" i="18" s="1"/>
  <c r="G774" i="18"/>
  <c r="H774" i="18" s="1"/>
  <c r="G773" i="18"/>
  <c r="H773" i="18" s="1"/>
  <c r="G772" i="18"/>
  <c r="H772" i="18" s="1"/>
  <c r="G771" i="18"/>
  <c r="H771" i="18" s="1"/>
  <c r="G770" i="18"/>
  <c r="H770" i="18" s="1"/>
  <c r="G769" i="18"/>
  <c r="H769" i="18" s="1"/>
  <c r="G768" i="18"/>
  <c r="H768" i="18" s="1"/>
  <c r="G767" i="18"/>
  <c r="H767" i="18" s="1"/>
  <c r="G766" i="18"/>
  <c r="G764" i="18"/>
  <c r="G765" i="18" s="1"/>
  <c r="C48" i="16" s="1"/>
  <c r="G762" i="18"/>
  <c r="H762" i="18" s="1"/>
  <c r="I762" i="18" s="1"/>
  <c r="G761" i="18"/>
  <c r="H761" i="18" s="1"/>
  <c r="G760" i="18"/>
  <c r="H760" i="18" s="1"/>
  <c r="G759" i="18"/>
  <c r="H759" i="18" s="1"/>
  <c r="G758" i="18"/>
  <c r="H758" i="18" s="1"/>
  <c r="G757" i="18"/>
  <c r="H757" i="18" s="1"/>
  <c r="G756" i="18"/>
  <c r="H756" i="18" s="1"/>
  <c r="G755" i="18"/>
  <c r="H755" i="18" s="1"/>
  <c r="G754" i="18"/>
  <c r="H754" i="18" s="1"/>
  <c r="G753" i="18"/>
  <c r="H753" i="18" s="1"/>
  <c r="G752" i="18"/>
  <c r="H752" i="18" s="1"/>
  <c r="G751" i="18"/>
  <c r="G749" i="18"/>
  <c r="H749" i="18" s="1"/>
  <c r="I749" i="18" s="1"/>
  <c r="G748" i="18"/>
  <c r="H748" i="18" s="1"/>
  <c r="G747" i="18"/>
  <c r="H747" i="18" s="1"/>
  <c r="G746" i="18"/>
  <c r="H746" i="18" s="1"/>
  <c r="G745" i="18"/>
  <c r="H745" i="18" s="1"/>
  <c r="G744" i="18"/>
  <c r="H744" i="18" s="1"/>
  <c r="G743" i="18"/>
  <c r="H743" i="18" s="1"/>
  <c r="G741" i="18"/>
  <c r="H741" i="18" s="1"/>
  <c r="G740" i="18"/>
  <c r="H740" i="18" s="1"/>
  <c r="G739" i="18"/>
  <c r="H739" i="18" s="1"/>
  <c r="G738" i="18"/>
  <c r="H738" i="18" s="1"/>
  <c r="G737" i="18"/>
  <c r="H737" i="18" s="1"/>
  <c r="G736" i="18"/>
  <c r="H736" i="18" s="1"/>
  <c r="G735" i="18"/>
  <c r="H735" i="18" s="1"/>
  <c r="G734" i="18"/>
  <c r="H734" i="18" s="1"/>
  <c r="G733" i="18"/>
  <c r="H733" i="18" s="1"/>
  <c r="G732" i="18"/>
  <c r="H732" i="18" s="1"/>
  <c r="G731" i="18"/>
  <c r="H731" i="18" s="1"/>
  <c r="G730" i="18"/>
  <c r="H730" i="18" s="1"/>
  <c r="G729" i="18"/>
  <c r="H729" i="18" s="1"/>
  <c r="G728" i="18"/>
  <c r="H728" i="18" s="1"/>
  <c r="G727" i="18"/>
  <c r="H727" i="18" s="1"/>
  <c r="G726" i="18"/>
  <c r="G724" i="18"/>
  <c r="H724" i="18" s="1"/>
  <c r="I724" i="18" s="1"/>
  <c r="G723" i="18"/>
  <c r="H723" i="18" s="1"/>
  <c r="G722" i="18"/>
  <c r="H722" i="18" s="1"/>
  <c r="G721" i="18"/>
  <c r="H721" i="18" s="1"/>
  <c r="G720" i="18"/>
  <c r="H720" i="18" s="1"/>
  <c r="G719" i="18"/>
  <c r="H719" i="18" s="1"/>
  <c r="G718" i="18"/>
  <c r="H718" i="18" s="1"/>
  <c r="G717" i="18"/>
  <c r="H717" i="18" s="1"/>
  <c r="G716" i="18"/>
  <c r="H716" i="18" s="1"/>
  <c r="G715" i="18"/>
  <c r="H715" i="18" s="1"/>
  <c r="G714" i="18"/>
  <c r="H714" i="18" s="1"/>
  <c r="G713" i="18"/>
  <c r="H713" i="18" s="1"/>
  <c r="G712" i="18"/>
  <c r="H712" i="18" s="1"/>
  <c r="G711" i="18"/>
  <c r="H711" i="18" s="1"/>
  <c r="G710" i="18"/>
  <c r="H710" i="18" s="1"/>
  <c r="G709" i="18"/>
  <c r="H709" i="18" s="1"/>
  <c r="G708" i="18"/>
  <c r="H708" i="18" s="1"/>
  <c r="G707" i="18"/>
  <c r="H707" i="18" s="1"/>
  <c r="G706" i="18"/>
  <c r="H706" i="18" s="1"/>
  <c r="G705" i="18"/>
  <c r="H705" i="18" s="1"/>
  <c r="G704" i="18"/>
  <c r="H704" i="18" s="1"/>
  <c r="G703" i="18"/>
  <c r="H703" i="18" s="1"/>
  <c r="G702" i="18"/>
  <c r="H702" i="18" s="1"/>
  <c r="G701" i="18"/>
  <c r="G698" i="18"/>
  <c r="H698" i="18" s="1"/>
  <c r="G697" i="18"/>
  <c r="H697" i="18" s="1"/>
  <c r="G696" i="18"/>
  <c r="H696" i="18" s="1"/>
  <c r="G695" i="18"/>
  <c r="H695" i="18" s="1"/>
  <c r="G694" i="18"/>
  <c r="H694" i="18" s="1"/>
  <c r="G693" i="18"/>
  <c r="H693" i="18" s="1"/>
  <c r="G692" i="18"/>
  <c r="H692" i="18" s="1"/>
  <c r="G691" i="18"/>
  <c r="H691" i="18" s="1"/>
  <c r="G690" i="18"/>
  <c r="H690" i="18" s="1"/>
  <c r="G689" i="18"/>
  <c r="H689" i="18" s="1"/>
  <c r="G688" i="18"/>
  <c r="H688" i="18" s="1"/>
  <c r="G687" i="18"/>
  <c r="G685" i="18"/>
  <c r="G686" i="18" s="1"/>
  <c r="C43" i="16" s="1"/>
  <c r="G683" i="18"/>
  <c r="H683" i="18" s="1"/>
  <c r="I683" i="18" s="1"/>
  <c r="G682" i="18"/>
  <c r="H682" i="18" s="1"/>
  <c r="G681" i="18"/>
  <c r="H681" i="18" s="1"/>
  <c r="G680" i="18"/>
  <c r="H680" i="18" s="1"/>
  <c r="G679" i="18"/>
  <c r="H679" i="18" s="1"/>
  <c r="G678" i="18"/>
  <c r="H678" i="18" s="1"/>
  <c r="G677" i="18"/>
  <c r="H677" i="18" s="1"/>
  <c r="G676" i="18"/>
  <c r="H676" i="18" s="1"/>
  <c r="G675" i="18"/>
  <c r="H675" i="18" s="1"/>
  <c r="G674" i="18"/>
  <c r="H674" i="18" s="1"/>
  <c r="G673" i="18"/>
  <c r="H673" i="18" s="1"/>
  <c r="G672" i="18"/>
  <c r="G670" i="18"/>
  <c r="H670" i="18" s="1"/>
  <c r="I670" i="18" s="1"/>
  <c r="G669" i="18"/>
  <c r="H669" i="18" s="1"/>
  <c r="G668" i="18"/>
  <c r="H668" i="18" s="1"/>
  <c r="G667" i="18"/>
  <c r="H667" i="18" s="1"/>
  <c r="G666" i="18"/>
  <c r="H666" i="18" s="1"/>
  <c r="G665" i="18"/>
  <c r="H665" i="18" s="1"/>
  <c r="G664" i="18"/>
  <c r="H664" i="18" s="1"/>
  <c r="G663" i="18"/>
  <c r="H663" i="18" s="1"/>
  <c r="G662" i="18"/>
  <c r="H662" i="18" s="1"/>
  <c r="G661" i="18"/>
  <c r="G659" i="18"/>
  <c r="H659" i="18" s="1"/>
  <c r="I659" i="18" s="1"/>
  <c r="G658" i="18"/>
  <c r="H658" i="18" s="1"/>
  <c r="G657" i="18"/>
  <c r="H657" i="18" s="1"/>
  <c r="G656" i="18"/>
  <c r="H656" i="18" s="1"/>
  <c r="G655" i="18"/>
  <c r="H655" i="18" s="1"/>
  <c r="G654" i="18"/>
  <c r="H654" i="18" s="1"/>
  <c r="G653" i="18"/>
  <c r="H653" i="18" s="1"/>
  <c r="G652" i="18"/>
  <c r="H652" i="18" s="1"/>
  <c r="G651" i="18"/>
  <c r="H651" i="18" s="1"/>
  <c r="G650" i="18"/>
  <c r="H650" i="18" s="1"/>
  <c r="G649" i="18"/>
  <c r="H649" i="18" s="1"/>
  <c r="G648" i="18"/>
  <c r="H648" i="18" s="1"/>
  <c r="G647" i="18"/>
  <c r="H647" i="18" s="1"/>
  <c r="G646" i="18"/>
  <c r="H646" i="18" s="1"/>
  <c r="G645" i="18"/>
  <c r="H645" i="18" s="1"/>
  <c r="G644" i="18"/>
  <c r="H644" i="18" s="1"/>
  <c r="G643" i="18"/>
  <c r="H643" i="18" s="1"/>
  <c r="G642" i="18"/>
  <c r="H642" i="18" s="1"/>
  <c r="G641" i="18"/>
  <c r="H641" i="18" s="1"/>
  <c r="G640" i="18"/>
  <c r="G638" i="18"/>
  <c r="H638" i="18" s="1"/>
  <c r="I638" i="18" s="1"/>
  <c r="G637" i="18"/>
  <c r="H637" i="18" s="1"/>
  <c r="G636" i="18"/>
  <c r="H636" i="18" s="1"/>
  <c r="G635" i="18"/>
  <c r="H635" i="18" s="1"/>
  <c r="G634" i="18"/>
  <c r="H634" i="18" s="1"/>
  <c r="G633" i="18"/>
  <c r="H633" i="18" s="1"/>
  <c r="G632" i="18"/>
  <c r="H632" i="18" s="1"/>
  <c r="G631" i="18"/>
  <c r="H631" i="18" s="1"/>
  <c r="G630" i="18"/>
  <c r="H630" i="18" s="1"/>
  <c r="G629" i="18"/>
  <c r="H629" i="18" s="1"/>
  <c r="G628" i="18"/>
  <c r="H628" i="18" s="1"/>
  <c r="G627" i="18"/>
  <c r="H627" i="18" s="1"/>
  <c r="G626" i="18"/>
  <c r="G624" i="18"/>
  <c r="H624" i="18" s="1"/>
  <c r="I624" i="18" s="1"/>
  <c r="G623" i="18"/>
  <c r="H623" i="18" s="1"/>
  <c r="G622" i="18"/>
  <c r="H622" i="18" s="1"/>
  <c r="G621" i="18"/>
  <c r="H621" i="18" s="1"/>
  <c r="G620" i="18"/>
  <c r="H620" i="18" s="1"/>
  <c r="G619" i="18"/>
  <c r="H619" i="18" s="1"/>
  <c r="G618" i="18"/>
  <c r="H618" i="18" s="1"/>
  <c r="G617" i="18"/>
  <c r="H617" i="18" s="1"/>
  <c r="G616" i="18"/>
  <c r="H616" i="18" s="1"/>
  <c r="G615" i="18"/>
  <c r="H615" i="18" s="1"/>
  <c r="G614" i="18"/>
  <c r="H614" i="18" s="1"/>
  <c r="G613" i="18"/>
  <c r="H613" i="18" s="1"/>
  <c r="G612" i="18"/>
  <c r="H612" i="18" s="1"/>
  <c r="G611" i="18"/>
  <c r="H611" i="18" s="1"/>
  <c r="G610" i="18"/>
  <c r="H610" i="18" s="1"/>
  <c r="G609" i="18"/>
  <c r="G607" i="18"/>
  <c r="H607" i="18" s="1"/>
  <c r="I607" i="18" s="1"/>
  <c r="G606" i="18"/>
  <c r="H606" i="18" s="1"/>
  <c r="G605" i="18"/>
  <c r="H605" i="18" s="1"/>
  <c r="G604" i="18"/>
  <c r="H604" i="18" s="1"/>
  <c r="G603" i="18"/>
  <c r="H603" i="18" s="1"/>
  <c r="G602" i="18"/>
  <c r="H602" i="18" s="1"/>
  <c r="G601" i="18"/>
  <c r="H601" i="18" s="1"/>
  <c r="G600" i="18"/>
  <c r="H600" i="18" s="1"/>
  <c r="G599" i="18"/>
  <c r="H599" i="18" s="1"/>
  <c r="G598" i="18"/>
  <c r="G596" i="18"/>
  <c r="H596" i="18" s="1"/>
  <c r="I596" i="18" s="1"/>
  <c r="G595" i="18"/>
  <c r="H595" i="18" s="1"/>
  <c r="G594" i="18"/>
  <c r="H594" i="18" s="1"/>
  <c r="G593" i="18"/>
  <c r="H593" i="18" s="1"/>
  <c r="G592" i="18"/>
  <c r="H592" i="18" s="1"/>
  <c r="G591" i="18"/>
  <c r="H591" i="18" s="1"/>
  <c r="G590" i="18"/>
  <c r="H590" i="18" s="1"/>
  <c r="G589" i="18"/>
  <c r="H589" i="18" s="1"/>
  <c r="G588" i="18"/>
  <c r="H588" i="18" s="1"/>
  <c r="G587" i="18"/>
  <c r="H587" i="18" s="1"/>
  <c r="G586" i="18"/>
  <c r="G584" i="18"/>
  <c r="H584" i="18" s="1"/>
  <c r="I584" i="18" s="1"/>
  <c r="G583" i="18"/>
  <c r="H583" i="18" s="1"/>
  <c r="G582" i="18"/>
  <c r="H582" i="18" s="1"/>
  <c r="G581" i="18"/>
  <c r="H581" i="18" s="1"/>
  <c r="G580" i="18"/>
  <c r="H580" i="18" s="1"/>
  <c r="G579" i="18"/>
  <c r="H579" i="18" s="1"/>
  <c r="G578" i="18"/>
  <c r="H578" i="18" s="1"/>
  <c r="G577" i="18"/>
  <c r="H577" i="18" s="1"/>
  <c r="G576" i="18"/>
  <c r="H576" i="18" s="1"/>
  <c r="G575" i="18"/>
  <c r="H575" i="18" s="1"/>
  <c r="G574" i="18"/>
  <c r="H574" i="18" s="1"/>
  <c r="G573" i="18"/>
  <c r="H573" i="18" s="1"/>
  <c r="G572" i="18"/>
  <c r="H572" i="18" s="1"/>
  <c r="G571" i="18"/>
  <c r="H571" i="18" s="1"/>
  <c r="G570" i="18"/>
  <c r="H570" i="18" s="1"/>
  <c r="G569" i="18"/>
  <c r="H569" i="18" s="1"/>
  <c r="G568" i="18"/>
  <c r="H568" i="18" s="1"/>
  <c r="G567" i="18"/>
  <c r="G565" i="18"/>
  <c r="H565" i="18" s="1"/>
  <c r="I565" i="18" s="1"/>
  <c r="G564" i="18"/>
  <c r="H564" i="18" s="1"/>
  <c r="G563" i="18"/>
  <c r="H563" i="18" s="1"/>
  <c r="G562" i="18"/>
  <c r="H562" i="18" s="1"/>
  <c r="G561" i="18"/>
  <c r="H561" i="18" s="1"/>
  <c r="G560" i="18"/>
  <c r="H560" i="18" s="1"/>
  <c r="G559" i="18"/>
  <c r="H559" i="18" s="1"/>
  <c r="G558" i="18"/>
  <c r="H558" i="18" s="1"/>
  <c r="G557" i="18"/>
  <c r="H557" i="18" s="1"/>
  <c r="G556" i="18"/>
  <c r="H556" i="18" s="1"/>
  <c r="G555" i="18"/>
  <c r="H555" i="18" s="1"/>
  <c r="G554" i="18"/>
  <c r="H554" i="18" s="1"/>
  <c r="G553" i="18"/>
  <c r="H553" i="18" s="1"/>
  <c r="G552" i="18"/>
  <c r="H552" i="18" s="1"/>
  <c r="G551" i="18"/>
  <c r="H551" i="18" s="1"/>
  <c r="G550" i="18"/>
  <c r="H550" i="18" s="1"/>
  <c r="G549" i="18"/>
  <c r="H549" i="18" s="1"/>
  <c r="G548" i="18"/>
  <c r="H548" i="18" s="1"/>
  <c r="G547" i="18"/>
  <c r="H547" i="18" s="1"/>
  <c r="G546" i="18"/>
  <c r="H546" i="18" s="1"/>
  <c r="G545" i="18"/>
  <c r="H545" i="18" s="1"/>
  <c r="G544" i="18"/>
  <c r="H544" i="18" s="1"/>
  <c r="G543" i="18"/>
  <c r="H543" i="18" s="1"/>
  <c r="G542" i="18"/>
  <c r="H542" i="18" s="1"/>
  <c r="G541" i="18"/>
  <c r="H541" i="18" s="1"/>
  <c r="G540" i="18"/>
  <c r="G538" i="18"/>
  <c r="H538" i="18" s="1"/>
  <c r="I538" i="18" s="1"/>
  <c r="G537" i="18"/>
  <c r="H537" i="18" s="1"/>
  <c r="G536" i="18"/>
  <c r="H536" i="18" s="1"/>
  <c r="G535" i="18"/>
  <c r="H535" i="18" s="1"/>
  <c r="G534" i="18"/>
  <c r="H534" i="18" s="1"/>
  <c r="G533" i="18"/>
  <c r="H533" i="18" s="1"/>
  <c r="G532" i="18"/>
  <c r="H532" i="18" s="1"/>
  <c r="G531" i="18"/>
  <c r="H531" i="18" s="1"/>
  <c r="G530" i="18"/>
  <c r="H530" i="18" s="1"/>
  <c r="G529" i="18"/>
  <c r="H529" i="18" s="1"/>
  <c r="G528" i="18"/>
  <c r="H528" i="18" s="1"/>
  <c r="G527" i="18"/>
  <c r="H527" i="18" s="1"/>
  <c r="G526" i="18"/>
  <c r="H526" i="18" s="1"/>
  <c r="G525" i="18"/>
  <c r="H525" i="18" s="1"/>
  <c r="G524" i="18"/>
  <c r="H524" i="18" s="1"/>
  <c r="G523" i="18"/>
  <c r="H523" i="18" s="1"/>
  <c r="G522" i="18"/>
  <c r="H522" i="18" s="1"/>
  <c r="G521" i="18"/>
  <c r="H521" i="18" s="1"/>
  <c r="G520" i="18"/>
  <c r="H520" i="18" s="1"/>
  <c r="G519" i="18"/>
  <c r="H519" i="18" s="1"/>
  <c r="G518" i="18"/>
  <c r="H518" i="18" s="1"/>
  <c r="G517" i="18"/>
  <c r="H517" i="18" s="1"/>
  <c r="G516" i="18"/>
  <c r="H516" i="18" s="1"/>
  <c r="G515" i="18"/>
  <c r="H515" i="18" s="1"/>
  <c r="G514" i="18"/>
  <c r="H514" i="18" s="1"/>
  <c r="G513" i="18"/>
  <c r="H513" i="18" s="1"/>
  <c r="G512" i="18"/>
  <c r="H512" i="18" s="1"/>
  <c r="G511" i="18"/>
  <c r="G509" i="18"/>
  <c r="H509" i="18" s="1"/>
  <c r="I509" i="18" s="1"/>
  <c r="G508" i="18"/>
  <c r="H508" i="18" s="1"/>
  <c r="G507" i="18"/>
  <c r="H507" i="18" s="1"/>
  <c r="G506" i="18"/>
  <c r="H506" i="18" s="1"/>
  <c r="G505" i="18"/>
  <c r="H505" i="18" s="1"/>
  <c r="G504" i="18"/>
  <c r="H504" i="18" s="1"/>
  <c r="G503" i="18"/>
  <c r="H503" i="18" s="1"/>
  <c r="G502" i="18"/>
  <c r="H502" i="18" s="1"/>
  <c r="G501" i="18"/>
  <c r="H501" i="18" s="1"/>
  <c r="G500" i="18"/>
  <c r="H500" i="18" s="1"/>
  <c r="G499" i="18"/>
  <c r="H499" i="18" s="1"/>
  <c r="G498" i="18"/>
  <c r="H498" i="18" s="1"/>
  <c r="G497" i="18"/>
  <c r="H497" i="18" s="1"/>
  <c r="G496" i="18"/>
  <c r="H496" i="18" s="1"/>
  <c r="G495" i="18"/>
  <c r="H495" i="18" s="1"/>
  <c r="G494" i="18"/>
  <c r="H494" i="18" s="1"/>
  <c r="G493" i="18"/>
  <c r="H493" i="18" s="1"/>
  <c r="G492" i="18"/>
  <c r="H492" i="18" s="1"/>
  <c r="G491" i="18"/>
  <c r="H491" i="18" s="1"/>
  <c r="G490" i="18"/>
  <c r="H490" i="18" s="1"/>
  <c r="G489" i="18"/>
  <c r="H489" i="18" s="1"/>
  <c r="G488" i="18"/>
  <c r="H488" i="18" s="1"/>
  <c r="G487" i="18"/>
  <c r="H487" i="18" s="1"/>
  <c r="G486" i="18"/>
  <c r="H486" i="18" s="1"/>
  <c r="G485" i="18"/>
  <c r="H485" i="18" s="1"/>
  <c r="G484" i="18"/>
  <c r="G482" i="18"/>
  <c r="H482" i="18" s="1"/>
  <c r="I482" i="18" s="1"/>
  <c r="G481" i="18"/>
  <c r="H481" i="18" s="1"/>
  <c r="G480" i="18"/>
  <c r="H480" i="18" s="1"/>
  <c r="G479" i="18"/>
  <c r="H479" i="18" s="1"/>
  <c r="G478" i="18"/>
  <c r="H478" i="18" s="1"/>
  <c r="G477" i="18"/>
  <c r="H477" i="18" s="1"/>
  <c r="G476" i="18"/>
  <c r="H476" i="18" s="1"/>
  <c r="G475" i="18"/>
  <c r="H475" i="18" s="1"/>
  <c r="G474" i="18"/>
  <c r="H474" i="18" s="1"/>
  <c r="G473" i="18"/>
  <c r="H473" i="18" s="1"/>
  <c r="G472" i="18"/>
  <c r="H472" i="18" s="1"/>
  <c r="G471" i="18"/>
  <c r="H471" i="18" s="1"/>
  <c r="G470" i="18"/>
  <c r="H470" i="18" s="1"/>
  <c r="G469" i="18"/>
  <c r="H469" i="18" s="1"/>
  <c r="G468" i="18"/>
  <c r="H468" i="18" s="1"/>
  <c r="G467" i="18"/>
  <c r="H467" i="18" s="1"/>
  <c r="G466" i="18"/>
  <c r="H466" i="18" s="1"/>
  <c r="G465" i="18"/>
  <c r="G463" i="18"/>
  <c r="H463" i="18" s="1"/>
  <c r="I463" i="18" s="1"/>
  <c r="G462" i="18"/>
  <c r="H462" i="18" s="1"/>
  <c r="G461" i="18"/>
  <c r="H461" i="18" s="1"/>
  <c r="G460" i="18"/>
  <c r="H460" i="18" s="1"/>
  <c r="G459" i="18"/>
  <c r="H459" i="18" s="1"/>
  <c r="G458" i="18"/>
  <c r="H458" i="18" s="1"/>
  <c r="G457" i="18"/>
  <c r="H457" i="18" s="1"/>
  <c r="G456" i="18"/>
  <c r="H456" i="18" s="1"/>
  <c r="G455" i="18"/>
  <c r="H455" i="18" s="1"/>
  <c r="G454" i="18"/>
  <c r="H454" i="18" s="1"/>
  <c r="G453" i="18"/>
  <c r="H453" i="18" s="1"/>
  <c r="G452" i="18"/>
  <c r="H452" i="18" s="1"/>
  <c r="G451" i="18"/>
  <c r="H451" i="18" s="1"/>
  <c r="G450" i="18"/>
  <c r="H450" i="18" s="1"/>
  <c r="G449" i="18"/>
  <c r="H449" i="18" s="1"/>
  <c r="G448" i="18"/>
  <c r="H448" i="18" s="1"/>
  <c r="G447" i="18"/>
  <c r="H447" i="18" s="1"/>
  <c r="G446" i="18"/>
  <c r="H446" i="18" s="1"/>
  <c r="G445" i="18"/>
  <c r="H445" i="18" s="1"/>
  <c r="G444" i="18"/>
  <c r="H444" i="18" s="1"/>
  <c r="G443" i="18"/>
  <c r="H443" i="18" s="1"/>
  <c r="G442" i="18"/>
  <c r="H442" i="18" s="1"/>
  <c r="G441" i="18"/>
  <c r="H441" i="18" s="1"/>
  <c r="G440" i="18"/>
  <c r="H440" i="18" s="1"/>
  <c r="G439" i="18"/>
  <c r="H439" i="18" s="1"/>
  <c r="G438" i="18"/>
  <c r="H438" i="18" s="1"/>
  <c r="G437" i="18"/>
  <c r="H437" i="18" s="1"/>
  <c r="G436" i="18"/>
  <c r="H436" i="18" s="1"/>
  <c r="G435" i="18"/>
  <c r="G433" i="18"/>
  <c r="H433" i="18" s="1"/>
  <c r="I433" i="18" s="1"/>
  <c r="G432" i="18"/>
  <c r="H432" i="18" s="1"/>
  <c r="G431" i="18"/>
  <c r="H431" i="18" s="1"/>
  <c r="G430" i="18"/>
  <c r="H430" i="18" s="1"/>
  <c r="G429" i="18"/>
  <c r="H429" i="18" s="1"/>
  <c r="G428" i="18"/>
  <c r="H428" i="18" s="1"/>
  <c r="G427" i="18"/>
  <c r="H427" i="18" s="1"/>
  <c r="G426" i="18"/>
  <c r="H426" i="18" s="1"/>
  <c r="G425" i="18"/>
  <c r="H425" i="18" s="1"/>
  <c r="G424" i="18"/>
  <c r="H424" i="18" s="1"/>
  <c r="G423" i="18"/>
  <c r="H423" i="18" s="1"/>
  <c r="G422" i="18"/>
  <c r="H422" i="18" s="1"/>
  <c r="G421" i="18"/>
  <c r="H421" i="18" s="1"/>
  <c r="G420" i="18"/>
  <c r="H420" i="18" s="1"/>
  <c r="G419" i="18"/>
  <c r="H419" i="18" s="1"/>
  <c r="G418" i="18"/>
  <c r="H418" i="18" s="1"/>
  <c r="G417" i="18"/>
  <c r="H417" i="18" s="1"/>
  <c r="G416" i="18"/>
  <c r="H416" i="18" s="1"/>
  <c r="G415" i="18"/>
  <c r="H415" i="18" s="1"/>
  <c r="G414" i="18"/>
  <c r="H414" i="18" s="1"/>
  <c r="G413" i="18"/>
  <c r="H413" i="18" s="1"/>
  <c r="G412" i="18"/>
  <c r="H412" i="18" s="1"/>
  <c r="G411" i="18"/>
  <c r="H411" i="18" s="1"/>
  <c r="G410" i="18"/>
  <c r="H410" i="18" s="1"/>
  <c r="G409" i="18"/>
  <c r="H409" i="18" s="1"/>
  <c r="G408" i="18"/>
  <c r="H408" i="18" s="1"/>
  <c r="G407" i="18"/>
  <c r="H407" i="18" s="1"/>
  <c r="G406" i="18"/>
  <c r="G404" i="18"/>
  <c r="H404" i="18" s="1"/>
  <c r="I404" i="18" s="1"/>
  <c r="G403" i="18"/>
  <c r="H403" i="18" s="1"/>
  <c r="G402" i="18"/>
  <c r="H402" i="18" s="1"/>
  <c r="G401" i="18"/>
  <c r="H401" i="18" s="1"/>
  <c r="G400" i="18"/>
  <c r="H400" i="18" s="1"/>
  <c r="G399" i="18"/>
  <c r="H399" i="18" s="1"/>
  <c r="G398" i="18"/>
  <c r="H398" i="18" s="1"/>
  <c r="G397" i="18"/>
  <c r="H397" i="18" s="1"/>
  <c r="G396" i="18"/>
  <c r="H396" i="18" s="1"/>
  <c r="G395" i="18"/>
  <c r="H395" i="18" s="1"/>
  <c r="G394" i="18"/>
  <c r="H394" i="18" s="1"/>
  <c r="G393" i="18"/>
  <c r="H393" i="18" s="1"/>
  <c r="G392" i="18"/>
  <c r="H392" i="18" s="1"/>
  <c r="G391" i="18"/>
  <c r="H391" i="18" s="1"/>
  <c r="G390" i="18"/>
  <c r="H390" i="18" s="1"/>
  <c r="G389" i="18"/>
  <c r="H389" i="18" s="1"/>
  <c r="G388" i="18"/>
  <c r="H388" i="18" s="1"/>
  <c r="G387" i="18"/>
  <c r="H387" i="18" s="1"/>
  <c r="G386" i="18"/>
  <c r="H386" i="18" s="1"/>
  <c r="G385" i="18"/>
  <c r="H385" i="18" s="1"/>
  <c r="G384" i="18"/>
  <c r="H384" i="18" s="1"/>
  <c r="G383" i="18"/>
  <c r="H383" i="18" s="1"/>
  <c r="G382" i="18"/>
  <c r="G380" i="18"/>
  <c r="H380" i="18" s="1"/>
  <c r="I380" i="18" s="1"/>
  <c r="G379" i="18"/>
  <c r="H379" i="18" s="1"/>
  <c r="G378" i="18"/>
  <c r="H378" i="18" s="1"/>
  <c r="G377" i="18"/>
  <c r="H377" i="18" s="1"/>
  <c r="G376" i="18"/>
  <c r="H376" i="18" s="1"/>
  <c r="G375" i="18"/>
  <c r="H375" i="18" s="1"/>
  <c r="G374" i="18"/>
  <c r="H374" i="18" s="1"/>
  <c r="G373" i="18"/>
  <c r="H373" i="18" s="1"/>
  <c r="G372" i="18"/>
  <c r="H372" i="18" s="1"/>
  <c r="G371" i="18"/>
  <c r="H371" i="18" s="1"/>
  <c r="G370" i="18"/>
  <c r="H370" i="18" s="1"/>
  <c r="G369" i="18"/>
  <c r="G367" i="18"/>
  <c r="H367" i="18" s="1"/>
  <c r="I367" i="18" s="1"/>
  <c r="G366" i="18"/>
  <c r="H366" i="18" s="1"/>
  <c r="G365" i="18"/>
  <c r="H365" i="18" s="1"/>
  <c r="G364" i="18"/>
  <c r="H364" i="18" s="1"/>
  <c r="G363" i="18"/>
  <c r="H363" i="18" s="1"/>
  <c r="G362" i="18"/>
  <c r="H362" i="18" s="1"/>
  <c r="G361" i="18"/>
  <c r="H361" i="18" s="1"/>
  <c r="G360" i="18"/>
  <c r="H360" i="18" s="1"/>
  <c r="G359" i="18"/>
  <c r="G357" i="18"/>
  <c r="H357" i="18" s="1"/>
  <c r="I357" i="18" s="1"/>
  <c r="G356" i="18"/>
  <c r="H356" i="18" s="1"/>
  <c r="G355" i="18"/>
  <c r="H355" i="18" s="1"/>
  <c r="G354" i="18"/>
  <c r="H354" i="18" s="1"/>
  <c r="G353" i="18"/>
  <c r="H353" i="18" s="1"/>
  <c r="G352" i="18"/>
  <c r="H352" i="18" s="1"/>
  <c r="G351" i="18"/>
  <c r="H351" i="18" s="1"/>
  <c r="G350" i="18"/>
  <c r="H350" i="18" s="1"/>
  <c r="G349" i="18"/>
  <c r="H349" i="18" s="1"/>
  <c r="G348" i="18"/>
  <c r="G346" i="18"/>
  <c r="H346" i="18" s="1"/>
  <c r="I346" i="18" s="1"/>
  <c r="G345" i="18"/>
  <c r="H345" i="18" s="1"/>
  <c r="G344" i="18"/>
  <c r="H344" i="18" s="1"/>
  <c r="G343" i="18"/>
  <c r="H343" i="18" s="1"/>
  <c r="G342" i="18"/>
  <c r="H342" i="18" s="1"/>
  <c r="G341" i="18"/>
  <c r="H341" i="18" s="1"/>
  <c r="G340" i="18"/>
  <c r="H340" i="18" s="1"/>
  <c r="G339" i="18"/>
  <c r="H339" i="18" s="1"/>
  <c r="G338" i="18"/>
  <c r="H338" i="18" s="1"/>
  <c r="G337" i="18"/>
  <c r="H337" i="18" s="1"/>
  <c r="G336" i="18"/>
  <c r="H336" i="18" s="1"/>
  <c r="G335" i="18"/>
  <c r="H335" i="18" s="1"/>
  <c r="G334" i="18"/>
  <c r="H334" i="18" s="1"/>
  <c r="G333" i="18"/>
  <c r="G331" i="18"/>
  <c r="H331" i="18" s="1"/>
  <c r="I331" i="18" s="1"/>
  <c r="G330" i="18"/>
  <c r="H330" i="18" s="1"/>
  <c r="G329" i="18"/>
  <c r="H329" i="18" s="1"/>
  <c r="G328" i="18"/>
  <c r="H328" i="18" s="1"/>
  <c r="G327" i="18"/>
  <c r="H327" i="18" s="1"/>
  <c r="G326" i="18"/>
  <c r="H326" i="18" s="1"/>
  <c r="G325" i="18"/>
  <c r="H325" i="18" s="1"/>
  <c r="G324" i="18"/>
  <c r="H324" i="18" s="1"/>
  <c r="G323" i="18"/>
  <c r="G321" i="18"/>
  <c r="H321" i="18" s="1"/>
  <c r="I321" i="18" s="1"/>
  <c r="G320" i="18"/>
  <c r="H320" i="18" s="1"/>
  <c r="G319" i="18"/>
  <c r="H319" i="18" s="1"/>
  <c r="G318" i="18"/>
  <c r="H318" i="18" s="1"/>
  <c r="G317" i="18"/>
  <c r="H317" i="18" s="1"/>
  <c r="G316" i="18"/>
  <c r="H316" i="18" s="1"/>
  <c r="G315" i="18"/>
  <c r="H315" i="18" s="1"/>
  <c r="G314" i="18"/>
  <c r="H314" i="18" s="1"/>
  <c r="G313" i="18"/>
  <c r="H313" i="18" s="1"/>
  <c r="G312" i="18"/>
  <c r="H312" i="18" s="1"/>
  <c r="G311" i="18"/>
  <c r="H311" i="18" s="1"/>
  <c r="G310" i="18"/>
  <c r="H310" i="18" s="1"/>
  <c r="G309" i="18"/>
  <c r="H309" i="18" s="1"/>
  <c r="G308" i="18"/>
  <c r="H308" i="18" s="1"/>
  <c r="G307" i="18"/>
  <c r="H307" i="18" s="1"/>
  <c r="G306" i="18"/>
  <c r="H306" i="18" s="1"/>
  <c r="G305" i="18"/>
  <c r="H305" i="18" s="1"/>
  <c r="G304" i="18"/>
  <c r="H304" i="18" s="1"/>
  <c r="G303" i="18"/>
  <c r="G301" i="18"/>
  <c r="H301" i="18" s="1"/>
  <c r="I301" i="18" s="1"/>
  <c r="G300" i="18"/>
  <c r="H300" i="18" s="1"/>
  <c r="G299" i="18"/>
  <c r="H299" i="18" s="1"/>
  <c r="G298" i="18"/>
  <c r="H298" i="18" s="1"/>
  <c r="G297" i="18"/>
  <c r="H297" i="18" s="1"/>
  <c r="G296" i="18"/>
  <c r="H296" i="18" s="1"/>
  <c r="G295" i="18"/>
  <c r="H295" i="18" s="1"/>
  <c r="G294" i="18"/>
  <c r="H294" i="18" s="1"/>
  <c r="G293" i="18"/>
  <c r="H293" i="18" s="1"/>
  <c r="G292" i="18"/>
  <c r="H292" i="18" s="1"/>
  <c r="G291" i="18"/>
  <c r="H291" i="18" s="1"/>
  <c r="G290" i="18"/>
  <c r="H290" i="18" s="1"/>
  <c r="G289" i="18"/>
  <c r="G287" i="18"/>
  <c r="H287" i="18" s="1"/>
  <c r="I287" i="18" s="1"/>
  <c r="G286" i="18"/>
  <c r="H286" i="18" s="1"/>
  <c r="G285" i="18"/>
  <c r="H285" i="18" s="1"/>
  <c r="G284" i="18"/>
  <c r="H284" i="18" s="1"/>
  <c r="G283" i="18"/>
  <c r="H283" i="18" s="1"/>
  <c r="G282" i="18"/>
  <c r="H282" i="18" s="1"/>
  <c r="G281" i="18"/>
  <c r="G279" i="18"/>
  <c r="G280" i="18" s="1"/>
  <c r="C19" i="16" s="1"/>
  <c r="G277" i="18"/>
  <c r="H277" i="18" s="1"/>
  <c r="I277" i="18" s="1"/>
  <c r="G276" i="18"/>
  <c r="H276" i="18" s="1"/>
  <c r="G275" i="18"/>
  <c r="H275" i="18" s="1"/>
  <c r="G274" i="18"/>
  <c r="H274" i="18" s="1"/>
  <c r="G273" i="18"/>
  <c r="H273" i="18" s="1"/>
  <c r="G272" i="18"/>
  <c r="H272" i="18" s="1"/>
  <c r="G271" i="18"/>
  <c r="H271" i="18" s="1"/>
  <c r="G270" i="18"/>
  <c r="H270" i="18" s="1"/>
  <c r="G269" i="18"/>
  <c r="H269" i="18" s="1"/>
  <c r="G268" i="18"/>
  <c r="H268" i="18" s="1"/>
  <c r="G267" i="18"/>
  <c r="H267" i="18" s="1"/>
  <c r="G266" i="18"/>
  <c r="H266" i="18" s="1"/>
  <c r="G265" i="18"/>
  <c r="H265" i="18" s="1"/>
  <c r="G264" i="18"/>
  <c r="H264" i="18" s="1"/>
  <c r="G263" i="18"/>
  <c r="H263" i="18" s="1"/>
  <c r="G262" i="18"/>
  <c r="H262" i="18" s="1"/>
  <c r="G261" i="18"/>
  <c r="H261" i="18" s="1"/>
  <c r="G260" i="18"/>
  <c r="H260" i="18" s="1"/>
  <c r="G259" i="18"/>
  <c r="H259" i="18" s="1"/>
  <c r="G258" i="18"/>
  <c r="H258" i="18" s="1"/>
  <c r="G257" i="18"/>
  <c r="H257" i="18" s="1"/>
  <c r="G256" i="18"/>
  <c r="H256" i="18" s="1"/>
  <c r="G255" i="18"/>
  <c r="H255" i="18" s="1"/>
  <c r="G254" i="18"/>
  <c r="G252" i="18"/>
  <c r="H252" i="18" s="1"/>
  <c r="I252" i="18" s="1"/>
  <c r="G251" i="18"/>
  <c r="H251" i="18" s="1"/>
  <c r="G250" i="18"/>
  <c r="H250" i="18" s="1"/>
  <c r="G249" i="18"/>
  <c r="H249" i="18" s="1"/>
  <c r="G248" i="18"/>
  <c r="H248" i="18" s="1"/>
  <c r="G247" i="18"/>
  <c r="H247" i="18" s="1"/>
  <c r="G246" i="18"/>
  <c r="H246" i="18" s="1"/>
  <c r="G245" i="18"/>
  <c r="H245" i="18" s="1"/>
  <c r="G244" i="18"/>
  <c r="H244" i="18" s="1"/>
  <c r="G243" i="18"/>
  <c r="H243" i="18" s="1"/>
  <c r="G242" i="18"/>
  <c r="H242" i="18" s="1"/>
  <c r="G241" i="18"/>
  <c r="H241" i="18" s="1"/>
  <c r="G240" i="18"/>
  <c r="H240" i="18" s="1"/>
  <c r="G239" i="18"/>
  <c r="H239" i="18" s="1"/>
  <c r="G238" i="18"/>
  <c r="H238" i="18" s="1"/>
  <c r="G237" i="18"/>
  <c r="H237" i="18" s="1"/>
  <c r="G236" i="18"/>
  <c r="H236" i="18" s="1"/>
  <c r="G235" i="18"/>
  <c r="H235" i="18" s="1"/>
  <c r="G234" i="18"/>
  <c r="G232" i="18"/>
  <c r="H232" i="18" s="1"/>
  <c r="I232" i="18" s="1"/>
  <c r="G231" i="18"/>
  <c r="H231" i="18" s="1"/>
  <c r="G230" i="18"/>
  <c r="H230" i="18" s="1"/>
  <c r="G229" i="18"/>
  <c r="H229" i="18" s="1"/>
  <c r="G228" i="18"/>
  <c r="H228" i="18" s="1"/>
  <c r="G227" i="18"/>
  <c r="H227" i="18" s="1"/>
  <c r="G226" i="18"/>
  <c r="H226" i="18" s="1"/>
  <c r="G225" i="18"/>
  <c r="H225" i="18" s="1"/>
  <c r="G224" i="18"/>
  <c r="H224" i="18" s="1"/>
  <c r="G223" i="18"/>
  <c r="H223" i="18" s="1"/>
  <c r="G222" i="18"/>
  <c r="H222" i="18" s="1"/>
  <c r="G221" i="18"/>
  <c r="H221" i="18" s="1"/>
  <c r="G220" i="18"/>
  <c r="H220" i="18" s="1"/>
  <c r="G219" i="18"/>
  <c r="H219" i="18" s="1"/>
  <c r="G218" i="18"/>
  <c r="H218" i="18" s="1"/>
  <c r="G217" i="18"/>
  <c r="H217" i="18" s="1"/>
  <c r="G216" i="18"/>
  <c r="H216" i="18" s="1"/>
  <c r="G215" i="18"/>
  <c r="H215" i="18" s="1"/>
  <c r="G214" i="18"/>
  <c r="H214" i="18" s="1"/>
  <c r="G213" i="18"/>
  <c r="H213" i="18" s="1"/>
  <c r="G212" i="18"/>
  <c r="H212" i="18" s="1"/>
  <c r="G211" i="18"/>
  <c r="H211" i="18" s="1"/>
  <c r="G210" i="18"/>
  <c r="H210" i="18" s="1"/>
  <c r="G209" i="18"/>
  <c r="H209" i="18" s="1"/>
  <c r="G208" i="18"/>
  <c r="H208" i="18" s="1"/>
  <c r="G207" i="18"/>
  <c r="H207" i="18" s="1"/>
  <c r="G206" i="18"/>
  <c r="H206" i="18" s="1"/>
  <c r="G205" i="18"/>
  <c r="H205" i="18" s="1"/>
  <c r="G204" i="18"/>
  <c r="H204" i="18" s="1"/>
  <c r="G203" i="18"/>
  <c r="H203" i="18" s="1"/>
  <c r="G202" i="18"/>
  <c r="G200" i="18"/>
  <c r="H200" i="18" s="1"/>
  <c r="I200" i="18" s="1"/>
  <c r="G199" i="18"/>
  <c r="H199" i="18" s="1"/>
  <c r="G198" i="18"/>
  <c r="H198" i="18" s="1"/>
  <c r="G197" i="18"/>
  <c r="H197" i="18" s="1"/>
  <c r="G196" i="18"/>
  <c r="H196" i="18" s="1"/>
  <c r="G195" i="18"/>
  <c r="H195" i="18" s="1"/>
  <c r="G194" i="18"/>
  <c r="H194" i="18" s="1"/>
  <c r="G193" i="18"/>
  <c r="H193" i="18" s="1"/>
  <c r="G192" i="18"/>
  <c r="H192" i="18" s="1"/>
  <c r="G191" i="18"/>
  <c r="H191" i="18" s="1"/>
  <c r="G190" i="18"/>
  <c r="H190" i="18" s="1"/>
  <c r="G189" i="18"/>
  <c r="H189" i="18" s="1"/>
  <c r="G188" i="18"/>
  <c r="H188" i="18" s="1"/>
  <c r="G187" i="18"/>
  <c r="H187" i="18" s="1"/>
  <c r="G186" i="18"/>
  <c r="H186" i="18" s="1"/>
  <c r="G185" i="18"/>
  <c r="H185" i="18" s="1"/>
  <c r="G184" i="18"/>
  <c r="H184" i="18" s="1"/>
  <c r="G183" i="18"/>
  <c r="H183" i="18" s="1"/>
  <c r="G182" i="18"/>
  <c r="H182" i="18" s="1"/>
  <c r="G181" i="18"/>
  <c r="H181" i="18" s="1"/>
  <c r="G180" i="18"/>
  <c r="H180" i="18" s="1"/>
  <c r="G179" i="18"/>
  <c r="H179" i="18" s="1"/>
  <c r="G178" i="18"/>
  <c r="H178" i="18" s="1"/>
  <c r="G177" i="18"/>
  <c r="G175" i="18"/>
  <c r="H175" i="18" s="1"/>
  <c r="I175" i="18" s="1"/>
  <c r="G174" i="18"/>
  <c r="H174" i="18" s="1"/>
  <c r="G173" i="18"/>
  <c r="H173" i="18" s="1"/>
  <c r="G172" i="18"/>
  <c r="H172" i="18" s="1"/>
  <c r="G171" i="18"/>
  <c r="H171" i="18" s="1"/>
  <c r="G170" i="18"/>
  <c r="H170" i="18" s="1"/>
  <c r="G169" i="18"/>
  <c r="H169" i="18" s="1"/>
  <c r="G168" i="18"/>
  <c r="H168" i="18" s="1"/>
  <c r="G167" i="18"/>
  <c r="G165" i="18"/>
  <c r="H165" i="18" s="1"/>
  <c r="I165" i="18" s="1"/>
  <c r="G164" i="18"/>
  <c r="H164" i="18" s="1"/>
  <c r="G163" i="18"/>
  <c r="H163" i="18" s="1"/>
  <c r="G162" i="18"/>
  <c r="G160" i="18"/>
  <c r="H160" i="18" s="1"/>
  <c r="G159" i="18"/>
  <c r="H159" i="18" s="1"/>
  <c r="G158" i="18"/>
  <c r="H158" i="18" s="1"/>
  <c r="G157" i="18"/>
  <c r="H157" i="18" s="1"/>
  <c r="G156" i="18"/>
  <c r="H156" i="18" s="1"/>
  <c r="G155" i="18"/>
  <c r="H155" i="18" s="1"/>
  <c r="G154" i="18"/>
  <c r="H154" i="18" s="1"/>
  <c r="G153" i="18"/>
  <c r="H153" i="18" s="1"/>
  <c r="G152" i="18"/>
  <c r="H152" i="18" s="1"/>
  <c r="G151" i="18"/>
  <c r="H151" i="18" s="1"/>
  <c r="G150" i="18"/>
  <c r="H150" i="18" s="1"/>
  <c r="G149" i="18"/>
  <c r="H149" i="18" s="1"/>
  <c r="G148" i="18"/>
  <c r="H148" i="18" s="1"/>
  <c r="G147" i="18"/>
  <c r="H147" i="18" s="1"/>
  <c r="G146" i="18"/>
  <c r="H146" i="18" s="1"/>
  <c r="G145" i="18"/>
  <c r="H145" i="18" s="1"/>
  <c r="G144" i="18"/>
  <c r="H144" i="18" s="1"/>
  <c r="G143" i="18"/>
  <c r="H143" i="18" s="1"/>
  <c r="G142" i="18"/>
  <c r="H142" i="18" s="1"/>
  <c r="G141" i="18"/>
  <c r="H141" i="18" s="1"/>
  <c r="G140" i="18"/>
  <c r="H140" i="18" s="1"/>
  <c r="G139" i="18"/>
  <c r="H139" i="18" s="1"/>
  <c r="G138" i="18"/>
  <c r="H138" i="18" s="1"/>
  <c r="G137" i="18"/>
  <c r="G135" i="18"/>
  <c r="H135" i="18" s="1"/>
  <c r="I135" i="18" s="1"/>
  <c r="G134" i="18"/>
  <c r="H134" i="18" s="1"/>
  <c r="G133" i="18"/>
  <c r="H133" i="18" s="1"/>
  <c r="G132" i="18"/>
  <c r="H132" i="18" s="1"/>
  <c r="G131" i="18"/>
  <c r="H131" i="18" s="1"/>
  <c r="G130" i="18"/>
  <c r="H130" i="18" s="1"/>
  <c r="G129" i="18"/>
  <c r="H129" i="18" s="1"/>
  <c r="G128" i="18"/>
  <c r="H128" i="18" s="1"/>
  <c r="G127" i="18"/>
  <c r="H127" i="18" s="1"/>
  <c r="G126" i="18"/>
  <c r="H126" i="18" s="1"/>
  <c r="G125" i="18"/>
  <c r="H125" i="18" s="1"/>
  <c r="G124" i="18"/>
  <c r="H124" i="18" s="1"/>
  <c r="G123" i="18"/>
  <c r="H123" i="18" s="1"/>
  <c r="G122" i="18"/>
  <c r="G120" i="18"/>
  <c r="H120" i="18" s="1"/>
  <c r="I120" i="18" s="1"/>
  <c r="G119" i="18"/>
  <c r="G117" i="18"/>
  <c r="H117" i="18" s="1"/>
  <c r="I117" i="18" s="1"/>
  <c r="G116" i="18"/>
  <c r="H116" i="18" s="1"/>
  <c r="G115" i="18"/>
  <c r="H115" i="18" s="1"/>
  <c r="G114" i="18"/>
  <c r="H114" i="18" s="1"/>
  <c r="G113" i="18"/>
  <c r="H113" i="18" s="1"/>
  <c r="G112" i="18"/>
  <c r="H112" i="18" s="1"/>
  <c r="G111" i="18"/>
  <c r="H111" i="18" s="1"/>
  <c r="G110" i="18"/>
  <c r="H110" i="18" s="1"/>
  <c r="G109" i="18"/>
  <c r="H109" i="18" s="1"/>
  <c r="G108" i="18"/>
  <c r="H108" i="18" s="1"/>
  <c r="G107" i="18"/>
  <c r="H107" i="18" s="1"/>
  <c r="G106" i="18"/>
  <c r="H106" i="18" s="1"/>
  <c r="G105" i="18"/>
  <c r="H105" i="18" s="1"/>
  <c r="G104" i="18"/>
  <c r="H104" i="18" s="1"/>
  <c r="G103" i="18"/>
  <c r="H103" i="18" s="1"/>
  <c r="G102" i="18"/>
  <c r="H102" i="18" s="1"/>
  <c r="G101" i="18"/>
  <c r="H101" i="18" s="1"/>
  <c r="G100" i="18"/>
  <c r="H100" i="18" s="1"/>
  <c r="G99" i="18"/>
  <c r="G97" i="18"/>
  <c r="G98" i="18" s="1"/>
  <c r="C8" i="16" s="1"/>
  <c r="G95" i="18"/>
  <c r="H95" i="18" s="1"/>
  <c r="I95" i="18" s="1"/>
  <c r="G94" i="18"/>
  <c r="H94" i="18" s="1"/>
  <c r="G93" i="18"/>
  <c r="H93" i="18" s="1"/>
  <c r="G92" i="18"/>
  <c r="H92" i="18" s="1"/>
  <c r="G91" i="18"/>
  <c r="H91" i="18" s="1"/>
  <c r="G90" i="18"/>
  <c r="H90" i="18" s="1"/>
  <c r="G89" i="18"/>
  <c r="H89" i="18" s="1"/>
  <c r="G88" i="18"/>
  <c r="H88" i="18" s="1"/>
  <c r="G87" i="18"/>
  <c r="H87" i="18" s="1"/>
  <c r="G86" i="18"/>
  <c r="H86" i="18" s="1"/>
  <c r="G85" i="18"/>
  <c r="H85" i="18" s="1"/>
  <c r="G84" i="18"/>
  <c r="H84" i="18" s="1"/>
  <c r="G83" i="18"/>
  <c r="H83" i="18" s="1"/>
  <c r="G82" i="18"/>
  <c r="G80" i="18"/>
  <c r="H80" i="18" s="1"/>
  <c r="I80" i="18" s="1"/>
  <c r="G79" i="18"/>
  <c r="H79" i="18" s="1"/>
  <c r="G78" i="18"/>
  <c r="H78" i="18" s="1"/>
  <c r="G77" i="18"/>
  <c r="H77" i="18" s="1"/>
  <c r="G76" i="18"/>
  <c r="H76" i="18" s="1"/>
  <c r="G75" i="18"/>
  <c r="H75" i="18" s="1"/>
  <c r="G74" i="18"/>
  <c r="H74" i="18" s="1"/>
  <c r="G73" i="18"/>
  <c r="H73" i="18" s="1"/>
  <c r="G72" i="18"/>
  <c r="H72" i="18" s="1"/>
  <c r="G71" i="18"/>
  <c r="H71" i="18" s="1"/>
  <c r="G70" i="18"/>
  <c r="H70" i="18" s="1"/>
  <c r="G69" i="18"/>
  <c r="H69" i="18" s="1"/>
  <c r="G68" i="18"/>
  <c r="H68" i="18" s="1"/>
  <c r="G67" i="18"/>
  <c r="H67" i="18" s="1"/>
  <c r="G66" i="18"/>
  <c r="H66" i="18" s="1"/>
  <c r="G65" i="18"/>
  <c r="H65" i="18" s="1"/>
  <c r="G64" i="18"/>
  <c r="H64" i="18" s="1"/>
  <c r="G63" i="18"/>
  <c r="H63" i="18" s="1"/>
  <c r="G62" i="18"/>
  <c r="H62" i="18" s="1"/>
  <c r="G61" i="18"/>
  <c r="H61" i="18" s="1"/>
  <c r="G60" i="18"/>
  <c r="H60" i="18" s="1"/>
  <c r="G59" i="18"/>
  <c r="H59" i="18" s="1"/>
  <c r="G58" i="18"/>
  <c r="H58" i="18" s="1"/>
  <c r="G57" i="18"/>
  <c r="H57" i="18" s="1"/>
  <c r="G56" i="18"/>
  <c r="H56" i="18" s="1"/>
  <c r="G55" i="18"/>
  <c r="H55" i="18" s="1"/>
  <c r="G54" i="18"/>
  <c r="G52" i="18"/>
  <c r="H52" i="18" s="1"/>
  <c r="I52" i="18" s="1"/>
  <c r="G51" i="18"/>
  <c r="H51" i="18" s="1"/>
  <c r="G50" i="18"/>
  <c r="H50" i="18" s="1"/>
  <c r="G49" i="18"/>
  <c r="H49" i="18" s="1"/>
  <c r="G48" i="18"/>
  <c r="H48" i="18" s="1"/>
  <c r="G47" i="18"/>
  <c r="H47" i="18" s="1"/>
  <c r="G46" i="18"/>
  <c r="H46" i="18" s="1"/>
  <c r="G45" i="18"/>
  <c r="H45" i="18" s="1"/>
  <c r="G44" i="18"/>
  <c r="G42" i="18"/>
  <c r="H42" i="18" s="1"/>
  <c r="I42" i="18" s="1"/>
  <c r="G41" i="18"/>
  <c r="H41" i="18" s="1"/>
  <c r="G40" i="18"/>
  <c r="H40" i="18" s="1"/>
  <c r="G39" i="18"/>
  <c r="H39" i="18" s="1"/>
  <c r="G38" i="18"/>
  <c r="H38" i="18" s="1"/>
  <c r="G37" i="18"/>
  <c r="H37" i="18" s="1"/>
  <c r="G36" i="18"/>
  <c r="H36" i="18" s="1"/>
  <c r="G35" i="18"/>
  <c r="G33" i="18"/>
  <c r="H33" i="18" s="1"/>
  <c r="I33" i="18" s="1"/>
  <c r="G32" i="18"/>
  <c r="H32" i="18" s="1"/>
  <c r="G31" i="18"/>
  <c r="H31" i="18" s="1"/>
  <c r="G30" i="18"/>
  <c r="H30" i="18" s="1"/>
  <c r="G29" i="18"/>
  <c r="H29" i="18" s="1"/>
  <c r="G28" i="18"/>
  <c r="H28" i="18" s="1"/>
  <c r="G27" i="18"/>
  <c r="H27" i="18" s="1"/>
  <c r="G26" i="18"/>
  <c r="H26" i="18" s="1"/>
  <c r="G25" i="18"/>
  <c r="H25" i="18" s="1"/>
  <c r="G24" i="18"/>
  <c r="G22" i="18"/>
  <c r="H22" i="18" s="1"/>
  <c r="I22" i="18" s="1"/>
  <c r="G21" i="18"/>
  <c r="H21" i="18" s="1"/>
  <c r="G20" i="18"/>
  <c r="H20" i="18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5" i="18"/>
  <c r="H5" i="18" s="1"/>
  <c r="G4" i="18"/>
  <c r="H4" i="18" s="1"/>
  <c r="G3" i="18"/>
  <c r="H3" i="18" s="1"/>
  <c r="G2" i="18"/>
  <c r="G725" i="18" l="1"/>
  <c r="C45" i="16" s="1"/>
  <c r="G1174" i="18"/>
  <c r="C75" i="16" s="1"/>
  <c r="G1006" i="18"/>
  <c r="C61" i="16" s="1"/>
  <c r="H1148" i="18"/>
  <c r="I1148" i="18" s="1"/>
  <c r="J1149" i="18" s="1"/>
  <c r="G1152" i="18"/>
  <c r="C74" i="16" s="1"/>
  <c r="G1314" i="18"/>
  <c r="C87" i="16" s="1"/>
  <c r="G684" i="18"/>
  <c r="C42" i="16" s="1"/>
  <c r="G1196" i="18"/>
  <c r="C76" i="16" s="1"/>
  <c r="G1264" i="18"/>
  <c r="C81" i="16" s="1"/>
  <c r="G1288" i="18"/>
  <c r="C82" i="16" s="1"/>
  <c r="G96" i="18"/>
  <c r="C7" i="16" s="1"/>
  <c r="G136" i="18"/>
  <c r="C11" i="16" s="1"/>
  <c r="G358" i="18"/>
  <c r="C25" i="16" s="1"/>
  <c r="G625" i="18"/>
  <c r="C38" i="16" s="1"/>
  <c r="G639" i="18"/>
  <c r="C39" i="16" s="1"/>
  <c r="G700" i="18"/>
  <c r="C44" i="16" s="1"/>
  <c r="G750" i="18"/>
  <c r="C46" i="16" s="1"/>
  <c r="G779" i="18"/>
  <c r="C49" i="16" s="1"/>
  <c r="G1031" i="18"/>
  <c r="C63" i="16" s="1"/>
  <c r="G1056" i="18"/>
  <c r="C65" i="16" s="1"/>
  <c r="G1115" i="18"/>
  <c r="C70" i="16" s="1"/>
  <c r="G1142" i="18"/>
  <c r="C72" i="16" s="1"/>
  <c r="G1217" i="18"/>
  <c r="C77" i="16" s="1"/>
  <c r="G1242" i="18"/>
  <c r="C78" i="16" s="1"/>
  <c r="G1251" i="18"/>
  <c r="C79" i="16" s="1"/>
  <c r="G1259" i="18"/>
  <c r="C80" i="16" s="1"/>
  <c r="G278" i="18"/>
  <c r="C18" i="16" s="1"/>
  <c r="G302" i="18"/>
  <c r="C21" i="16" s="1"/>
  <c r="G332" i="18"/>
  <c r="C23" i="16" s="1"/>
  <c r="G510" i="18"/>
  <c r="C32" i="16" s="1"/>
  <c r="G585" i="18"/>
  <c r="C35" i="16" s="1"/>
  <c r="G660" i="18"/>
  <c r="C40" i="16" s="1"/>
  <c r="G671" i="18"/>
  <c r="C41" i="16" s="1"/>
  <c r="G804" i="18"/>
  <c r="C50" i="16" s="1"/>
  <c r="G822" i="18"/>
  <c r="C51" i="16" s="1"/>
  <c r="G960" i="18"/>
  <c r="C58" i="16" s="1"/>
  <c r="G986" i="18"/>
  <c r="C59" i="16" s="1"/>
  <c r="G1067" i="18"/>
  <c r="H1150" i="18"/>
  <c r="I1150" i="18" s="1"/>
  <c r="J1151" i="18" s="1"/>
  <c r="G121" i="18"/>
  <c r="C10" i="16" s="1"/>
  <c r="G161" i="18"/>
  <c r="C12" i="16" s="1"/>
  <c r="G166" i="18"/>
  <c r="C13" i="16" s="1"/>
  <c r="G176" i="18"/>
  <c r="C14" i="16" s="1"/>
  <c r="G253" i="18"/>
  <c r="C17" i="16" s="1"/>
  <c r="G288" i="18"/>
  <c r="C20" i="16" s="1"/>
  <c r="G322" i="18"/>
  <c r="C22" i="16" s="1"/>
  <c r="G347" i="18"/>
  <c r="C24" i="16" s="1"/>
  <c r="G368" i="18"/>
  <c r="C26" i="16" s="1"/>
  <c r="G434" i="18"/>
  <c r="C29" i="16" s="1"/>
  <c r="G464" i="18"/>
  <c r="C30" i="16" s="1"/>
  <c r="G608" i="18"/>
  <c r="C37" i="16" s="1"/>
  <c r="G839" i="18"/>
  <c r="C52" i="16" s="1"/>
  <c r="G853" i="18"/>
  <c r="C53" i="16" s="1"/>
  <c r="G890" i="18"/>
  <c r="C55" i="16" s="1"/>
  <c r="G916" i="18"/>
  <c r="C56" i="16" s="1"/>
  <c r="G995" i="18"/>
  <c r="C60" i="16" s="1"/>
  <c r="G1042" i="18"/>
  <c r="C64" i="16" s="1"/>
  <c r="H1144" i="18"/>
  <c r="G1146" i="18"/>
  <c r="C73" i="16" s="1"/>
  <c r="G118" i="18"/>
  <c r="C9" i="16" s="1"/>
  <c r="G201" i="18"/>
  <c r="C15" i="16" s="1"/>
  <c r="G233" i="18"/>
  <c r="C16" i="16" s="1"/>
  <c r="G381" i="18"/>
  <c r="C27" i="16" s="1"/>
  <c r="G405" i="18"/>
  <c r="C28" i="16" s="1"/>
  <c r="G483" i="18"/>
  <c r="C31" i="16" s="1"/>
  <c r="G539" i="18"/>
  <c r="C33" i="16" s="1"/>
  <c r="G566" i="18"/>
  <c r="C34" i="16" s="1"/>
  <c r="G597" i="18"/>
  <c r="C36" i="16" s="1"/>
  <c r="G763" i="18"/>
  <c r="C47" i="16" s="1"/>
  <c r="G865" i="18"/>
  <c r="C54" i="16" s="1"/>
  <c r="G943" i="18"/>
  <c r="C57" i="16" s="1"/>
  <c r="G1081" i="18"/>
  <c r="C68" i="16" s="1"/>
  <c r="G1091" i="18"/>
  <c r="C69" i="16" s="1"/>
  <c r="G43" i="18"/>
  <c r="C4" i="16" s="1"/>
  <c r="G53" i="18"/>
  <c r="C5" i="16" s="1"/>
  <c r="G23" i="18"/>
  <c r="C2" i="16" s="1"/>
  <c r="G81" i="18"/>
  <c r="C6" i="16" s="1"/>
  <c r="G34" i="18"/>
  <c r="C3" i="16" s="1"/>
  <c r="I758" i="18"/>
  <c r="J759" i="18" s="1"/>
  <c r="I886" i="18"/>
  <c r="J887" i="18" s="1"/>
  <c r="I389" i="18"/>
  <c r="J390" i="18" s="1"/>
  <c r="I229" i="18"/>
  <c r="J230" i="18" s="1"/>
  <c r="I1226" i="18"/>
  <c r="J1227" i="18" s="1"/>
  <c r="D88" i="16"/>
  <c r="H1303" i="18"/>
  <c r="I1079" i="18"/>
  <c r="J1303" i="18" s="1"/>
  <c r="H35" i="18"/>
  <c r="I35" i="18" s="1"/>
  <c r="J36" i="18" s="1"/>
  <c r="H44" i="18"/>
  <c r="I44" i="18" s="1"/>
  <c r="J45" i="18" s="1"/>
  <c r="H687" i="18"/>
  <c r="I687" i="18" s="1"/>
  <c r="J688" i="18" s="1"/>
  <c r="H701" i="18"/>
  <c r="I701" i="18" s="1"/>
  <c r="J702" i="18" s="1"/>
  <c r="H1092" i="18"/>
  <c r="I1092" i="18" s="1"/>
  <c r="J1093" i="18" s="1"/>
  <c r="H1118" i="18"/>
  <c r="I1118" i="18" s="1"/>
  <c r="J1119" i="18" s="1"/>
  <c r="H2" i="18"/>
  <c r="H54" i="18"/>
  <c r="I54" i="18" s="1"/>
  <c r="J55" i="18" s="1"/>
  <c r="I245" i="18"/>
  <c r="J246" i="18" s="1"/>
  <c r="H254" i="18"/>
  <c r="I254" i="18" s="1"/>
  <c r="J255" i="18" s="1"/>
  <c r="H279" i="18"/>
  <c r="I279" i="18" s="1"/>
  <c r="H289" i="18"/>
  <c r="I289" i="18" s="1"/>
  <c r="J290" i="18" s="1"/>
  <c r="H323" i="18"/>
  <c r="I323" i="18" s="1"/>
  <c r="J324" i="18" s="1"/>
  <c r="H484" i="18"/>
  <c r="I484" i="18" s="1"/>
  <c r="J485" i="18" s="1"/>
  <c r="H567" i="18"/>
  <c r="I567" i="18" s="1"/>
  <c r="J568" i="18" s="1"/>
  <c r="H640" i="18"/>
  <c r="I640" i="18" s="1"/>
  <c r="J641" i="18" s="1"/>
  <c r="H661" i="18"/>
  <c r="I661" i="18" s="1"/>
  <c r="J662" i="18" s="1"/>
  <c r="H780" i="18"/>
  <c r="I780" i="18" s="1"/>
  <c r="J781" i="18" s="1"/>
  <c r="H805" i="18"/>
  <c r="I805" i="18" s="1"/>
  <c r="J806" i="18" s="1"/>
  <c r="H944" i="18"/>
  <c r="I944" i="18" s="1"/>
  <c r="J945" i="18" s="1"/>
  <c r="H961" i="18"/>
  <c r="I961" i="18" s="1"/>
  <c r="J962" i="18" s="1"/>
  <c r="I973" i="18"/>
  <c r="J974" i="18" s="1"/>
  <c r="H1057" i="18"/>
  <c r="I1057" i="18" s="1"/>
  <c r="J1058" i="18" s="1"/>
  <c r="H1153" i="18"/>
  <c r="I1153" i="18" s="1"/>
  <c r="J1154" i="18" s="1"/>
  <c r="H122" i="18"/>
  <c r="I122" i="18" s="1"/>
  <c r="J123" i="18" s="1"/>
  <c r="H348" i="18"/>
  <c r="I348" i="18" s="1"/>
  <c r="J349" i="18" s="1"/>
  <c r="H609" i="18"/>
  <c r="I609" i="18" s="1"/>
  <c r="J610" i="18" s="1"/>
  <c r="H726" i="18"/>
  <c r="I726" i="18" s="1"/>
  <c r="J727" i="18" s="1"/>
  <c r="H1009" i="18"/>
  <c r="I1009" i="18" s="1"/>
  <c r="J1010" i="18" s="1"/>
  <c r="H1307" i="18"/>
  <c r="I1307" i="18" s="1"/>
  <c r="J1308" i="18" s="1"/>
  <c r="H24" i="18"/>
  <c r="I24" i="18" s="1"/>
  <c r="J25" i="18" s="1"/>
  <c r="H97" i="18"/>
  <c r="I97" i="18" s="1"/>
  <c r="H119" i="18"/>
  <c r="I119" i="18" s="1"/>
  <c r="J120" i="18" s="1"/>
  <c r="H137" i="18"/>
  <c r="I137" i="18" s="1"/>
  <c r="J138" i="18" s="1"/>
  <c r="H162" i="18"/>
  <c r="I162" i="18" s="1"/>
  <c r="J163" i="18" s="1"/>
  <c r="H167" i="18"/>
  <c r="H234" i="18"/>
  <c r="I234" i="18" s="1"/>
  <c r="J235" i="18" s="1"/>
  <c r="H281" i="18"/>
  <c r="I281" i="18" s="1"/>
  <c r="J282" i="18" s="1"/>
  <c r="H303" i="18"/>
  <c r="I303" i="18" s="1"/>
  <c r="J304" i="18" s="1"/>
  <c r="H333" i="18"/>
  <c r="I333" i="18" s="1"/>
  <c r="J334" i="18" s="1"/>
  <c r="H359" i="18"/>
  <c r="I359" i="18" s="1"/>
  <c r="J360" i="18" s="1"/>
  <c r="H406" i="18"/>
  <c r="I406" i="18" s="1"/>
  <c r="J407" i="18" s="1"/>
  <c r="H435" i="18"/>
  <c r="I435" i="18" s="1"/>
  <c r="J436" i="18" s="1"/>
  <c r="I543" i="18"/>
  <c r="J544" i="18" s="1"/>
  <c r="I547" i="18"/>
  <c r="J548" i="18" s="1"/>
  <c r="H598" i="18"/>
  <c r="I598" i="18" s="1"/>
  <c r="J599" i="18" s="1"/>
  <c r="H823" i="18"/>
  <c r="I823" i="18" s="1"/>
  <c r="J824" i="18" s="1"/>
  <c r="H840" i="18"/>
  <c r="I840" i="18" s="1"/>
  <c r="J841" i="18" s="1"/>
  <c r="H866" i="18"/>
  <c r="I866" i="18" s="1"/>
  <c r="J867" i="18" s="1"/>
  <c r="H891" i="18"/>
  <c r="I891" i="18" s="1"/>
  <c r="J892" i="18" s="1"/>
  <c r="H987" i="18"/>
  <c r="I987" i="18" s="1"/>
  <c r="J988" i="18" s="1"/>
  <c r="H996" i="18"/>
  <c r="I996" i="18" s="1"/>
  <c r="J997" i="18" s="1"/>
  <c r="H1032" i="18"/>
  <c r="I1032" i="18" s="1"/>
  <c r="J1033" i="18" s="1"/>
  <c r="H1175" i="18"/>
  <c r="I1175" i="18" s="1"/>
  <c r="J1176" i="18" s="1"/>
  <c r="I1225" i="18"/>
  <c r="J1226" i="18" s="1"/>
  <c r="H1260" i="18"/>
  <c r="I1260" i="18" s="1"/>
  <c r="J1261" i="18" s="1"/>
  <c r="H1265" i="18"/>
  <c r="I1265" i="18" s="1"/>
  <c r="J1266" i="18" s="1"/>
  <c r="I1261" i="18"/>
  <c r="J1262" i="18" s="1"/>
  <c r="H82" i="18"/>
  <c r="I82" i="18" s="1"/>
  <c r="J83" i="18" s="1"/>
  <c r="H626" i="18"/>
  <c r="I626" i="18" s="1"/>
  <c r="J627" i="18" s="1"/>
  <c r="H766" i="18"/>
  <c r="I766" i="18" s="1"/>
  <c r="J767" i="18" s="1"/>
  <c r="H1043" i="18"/>
  <c r="I1043" i="18" s="1"/>
  <c r="J1044" i="18" s="1"/>
  <c r="H99" i="18"/>
  <c r="I99" i="18" s="1"/>
  <c r="J100" i="18" s="1"/>
  <c r="H177" i="18"/>
  <c r="I177" i="18" s="1"/>
  <c r="J178" i="18" s="1"/>
  <c r="H202" i="18"/>
  <c r="I202" i="18" s="1"/>
  <c r="J203" i="18" s="1"/>
  <c r="H369" i="18"/>
  <c r="I369" i="18" s="1"/>
  <c r="J370" i="18" s="1"/>
  <c r="H382" i="18"/>
  <c r="I382" i="18" s="1"/>
  <c r="J383" i="18" s="1"/>
  <c r="H465" i="18"/>
  <c r="I465" i="18" s="1"/>
  <c r="J466" i="18" s="1"/>
  <c r="H511" i="18"/>
  <c r="I511" i="18" s="1"/>
  <c r="J512" i="18" s="1"/>
  <c r="H540" i="18"/>
  <c r="I540" i="18" s="1"/>
  <c r="J541" i="18" s="1"/>
  <c r="H586" i="18"/>
  <c r="I586" i="18" s="1"/>
  <c r="J587" i="18" s="1"/>
  <c r="H672" i="18"/>
  <c r="I672" i="18" s="1"/>
  <c r="J673" i="18" s="1"/>
  <c r="H685" i="18"/>
  <c r="I685" i="18" s="1"/>
  <c r="H751" i="18"/>
  <c r="I751" i="18" s="1"/>
  <c r="J752" i="18" s="1"/>
  <c r="H764" i="18"/>
  <c r="I764" i="18" s="1"/>
  <c r="H854" i="18"/>
  <c r="I854" i="18" s="1"/>
  <c r="J855" i="18" s="1"/>
  <c r="H917" i="18"/>
  <c r="I917" i="18" s="1"/>
  <c r="J918" i="18" s="1"/>
  <c r="I929" i="18"/>
  <c r="J930" i="18" s="1"/>
  <c r="H1070" i="18"/>
  <c r="I1070" i="18" s="1"/>
  <c r="J1071" i="18" s="1"/>
  <c r="H1082" i="18"/>
  <c r="I1082" i="18" s="1"/>
  <c r="J1083" i="18" s="1"/>
  <c r="H1116" i="18"/>
  <c r="I1116" i="18" s="1"/>
  <c r="J1148" i="18"/>
  <c r="H1197" i="18"/>
  <c r="I1197" i="18" s="1"/>
  <c r="J1198" i="18" s="1"/>
  <c r="H1218" i="18"/>
  <c r="I1218" i="18" s="1"/>
  <c r="J1219" i="18" s="1"/>
  <c r="H1243" i="18"/>
  <c r="I1243" i="18" s="1"/>
  <c r="J1244" i="18" s="1"/>
  <c r="H1252" i="18"/>
  <c r="I1252" i="18" s="1"/>
  <c r="J1253" i="18" s="1"/>
  <c r="H1310" i="18"/>
  <c r="I1310" i="18" s="1"/>
  <c r="J1311" i="18" s="1"/>
  <c r="I1262" i="18"/>
  <c r="J1263" i="18" s="1"/>
  <c r="I1214" i="18"/>
  <c r="J1215" i="18" s="1"/>
  <c r="I1210" i="18"/>
  <c r="J1211" i="18" s="1"/>
  <c r="I1206" i="18"/>
  <c r="J1207" i="18" s="1"/>
  <c r="I1202" i="18"/>
  <c r="J1203" i="18" s="1"/>
  <c r="I1198" i="18"/>
  <c r="J1199" i="18" s="1"/>
  <c r="J1144" i="18"/>
  <c r="I1087" i="18"/>
  <c r="J1088" i="18" s="1"/>
  <c r="I1083" i="18"/>
  <c r="J1084" i="18" s="1"/>
  <c r="I1038" i="18"/>
  <c r="J1039" i="18" s="1"/>
  <c r="I1034" i="18"/>
  <c r="J1035" i="18" s="1"/>
  <c r="I984" i="18"/>
  <c r="J985" i="18" s="1"/>
  <c r="I980" i="18"/>
  <c r="J981" i="18" s="1"/>
  <c r="I976" i="18"/>
  <c r="J977" i="18" s="1"/>
  <c r="I972" i="18"/>
  <c r="J973" i="18" s="1"/>
  <c r="I968" i="18"/>
  <c r="J969" i="18" s="1"/>
  <c r="I964" i="18"/>
  <c r="J965" i="18" s="1"/>
  <c r="I1283" i="18"/>
  <c r="J1284" i="18" s="1"/>
  <c r="I1279" i="18"/>
  <c r="J1280" i="18" s="1"/>
  <c r="I1275" i="18"/>
  <c r="J1276" i="18" s="1"/>
  <c r="I1271" i="18"/>
  <c r="J1272" i="18" s="1"/>
  <c r="I1267" i="18"/>
  <c r="J1268" i="18" s="1"/>
  <c r="I1239" i="18"/>
  <c r="J1240" i="18" s="1"/>
  <c r="I1235" i="18"/>
  <c r="J1236" i="18" s="1"/>
  <c r="I1231" i="18"/>
  <c r="J1232" i="18" s="1"/>
  <c r="I1227" i="18"/>
  <c r="J1228" i="18" s="1"/>
  <c r="I1257" i="18"/>
  <c r="J1258" i="18" s="1"/>
  <c r="I1223" i="18"/>
  <c r="J1224" i="18" s="1"/>
  <c r="I1219" i="18"/>
  <c r="J1220" i="18" s="1"/>
  <c r="I1213" i="18"/>
  <c r="J1214" i="18" s="1"/>
  <c r="I1209" i="18"/>
  <c r="J1210" i="18" s="1"/>
  <c r="I1205" i="18"/>
  <c r="J1206" i="18" s="1"/>
  <c r="I1201" i="18"/>
  <c r="J1202" i="18" s="1"/>
  <c r="I1112" i="18"/>
  <c r="J1113" i="18" s="1"/>
  <c r="I1108" i="18"/>
  <c r="J1109" i="18" s="1"/>
  <c r="I1104" i="18"/>
  <c r="J1105" i="18" s="1"/>
  <c r="I1100" i="18"/>
  <c r="J1101" i="18" s="1"/>
  <c r="I1096" i="18"/>
  <c r="J1097" i="18" s="1"/>
  <c r="I1086" i="18"/>
  <c r="J1087" i="18" s="1"/>
  <c r="I1051" i="18"/>
  <c r="J1052" i="18" s="1"/>
  <c r="I1047" i="18"/>
  <c r="J1048" i="18" s="1"/>
  <c r="I1037" i="18"/>
  <c r="J1038" i="18" s="1"/>
  <c r="I993" i="18"/>
  <c r="J994" i="18" s="1"/>
  <c r="I989" i="18"/>
  <c r="J990" i="18" s="1"/>
  <c r="I983" i="18"/>
  <c r="J984" i="18" s="1"/>
  <c r="I979" i="18"/>
  <c r="J980" i="18" s="1"/>
  <c r="I975" i="18"/>
  <c r="J976" i="18" s="1"/>
  <c r="I971" i="18"/>
  <c r="J972" i="18" s="1"/>
  <c r="I967" i="18"/>
  <c r="J968" i="18" s="1"/>
  <c r="I963" i="18"/>
  <c r="J964" i="18" s="1"/>
  <c r="I913" i="18"/>
  <c r="J914" i="18" s="1"/>
  <c r="I909" i="18"/>
  <c r="J910" i="18" s="1"/>
  <c r="I905" i="18"/>
  <c r="J906" i="18" s="1"/>
  <c r="I901" i="18"/>
  <c r="J902" i="18" s="1"/>
  <c r="I897" i="18"/>
  <c r="J898" i="18" s="1"/>
  <c r="I893" i="18"/>
  <c r="J894" i="18" s="1"/>
  <c r="I887" i="18"/>
  <c r="J888" i="18" s="1"/>
  <c r="I883" i="18"/>
  <c r="J884" i="18" s="1"/>
  <c r="I879" i="18"/>
  <c r="J880" i="18" s="1"/>
  <c r="I875" i="18"/>
  <c r="J876" i="18" s="1"/>
  <c r="I871" i="18"/>
  <c r="J872" i="18" s="1"/>
  <c r="I867" i="18"/>
  <c r="J868" i="18" s="1"/>
  <c r="I837" i="18"/>
  <c r="J838" i="18" s="1"/>
  <c r="I833" i="18"/>
  <c r="J834" i="18" s="1"/>
  <c r="I829" i="18"/>
  <c r="J830" i="18" s="1"/>
  <c r="I825" i="18"/>
  <c r="J826" i="18" s="1"/>
  <c r="I819" i="18"/>
  <c r="J820" i="18" s="1"/>
  <c r="I815" i="18"/>
  <c r="J816" i="18" s="1"/>
  <c r="I811" i="18"/>
  <c r="J812" i="18" s="1"/>
  <c r="I807" i="18"/>
  <c r="J808" i="18" s="1"/>
  <c r="I759" i="18"/>
  <c r="J760" i="18" s="1"/>
  <c r="I755" i="18"/>
  <c r="J756" i="18" s="1"/>
  <c r="I741" i="18"/>
  <c r="J742" i="18" s="1"/>
  <c r="I737" i="18"/>
  <c r="J738" i="18" s="1"/>
  <c r="I733" i="18"/>
  <c r="J734" i="18" s="1"/>
  <c r="I729" i="18"/>
  <c r="J730" i="18" s="1"/>
  <c r="I681" i="18"/>
  <c r="J682" i="18" s="1"/>
  <c r="I677" i="18"/>
  <c r="J678" i="18" s="1"/>
  <c r="I673" i="18"/>
  <c r="J674" i="18" s="1"/>
  <c r="I667" i="18"/>
  <c r="J668" i="18" s="1"/>
  <c r="I663" i="18"/>
  <c r="J664" i="18" s="1"/>
  <c r="I621" i="18"/>
  <c r="J622" i="18" s="1"/>
  <c r="I617" i="18"/>
  <c r="J618" i="18" s="1"/>
  <c r="I613" i="18"/>
  <c r="J614" i="18" s="1"/>
  <c r="I603" i="18"/>
  <c r="J604" i="18" s="1"/>
  <c r="I599" i="18"/>
  <c r="J600" i="18" s="1"/>
  <c r="I561" i="18"/>
  <c r="J562" i="18" s="1"/>
  <c r="I557" i="18"/>
  <c r="J558" i="18" s="1"/>
  <c r="I553" i="18"/>
  <c r="J554" i="18" s="1"/>
  <c r="I549" i="18"/>
  <c r="J550" i="18" s="1"/>
  <c r="I545" i="18"/>
  <c r="J546" i="18" s="1"/>
  <c r="I541" i="18"/>
  <c r="J542" i="18" s="1"/>
  <c r="I535" i="18"/>
  <c r="J536" i="18" s="1"/>
  <c r="I531" i="18"/>
  <c r="J532" i="18" s="1"/>
  <c r="I527" i="18"/>
  <c r="J528" i="18" s="1"/>
  <c r="I431" i="18"/>
  <c r="J432" i="18" s="1"/>
  <c r="I423" i="18"/>
  <c r="J424" i="18" s="1"/>
  <c r="I17" i="18"/>
  <c r="J18" i="18" s="1"/>
  <c r="I9" i="18"/>
  <c r="J10" i="18" s="1"/>
  <c r="I1248" i="18"/>
  <c r="J1249" i="18" s="1"/>
  <c r="I1244" i="18"/>
  <c r="J1245" i="18" s="1"/>
  <c r="I1172" i="18"/>
  <c r="J1173" i="18" s="1"/>
  <c r="I1168" i="18"/>
  <c r="J1169" i="18" s="1"/>
  <c r="I1164" i="18"/>
  <c r="J1165" i="18" s="1"/>
  <c r="I1160" i="18"/>
  <c r="J1161" i="18" s="1"/>
  <c r="I1156" i="18"/>
  <c r="J1157" i="18" s="1"/>
  <c r="J1080" i="18"/>
  <c r="I1064" i="18"/>
  <c r="J1065" i="18" s="1"/>
  <c r="I1060" i="18"/>
  <c r="J1061" i="18" s="1"/>
  <c r="I1002" i="18"/>
  <c r="J1003" i="18" s="1"/>
  <c r="I998" i="18"/>
  <c r="J999" i="18" s="1"/>
  <c r="I952" i="18"/>
  <c r="J953" i="18" s="1"/>
  <c r="I938" i="18"/>
  <c r="J939" i="18" s="1"/>
  <c r="I934" i="18"/>
  <c r="J935" i="18" s="1"/>
  <c r="I930" i="18"/>
  <c r="J931" i="18" s="1"/>
  <c r="I926" i="18"/>
  <c r="J927" i="18" s="1"/>
  <c r="I922" i="18"/>
  <c r="J923" i="18" s="1"/>
  <c r="I918" i="18"/>
  <c r="J919" i="18" s="1"/>
  <c r="I850" i="18"/>
  <c r="J851" i="18" s="1"/>
  <c r="I846" i="18"/>
  <c r="J847" i="18" s="1"/>
  <c r="I842" i="18"/>
  <c r="J843" i="18" s="1"/>
  <c r="I774" i="18"/>
  <c r="J775" i="18" s="1"/>
  <c r="I770" i="18"/>
  <c r="J771" i="18" s="1"/>
  <c r="I630" i="18"/>
  <c r="J631" i="18" s="1"/>
  <c r="I1183" i="18"/>
  <c r="J1184" i="18" s="1"/>
  <c r="I1099" i="18"/>
  <c r="J1100" i="18" s="1"/>
  <c r="I1036" i="18"/>
  <c r="J1037" i="18" s="1"/>
  <c r="I908" i="18"/>
  <c r="J909" i="18" s="1"/>
  <c r="I781" i="18"/>
  <c r="J782" i="18" s="1"/>
  <c r="I1274" i="18"/>
  <c r="J1275" i="18" s="1"/>
  <c r="I1204" i="18"/>
  <c r="J1205" i="18" s="1"/>
  <c r="I824" i="18"/>
  <c r="J825" i="18" s="1"/>
  <c r="I5" i="18"/>
  <c r="J6" i="18" s="1"/>
  <c r="I13" i="18"/>
  <c r="J14" i="18" s="1"/>
  <c r="I21" i="18"/>
  <c r="J22" i="18" s="1"/>
  <c r="I1273" i="18"/>
  <c r="J1274" i="18" s="1"/>
  <c r="I1163" i="18"/>
  <c r="J1164" i="18" s="1"/>
  <c r="I717" i="18"/>
  <c r="J718" i="18" s="1"/>
  <c r="I1120" i="18"/>
  <c r="J1121" i="18" s="1"/>
  <c r="I715" i="18"/>
  <c r="J716" i="18" s="1"/>
  <c r="I471" i="18"/>
  <c r="J472" i="18" s="1"/>
  <c r="I631" i="18"/>
  <c r="J632" i="18" s="1"/>
  <c r="I1014" i="18"/>
  <c r="J1015" i="18" s="1"/>
  <c r="I1256" i="18"/>
  <c r="J1257" i="18" s="1"/>
  <c r="I1246" i="18"/>
  <c r="J1247" i="18" s="1"/>
  <c r="I1192" i="18"/>
  <c r="J1193" i="18" s="1"/>
  <c r="I1188" i="18"/>
  <c r="J1189" i="18" s="1"/>
  <c r="I1184" i="18"/>
  <c r="J1185" i="18" s="1"/>
  <c r="I1180" i="18"/>
  <c r="J1181" i="18" s="1"/>
  <c r="I1176" i="18"/>
  <c r="J1177" i="18" s="1"/>
  <c r="I1170" i="18"/>
  <c r="J1171" i="18" s="1"/>
  <c r="I1166" i="18"/>
  <c r="J1167" i="18" s="1"/>
  <c r="I1162" i="18"/>
  <c r="J1163" i="18" s="1"/>
  <c r="I1154" i="18"/>
  <c r="J1155" i="18" s="1"/>
  <c r="I1137" i="18"/>
  <c r="J1138" i="18" s="1"/>
  <c r="I1133" i="18"/>
  <c r="J1134" i="18" s="1"/>
  <c r="I1129" i="18"/>
  <c r="J1130" i="18" s="1"/>
  <c r="I1125" i="18"/>
  <c r="J1126" i="18" s="1"/>
  <c r="I1121" i="18"/>
  <c r="J1122" i="18" s="1"/>
  <c r="I1078" i="18"/>
  <c r="J1079" i="18" s="1"/>
  <c r="I1074" i="18"/>
  <c r="J1075" i="18" s="1"/>
  <c r="I1062" i="18"/>
  <c r="J1063" i="18" s="1"/>
  <c r="I1058" i="18"/>
  <c r="J1059" i="18" s="1"/>
  <c r="I1028" i="18"/>
  <c r="J1029" i="18" s="1"/>
  <c r="I1024" i="18"/>
  <c r="J1025" i="18" s="1"/>
  <c r="I1016" i="18"/>
  <c r="J1017" i="18" s="1"/>
  <c r="I1012" i="18"/>
  <c r="J1013" i="18" s="1"/>
  <c r="I1004" i="18"/>
  <c r="J1005" i="18" s="1"/>
  <c r="I1000" i="18"/>
  <c r="J1001" i="18" s="1"/>
  <c r="I958" i="18"/>
  <c r="J959" i="18" s="1"/>
  <c r="I954" i="18"/>
  <c r="J955" i="18" s="1"/>
  <c r="I950" i="18"/>
  <c r="J951" i="18" s="1"/>
  <c r="I946" i="18"/>
  <c r="J947" i="18" s="1"/>
  <c r="I940" i="18"/>
  <c r="J941" i="18" s="1"/>
  <c r="I936" i="18"/>
  <c r="J937" i="18" s="1"/>
  <c r="I932" i="18"/>
  <c r="J933" i="18" s="1"/>
  <c r="I928" i="18"/>
  <c r="J929" i="18" s="1"/>
  <c r="I924" i="18"/>
  <c r="J925" i="18" s="1"/>
  <c r="I920" i="18"/>
  <c r="J921" i="18" s="1"/>
  <c r="I888" i="18"/>
  <c r="J889" i="18" s="1"/>
  <c r="I884" i="18"/>
  <c r="J885" i="18" s="1"/>
  <c r="I880" i="18"/>
  <c r="J881" i="18" s="1"/>
  <c r="I876" i="18"/>
  <c r="J877" i="18" s="1"/>
  <c r="I872" i="18"/>
  <c r="J873" i="18" s="1"/>
  <c r="I868" i="18"/>
  <c r="J869" i="18" s="1"/>
  <c r="I862" i="18"/>
  <c r="J863" i="18" s="1"/>
  <c r="I858" i="18"/>
  <c r="J859" i="18" s="1"/>
  <c r="I845" i="18"/>
  <c r="J846" i="18" s="1"/>
  <c r="I675" i="18"/>
  <c r="J676" i="18" s="1"/>
  <c r="I587" i="18"/>
  <c r="J588" i="18" s="1"/>
  <c r="I469" i="18"/>
  <c r="J470" i="18" s="1"/>
  <c r="I383" i="18"/>
  <c r="J384" i="18" s="1"/>
  <c r="I844" i="18"/>
  <c r="J845" i="18" s="1"/>
  <c r="I820" i="18"/>
  <c r="J821" i="18" s="1"/>
  <c r="I816" i="18"/>
  <c r="J817" i="18" s="1"/>
  <c r="I812" i="18"/>
  <c r="J813" i="18" s="1"/>
  <c r="I808" i="18"/>
  <c r="J809" i="18" s="1"/>
  <c r="I802" i="18"/>
  <c r="J803" i="18" s="1"/>
  <c r="I798" i="18"/>
  <c r="J799" i="18" s="1"/>
  <c r="I794" i="18"/>
  <c r="J795" i="18" s="1"/>
  <c r="I790" i="18"/>
  <c r="J791" i="18" s="1"/>
  <c r="I786" i="18"/>
  <c r="J787" i="18" s="1"/>
  <c r="I782" i="18"/>
  <c r="J783" i="18" s="1"/>
  <c r="I776" i="18"/>
  <c r="J777" i="18" s="1"/>
  <c r="I772" i="18"/>
  <c r="J773" i="18" s="1"/>
  <c r="I768" i="18"/>
  <c r="J769" i="18" s="1"/>
  <c r="I760" i="18"/>
  <c r="J761" i="18" s="1"/>
  <c r="I756" i="18"/>
  <c r="J757" i="18" s="1"/>
  <c r="I752" i="18"/>
  <c r="J753" i="18" s="1"/>
  <c r="I746" i="18"/>
  <c r="J747" i="18" s="1"/>
  <c r="I742" i="18"/>
  <c r="J743" i="18" s="1"/>
  <c r="I738" i="18"/>
  <c r="J739" i="18" s="1"/>
  <c r="I734" i="18"/>
  <c r="J735" i="18" s="1"/>
  <c r="I730" i="18"/>
  <c r="J731" i="18" s="1"/>
  <c r="I720" i="18"/>
  <c r="J721" i="18" s="1"/>
  <c r="I716" i="18"/>
  <c r="J717" i="18" s="1"/>
  <c r="I712" i="18"/>
  <c r="J713" i="18" s="1"/>
  <c r="I708" i="18"/>
  <c r="J709" i="18" s="1"/>
  <c r="I704" i="18"/>
  <c r="J705" i="18" s="1"/>
  <c r="I698" i="18"/>
  <c r="J699" i="18" s="1"/>
  <c r="I694" i="18"/>
  <c r="J695" i="18" s="1"/>
  <c r="I690" i="18"/>
  <c r="J691" i="18" s="1"/>
  <c r="I668" i="18"/>
  <c r="J669" i="18" s="1"/>
  <c r="I664" i="18"/>
  <c r="J665" i="18" s="1"/>
  <c r="I658" i="18"/>
  <c r="J659" i="18" s="1"/>
  <c r="I654" i="18"/>
  <c r="J655" i="18" s="1"/>
  <c r="I650" i="18"/>
  <c r="J651" i="18" s="1"/>
  <c r="I646" i="18"/>
  <c r="J647" i="18" s="1"/>
  <c r="I642" i="18"/>
  <c r="J643" i="18" s="1"/>
  <c r="I632" i="18"/>
  <c r="J633" i="18" s="1"/>
  <c r="I628" i="18"/>
  <c r="J629" i="18" s="1"/>
  <c r="I604" i="18"/>
  <c r="J605" i="18" s="1"/>
  <c r="I600" i="18"/>
  <c r="J601" i="18" s="1"/>
  <c r="I594" i="18"/>
  <c r="J595" i="18" s="1"/>
  <c r="I590" i="18"/>
  <c r="J591" i="18" s="1"/>
  <c r="I580" i="18"/>
  <c r="J581" i="18" s="1"/>
  <c r="I572" i="18"/>
  <c r="J573" i="18" s="1"/>
  <c r="I568" i="18"/>
  <c r="J569" i="18" s="1"/>
  <c r="I536" i="18"/>
  <c r="J537" i="18" s="1"/>
  <c r="I532" i="18"/>
  <c r="J533" i="18" s="1"/>
  <c r="I528" i="18"/>
  <c r="J529" i="18" s="1"/>
  <c r="I524" i="18"/>
  <c r="J525" i="18" s="1"/>
  <c r="I520" i="18"/>
  <c r="J521" i="18" s="1"/>
  <c r="I516" i="18"/>
  <c r="J517" i="18" s="1"/>
  <c r="I512" i="18"/>
  <c r="J513" i="18" s="1"/>
  <c r="I506" i="18"/>
  <c r="J507" i="18" s="1"/>
  <c r="I502" i="18"/>
  <c r="J503" i="18" s="1"/>
  <c r="I498" i="18"/>
  <c r="J499" i="18" s="1"/>
  <c r="I494" i="18"/>
  <c r="J495" i="18" s="1"/>
  <c r="I490" i="18"/>
  <c r="J491" i="18" s="1"/>
  <c r="I486" i="18"/>
  <c r="J487" i="18" s="1"/>
  <c r="I480" i="18"/>
  <c r="J481" i="18" s="1"/>
  <c r="I476" i="18"/>
  <c r="J477" i="18" s="1"/>
  <c r="I472" i="18"/>
  <c r="J473" i="18" s="1"/>
  <c r="I468" i="18"/>
  <c r="J469" i="18" s="1"/>
  <c r="I432" i="18"/>
  <c r="J433" i="18" s="1"/>
  <c r="I428" i="18"/>
  <c r="J429" i="18" s="1"/>
  <c r="I424" i="18"/>
  <c r="J425" i="18" s="1"/>
  <c r="I420" i="18"/>
  <c r="J421" i="18" s="1"/>
  <c r="I416" i="18"/>
  <c r="J417" i="18" s="1"/>
  <c r="I412" i="18"/>
  <c r="J413" i="18" s="1"/>
  <c r="I408" i="18"/>
  <c r="J409" i="18" s="1"/>
  <c r="I402" i="18"/>
  <c r="J403" i="18" s="1"/>
  <c r="I398" i="18"/>
  <c r="J399" i="18" s="1"/>
  <c r="I394" i="18"/>
  <c r="J395" i="18" s="1"/>
  <c r="I390" i="18"/>
  <c r="J391" i="18" s="1"/>
  <c r="I386" i="18"/>
  <c r="J387" i="18" s="1"/>
  <c r="I376" i="18"/>
  <c r="J377" i="18" s="1"/>
  <c r="I372" i="18"/>
  <c r="J373" i="18" s="1"/>
  <c r="I356" i="18"/>
  <c r="J357" i="18" s="1"/>
  <c r="I352" i="18"/>
  <c r="J353" i="18" s="1"/>
  <c r="I342" i="18"/>
  <c r="J343" i="18" s="1"/>
  <c r="I338" i="18"/>
  <c r="J339" i="18" s="1"/>
  <c r="I334" i="18"/>
  <c r="J335" i="18" s="1"/>
  <c r="I328" i="18"/>
  <c r="J329" i="18" s="1"/>
  <c r="I324" i="18"/>
  <c r="J325" i="18" s="1"/>
  <c r="I300" i="18"/>
  <c r="J301" i="18" s="1"/>
  <c r="I296" i="18"/>
  <c r="J297" i="18" s="1"/>
  <c r="I292" i="18"/>
  <c r="J293" i="18" s="1"/>
  <c r="I286" i="18"/>
  <c r="J287" i="18" s="1"/>
  <c r="I282" i="18"/>
  <c r="J283" i="18" s="1"/>
  <c r="I248" i="18"/>
  <c r="J249" i="18" s="1"/>
  <c r="I244" i="18"/>
  <c r="J245" i="18" s="1"/>
  <c r="I240" i="18"/>
  <c r="J241" i="18" s="1"/>
  <c r="I236" i="18"/>
  <c r="J237" i="18" s="1"/>
  <c r="I230" i="18"/>
  <c r="J231" i="18" s="1"/>
  <c r="I226" i="18"/>
  <c r="J227" i="18" s="1"/>
  <c r="I222" i="18"/>
  <c r="J223" i="18" s="1"/>
  <c r="I218" i="18"/>
  <c r="J219" i="18" s="1"/>
  <c r="I214" i="18"/>
  <c r="J215" i="18" s="1"/>
  <c r="I210" i="18"/>
  <c r="J211" i="18" s="1"/>
  <c r="I206" i="18"/>
  <c r="J207" i="18" s="1"/>
  <c r="I196" i="18"/>
  <c r="J197" i="18" s="1"/>
  <c r="I192" i="18"/>
  <c r="J193" i="18" s="1"/>
  <c r="I188" i="18"/>
  <c r="J189" i="18" s="1"/>
  <c r="I184" i="18"/>
  <c r="J185" i="18" s="1"/>
  <c r="I180" i="18"/>
  <c r="J181" i="18" s="1"/>
  <c r="I164" i="18"/>
  <c r="J165" i="18" s="1"/>
  <c r="I158" i="18"/>
  <c r="J159" i="18" s="1"/>
  <c r="I154" i="18"/>
  <c r="J155" i="18" s="1"/>
  <c r="I150" i="18"/>
  <c r="J151" i="18" s="1"/>
  <c r="I146" i="18"/>
  <c r="J147" i="18" s="1"/>
  <c r="I142" i="18"/>
  <c r="J143" i="18" s="1"/>
  <c r="I138" i="18"/>
  <c r="J139" i="18" s="1"/>
  <c r="I132" i="18"/>
  <c r="J133" i="18" s="1"/>
  <c r="I128" i="18"/>
  <c r="J129" i="18" s="1"/>
  <c r="I124" i="18"/>
  <c r="J125" i="18" s="1"/>
  <c r="I116" i="18"/>
  <c r="J117" i="18" s="1"/>
  <c r="I112" i="18"/>
  <c r="J113" i="18" s="1"/>
  <c r="I108" i="18"/>
  <c r="J109" i="18" s="1"/>
  <c r="I104" i="18"/>
  <c r="J105" i="18" s="1"/>
  <c r="I100" i="18"/>
  <c r="J101" i="18" s="1"/>
  <c r="I92" i="18"/>
  <c r="J93" i="18" s="1"/>
  <c r="I88" i="18"/>
  <c r="J89" i="18" s="1"/>
  <c r="I84" i="18"/>
  <c r="J85" i="18" s="1"/>
  <c r="I48" i="18"/>
  <c r="J49" i="18" s="1"/>
  <c r="I38" i="18"/>
  <c r="J39" i="18" s="1"/>
  <c r="I32" i="18"/>
  <c r="J33" i="18" s="1"/>
  <c r="I28" i="18"/>
  <c r="J29" i="18" s="1"/>
  <c r="I18" i="18"/>
  <c r="J19" i="18" s="1"/>
  <c r="I14" i="18"/>
  <c r="J15" i="18" s="1"/>
  <c r="I10" i="18"/>
  <c r="J11" i="18" s="1"/>
  <c r="I6" i="18"/>
  <c r="J7" i="18" s="1"/>
  <c r="I801" i="18"/>
  <c r="J802" i="18" s="1"/>
  <c r="I830" i="18"/>
  <c r="J831" i="18" s="1"/>
  <c r="I826" i="18"/>
  <c r="J827" i="18" s="1"/>
  <c r="I458" i="18"/>
  <c r="J459" i="18" s="1"/>
  <c r="I450" i="18"/>
  <c r="J451" i="18" s="1"/>
  <c r="I446" i="18"/>
  <c r="J447" i="18" s="1"/>
  <c r="I438" i="18"/>
  <c r="J439" i="18" s="1"/>
  <c r="I366" i="18"/>
  <c r="J367" i="18" s="1"/>
  <c r="I314" i="18"/>
  <c r="J315" i="18" s="1"/>
  <c r="I310" i="18"/>
  <c r="J311" i="18" s="1"/>
  <c r="I274" i="18"/>
  <c r="J275" i="18" s="1"/>
  <c r="I266" i="18"/>
  <c r="J267" i="18" s="1"/>
  <c r="I74" i="18"/>
  <c r="J75" i="18" s="1"/>
  <c r="I66" i="18"/>
  <c r="J67" i="18" s="1"/>
  <c r="I58" i="18"/>
  <c r="J59" i="18" s="1"/>
  <c r="I1249" i="18"/>
  <c r="J1250" i="18" s="1"/>
  <c r="I1245" i="18"/>
  <c r="J1246" i="18" s="1"/>
  <c r="I1191" i="18"/>
  <c r="J1192" i="18" s="1"/>
  <c r="I1165" i="18"/>
  <c r="J1166" i="18" s="1"/>
  <c r="I1157" i="18"/>
  <c r="J1158" i="18" s="1"/>
  <c r="I1136" i="18"/>
  <c r="J1137" i="18" s="1"/>
  <c r="I1128" i="18"/>
  <c r="J1129" i="18" s="1"/>
  <c r="I1073" i="18"/>
  <c r="J1074" i="18" s="1"/>
  <c r="I1033" i="18"/>
  <c r="J1034" i="18" s="1"/>
  <c r="I1019" i="18"/>
  <c r="J1020" i="18" s="1"/>
  <c r="I1011" i="18"/>
  <c r="J1012" i="18" s="1"/>
  <c r="I999" i="18"/>
  <c r="J1000" i="18" s="1"/>
  <c r="I953" i="18"/>
  <c r="J954" i="18" s="1"/>
  <c r="I945" i="18"/>
  <c r="J946" i="18" s="1"/>
  <c r="I935" i="18"/>
  <c r="J936" i="18" s="1"/>
  <c r="I927" i="18"/>
  <c r="J928" i="18" s="1"/>
  <c r="I919" i="18"/>
  <c r="J920" i="18" s="1"/>
  <c r="I857" i="18"/>
  <c r="J858" i="18" s="1"/>
  <c r="I847" i="18"/>
  <c r="J848" i="18" s="1"/>
  <c r="I797" i="18"/>
  <c r="J798" i="18" s="1"/>
  <c r="I789" i="18"/>
  <c r="J790" i="18" s="1"/>
  <c r="I771" i="18"/>
  <c r="J772" i="18" s="1"/>
  <c r="I719" i="18"/>
  <c r="J720" i="18" s="1"/>
  <c r="I711" i="18"/>
  <c r="J712" i="18" s="1"/>
  <c r="I707" i="18"/>
  <c r="J708" i="18" s="1"/>
  <c r="I703" i="18"/>
  <c r="J704" i="18" s="1"/>
  <c r="I697" i="18"/>
  <c r="J698" i="18" s="1"/>
  <c r="I693" i="18"/>
  <c r="J694" i="18" s="1"/>
  <c r="I657" i="18"/>
  <c r="J658" i="18" s="1"/>
  <c r="I653" i="18"/>
  <c r="J654" i="18" s="1"/>
  <c r="I649" i="18"/>
  <c r="J650" i="18" s="1"/>
  <c r="I645" i="18"/>
  <c r="J646" i="18" s="1"/>
  <c r="I641" i="18"/>
  <c r="J642" i="18" s="1"/>
  <c r="I635" i="18"/>
  <c r="J636" i="18" s="1"/>
  <c r="I627" i="18"/>
  <c r="J628" i="18" s="1"/>
  <c r="I593" i="18"/>
  <c r="J594" i="18" s="1"/>
  <c r="I589" i="18"/>
  <c r="J590" i="18" s="1"/>
  <c r="I583" i="18"/>
  <c r="J584" i="18" s="1"/>
  <c r="I579" i="18"/>
  <c r="J580" i="18" s="1"/>
  <c r="I575" i="18"/>
  <c r="J576" i="18" s="1"/>
  <c r="I571" i="18"/>
  <c r="J572" i="18" s="1"/>
  <c r="I149" i="18"/>
  <c r="J150" i="18" s="1"/>
  <c r="I1312" i="18"/>
  <c r="J1313" i="18" s="1"/>
  <c r="I1308" i="18"/>
  <c r="J1309" i="18" s="1"/>
  <c r="I1286" i="18"/>
  <c r="J1287" i="18" s="1"/>
  <c r="I1282" i="18"/>
  <c r="J1283" i="18" s="1"/>
  <c r="I1278" i="18"/>
  <c r="J1279" i="18" s="1"/>
  <c r="I1270" i="18"/>
  <c r="J1271" i="18" s="1"/>
  <c r="I1266" i="18"/>
  <c r="J1267" i="18" s="1"/>
  <c r="I1254" i="18"/>
  <c r="J1255" i="18" s="1"/>
  <c r="I1238" i="18"/>
  <c r="J1239" i="18" s="1"/>
  <c r="I1234" i="18"/>
  <c r="J1235" i="18" s="1"/>
  <c r="I1230" i="18"/>
  <c r="J1231" i="18" s="1"/>
  <c r="I1222" i="18"/>
  <c r="J1223" i="18" s="1"/>
  <c r="I1212" i="18"/>
  <c r="J1213" i="18" s="1"/>
  <c r="I1208" i="18"/>
  <c r="J1209" i="18" s="1"/>
  <c r="I1200" i="18"/>
  <c r="J1201" i="18" s="1"/>
  <c r="I1194" i="18"/>
  <c r="J1195" i="18" s="1"/>
  <c r="I1190" i="18"/>
  <c r="J1191" i="18" s="1"/>
  <c r="I1186" i="18"/>
  <c r="J1187" i="18" s="1"/>
  <c r="I1182" i="18"/>
  <c r="J1183" i="18" s="1"/>
  <c r="I1178" i="18"/>
  <c r="J1179" i="18" s="1"/>
  <c r="I1139" i="18"/>
  <c r="J1140" i="18" s="1"/>
  <c r="I1135" i="18"/>
  <c r="J1136" i="18" s="1"/>
  <c r="I1131" i="18"/>
  <c r="J1132" i="18" s="1"/>
  <c r="I1127" i="18"/>
  <c r="J1128" i="18" s="1"/>
  <c r="I1123" i="18"/>
  <c r="J1124" i="18" s="1"/>
  <c r="I1119" i="18"/>
  <c r="J1120" i="18" s="1"/>
  <c r="I1111" i="18"/>
  <c r="J1112" i="18" s="1"/>
  <c r="I1107" i="18"/>
  <c r="J1108" i="18" s="1"/>
  <c r="I1103" i="18"/>
  <c r="J1104" i="18" s="1"/>
  <c r="I1095" i="18"/>
  <c r="J1096" i="18" s="1"/>
  <c r="I1089" i="18"/>
  <c r="J1090" i="18" s="1"/>
  <c r="I1085" i="18"/>
  <c r="J1086" i="18" s="1"/>
  <c r="I1076" i="18"/>
  <c r="J1077" i="18" s="1"/>
  <c r="I1072" i="18"/>
  <c r="J1073" i="18" s="1"/>
  <c r="I1054" i="18"/>
  <c r="J1055" i="18" s="1"/>
  <c r="I1050" i="18"/>
  <c r="J1051" i="18" s="1"/>
  <c r="I1046" i="18"/>
  <c r="J1047" i="18" s="1"/>
  <c r="I1040" i="18"/>
  <c r="J1041" i="18" s="1"/>
  <c r="I1026" i="18"/>
  <c r="J1027" i="18" s="1"/>
  <c r="I1022" i="18"/>
  <c r="J1023" i="18" s="1"/>
  <c r="I1018" i="18"/>
  <c r="J1019" i="18" s="1"/>
  <c r="I1010" i="18"/>
  <c r="J1011" i="18" s="1"/>
  <c r="I992" i="18"/>
  <c r="J993" i="18" s="1"/>
  <c r="I988" i="18"/>
  <c r="J989" i="18" s="1"/>
  <c r="I982" i="18"/>
  <c r="J983" i="18" s="1"/>
  <c r="I978" i="18"/>
  <c r="J979" i="18" s="1"/>
  <c r="I974" i="18"/>
  <c r="J975" i="18" s="1"/>
  <c r="I970" i="18"/>
  <c r="J971" i="18" s="1"/>
  <c r="I966" i="18"/>
  <c r="J967" i="18" s="1"/>
  <c r="I962" i="18"/>
  <c r="J963" i="18" s="1"/>
  <c r="I956" i="18"/>
  <c r="J957" i="18" s="1"/>
  <c r="I948" i="18"/>
  <c r="J949" i="18" s="1"/>
  <c r="I912" i="18"/>
  <c r="J913" i="18" s="1"/>
  <c r="I904" i="18"/>
  <c r="J905" i="18" s="1"/>
  <c r="I900" i="18"/>
  <c r="J901" i="18" s="1"/>
  <c r="I896" i="18"/>
  <c r="J897" i="18" s="1"/>
  <c r="I892" i="18"/>
  <c r="J893" i="18" s="1"/>
  <c r="I882" i="18"/>
  <c r="J883" i="18" s="1"/>
  <c r="I878" i="18"/>
  <c r="J879" i="18" s="1"/>
  <c r="I874" i="18"/>
  <c r="J875" i="18" s="1"/>
  <c r="I870" i="18"/>
  <c r="J871" i="18" s="1"/>
  <c r="I860" i="18"/>
  <c r="J861" i="18" s="1"/>
  <c r="I856" i="18"/>
  <c r="J857" i="18" s="1"/>
  <c r="I836" i="18"/>
  <c r="J837" i="18" s="1"/>
  <c r="I832" i="18"/>
  <c r="J833" i="18" s="1"/>
  <c r="I828" i="18"/>
  <c r="J829" i="18" s="1"/>
  <c r="I818" i="18"/>
  <c r="J819" i="18" s="1"/>
  <c r="I814" i="18"/>
  <c r="J815" i="18" s="1"/>
  <c r="I810" i="18"/>
  <c r="J811" i="18" s="1"/>
  <c r="I806" i="18"/>
  <c r="J807" i="18" s="1"/>
  <c r="I800" i="18"/>
  <c r="J801" i="18" s="1"/>
  <c r="I796" i="18"/>
  <c r="J797" i="18" s="1"/>
  <c r="I792" i="18"/>
  <c r="J793" i="18" s="1"/>
  <c r="I788" i="18"/>
  <c r="J789" i="18" s="1"/>
  <c r="I784" i="18"/>
  <c r="J785" i="18" s="1"/>
  <c r="I754" i="18"/>
  <c r="J755" i="18" s="1"/>
  <c r="I748" i="18"/>
  <c r="J749" i="18" s="1"/>
  <c r="I744" i="18"/>
  <c r="J745" i="18" s="1"/>
  <c r="I740" i="18"/>
  <c r="J741" i="18" s="1"/>
  <c r="I736" i="18"/>
  <c r="J737" i="18" s="1"/>
  <c r="I732" i="18"/>
  <c r="J733" i="18" s="1"/>
  <c r="I728" i="18"/>
  <c r="J729" i="18" s="1"/>
  <c r="I722" i="18"/>
  <c r="J723" i="18" s="1"/>
  <c r="I718" i="18"/>
  <c r="J719" i="18" s="1"/>
  <c r="I714" i="18"/>
  <c r="J715" i="18" s="1"/>
  <c r="I710" i="18"/>
  <c r="J711" i="18" s="1"/>
  <c r="I706" i="18"/>
  <c r="J707" i="18" s="1"/>
  <c r="I702" i="18"/>
  <c r="J703" i="18" s="1"/>
  <c r="I696" i="18"/>
  <c r="J697" i="18" s="1"/>
  <c r="I692" i="18"/>
  <c r="J693" i="18" s="1"/>
  <c r="I688" i="18"/>
  <c r="J689" i="18" s="1"/>
  <c r="I680" i="18"/>
  <c r="J681" i="18" s="1"/>
  <c r="I676" i="18"/>
  <c r="J677" i="18" s="1"/>
  <c r="I666" i="18"/>
  <c r="J667" i="18" s="1"/>
  <c r="I662" i="18"/>
  <c r="J663" i="18" s="1"/>
  <c r="I656" i="18"/>
  <c r="J657" i="18" s="1"/>
  <c r="I652" i="18"/>
  <c r="J653" i="18" s="1"/>
  <c r="I648" i="18"/>
  <c r="J649" i="18" s="1"/>
  <c r="I644" i="18"/>
  <c r="J645" i="18" s="1"/>
  <c r="I634" i="18"/>
  <c r="J635" i="18" s="1"/>
  <c r="I620" i="18"/>
  <c r="J621" i="18" s="1"/>
  <c r="I616" i="18"/>
  <c r="J617" i="18" s="1"/>
  <c r="I612" i="18"/>
  <c r="J613" i="18" s="1"/>
  <c r="I606" i="18"/>
  <c r="J607" i="18" s="1"/>
  <c r="I602" i="18"/>
  <c r="J603" i="18" s="1"/>
  <c r="I592" i="18"/>
  <c r="J593" i="18" s="1"/>
  <c r="I588" i="18"/>
  <c r="J589" i="18" s="1"/>
  <c r="I582" i="18"/>
  <c r="J583" i="18" s="1"/>
  <c r="I578" i="18"/>
  <c r="J579" i="18" s="1"/>
  <c r="I574" i="18"/>
  <c r="J575" i="18" s="1"/>
  <c r="I570" i="18"/>
  <c r="J571" i="18" s="1"/>
  <c r="I564" i="18"/>
  <c r="J565" i="18" s="1"/>
  <c r="I560" i="18"/>
  <c r="J561" i="18" s="1"/>
  <c r="I556" i="18"/>
  <c r="J557" i="18" s="1"/>
  <c r="I552" i="18"/>
  <c r="J553" i="18" s="1"/>
  <c r="I548" i="18"/>
  <c r="J549" i="18" s="1"/>
  <c r="I544" i="18"/>
  <c r="J545" i="18" s="1"/>
  <c r="I534" i="18"/>
  <c r="J535" i="18" s="1"/>
  <c r="I530" i="18"/>
  <c r="J531" i="18" s="1"/>
  <c r="I526" i="18"/>
  <c r="J527" i="18" s="1"/>
  <c r="I522" i="18"/>
  <c r="J523" i="18" s="1"/>
  <c r="I518" i="18"/>
  <c r="J519" i="18" s="1"/>
  <c r="I514" i="18"/>
  <c r="J515" i="18" s="1"/>
  <c r="I508" i="18"/>
  <c r="J509" i="18" s="1"/>
  <c r="I504" i="18"/>
  <c r="J505" i="18" s="1"/>
  <c r="I500" i="18"/>
  <c r="J501" i="18" s="1"/>
  <c r="I496" i="18"/>
  <c r="J497" i="18" s="1"/>
  <c r="I492" i="18"/>
  <c r="J493" i="18" s="1"/>
  <c r="I488" i="18"/>
  <c r="J489" i="18" s="1"/>
  <c r="I478" i="18"/>
  <c r="J479" i="18" s="1"/>
  <c r="I474" i="18"/>
  <c r="J475" i="18" s="1"/>
  <c r="I470" i="18"/>
  <c r="J471" i="18" s="1"/>
  <c r="I466" i="18"/>
  <c r="J467" i="18" s="1"/>
  <c r="I460" i="18"/>
  <c r="J461" i="18" s="1"/>
  <c r="I456" i="18"/>
  <c r="J457" i="18" s="1"/>
  <c r="I452" i="18"/>
  <c r="J453" i="18" s="1"/>
  <c r="I448" i="18"/>
  <c r="J449" i="18" s="1"/>
  <c r="I444" i="18"/>
  <c r="J445" i="18" s="1"/>
  <c r="I440" i="18"/>
  <c r="J441" i="18" s="1"/>
  <c r="I20" i="18"/>
  <c r="J21" i="18" s="1"/>
  <c r="I16" i="18"/>
  <c r="J17" i="18" s="1"/>
  <c r="I12" i="18"/>
  <c r="J13" i="18" s="1"/>
  <c r="I8" i="18"/>
  <c r="J9" i="18" s="1"/>
  <c r="I4" i="18"/>
  <c r="J5" i="18" s="1"/>
  <c r="I1284" i="18"/>
  <c r="J1285" i="18" s="1"/>
  <c r="I1280" i="18"/>
  <c r="J1281" i="18" s="1"/>
  <c r="I1276" i="18"/>
  <c r="J1277" i="18" s="1"/>
  <c r="I1272" i="18"/>
  <c r="J1273" i="18" s="1"/>
  <c r="I1268" i="18"/>
  <c r="J1269" i="18" s="1"/>
  <c r="I1240" i="18"/>
  <c r="J1241" i="18" s="1"/>
  <c r="I1236" i="18"/>
  <c r="J1237" i="18" s="1"/>
  <c r="I1232" i="18"/>
  <c r="J1233" i="18" s="1"/>
  <c r="I1228" i="18"/>
  <c r="J1229" i="18" s="1"/>
  <c r="I1224" i="18"/>
  <c r="J1225" i="18" s="1"/>
  <c r="I1220" i="18"/>
  <c r="J1221" i="18" s="1"/>
  <c r="I1158" i="18"/>
  <c r="J1159" i="18" s="1"/>
  <c r="I1113" i="18"/>
  <c r="J1114" i="18" s="1"/>
  <c r="I1109" i="18"/>
  <c r="J1110" i="18" s="1"/>
  <c r="I1105" i="18"/>
  <c r="J1106" i="18" s="1"/>
  <c r="I1101" i="18"/>
  <c r="J1102" i="18" s="1"/>
  <c r="I1097" i="18"/>
  <c r="J1098" i="18" s="1"/>
  <c r="I1093" i="18"/>
  <c r="J1094" i="18" s="1"/>
  <c r="I1052" i="18"/>
  <c r="J1053" i="18" s="1"/>
  <c r="I1048" i="18"/>
  <c r="J1049" i="18" s="1"/>
  <c r="I1044" i="18"/>
  <c r="J1045" i="18" s="1"/>
  <c r="I1020" i="18"/>
  <c r="J1021" i="18" s="1"/>
  <c r="I990" i="18"/>
  <c r="J991" i="18" s="1"/>
  <c r="I914" i="18"/>
  <c r="J915" i="18" s="1"/>
  <c r="I910" i="18"/>
  <c r="J911" i="18" s="1"/>
  <c r="I906" i="18"/>
  <c r="J907" i="18" s="1"/>
  <c r="I902" i="18"/>
  <c r="J903" i="18" s="1"/>
  <c r="I898" i="18"/>
  <c r="J899" i="18" s="1"/>
  <c r="I894" i="18"/>
  <c r="J895" i="18" s="1"/>
  <c r="I848" i="18"/>
  <c r="J849" i="18" s="1"/>
  <c r="I834" i="18"/>
  <c r="J835" i="18" s="1"/>
  <c r="I682" i="18"/>
  <c r="J683" i="18" s="1"/>
  <c r="I678" i="18"/>
  <c r="J679" i="18" s="1"/>
  <c r="I674" i="18"/>
  <c r="J675" i="18" s="1"/>
  <c r="I636" i="18"/>
  <c r="J637" i="18" s="1"/>
  <c r="I622" i="18"/>
  <c r="J623" i="18" s="1"/>
  <c r="I618" i="18"/>
  <c r="J619" i="18" s="1"/>
  <c r="I614" i="18"/>
  <c r="J615" i="18" s="1"/>
  <c r="I610" i="18"/>
  <c r="J611" i="18" s="1"/>
  <c r="I576" i="18"/>
  <c r="J577" i="18" s="1"/>
  <c r="I562" i="18"/>
  <c r="J563" i="18" s="1"/>
  <c r="I558" i="18"/>
  <c r="J559" i="18" s="1"/>
  <c r="I554" i="18"/>
  <c r="J555" i="18" s="1"/>
  <c r="I550" i="18"/>
  <c r="J551" i="18" s="1"/>
  <c r="I546" i="18"/>
  <c r="J547" i="18" s="1"/>
  <c r="I542" i="18"/>
  <c r="J543" i="18" s="1"/>
  <c r="I462" i="18"/>
  <c r="J463" i="18" s="1"/>
  <c r="I454" i="18"/>
  <c r="J455" i="18" s="1"/>
  <c r="I442" i="18"/>
  <c r="J443" i="18" s="1"/>
  <c r="I362" i="18"/>
  <c r="J363" i="18" s="1"/>
  <c r="I318" i="18"/>
  <c r="J319" i="18" s="1"/>
  <c r="I306" i="18"/>
  <c r="J307" i="18" s="1"/>
  <c r="I270" i="18"/>
  <c r="J271" i="18" s="1"/>
  <c r="I262" i="18"/>
  <c r="J263" i="18" s="1"/>
  <c r="I258" i="18"/>
  <c r="J259" i="18" s="1"/>
  <c r="I174" i="18"/>
  <c r="J175" i="18" s="1"/>
  <c r="I170" i="18"/>
  <c r="J171" i="18" s="1"/>
  <c r="I78" i="18"/>
  <c r="J79" i="18" s="1"/>
  <c r="I70" i="18"/>
  <c r="J71" i="18" s="1"/>
  <c r="I62" i="18"/>
  <c r="J63" i="18" s="1"/>
  <c r="I1309" i="18"/>
  <c r="J1310" i="18" s="1"/>
  <c r="I1255" i="18"/>
  <c r="J1256" i="18" s="1"/>
  <c r="I1187" i="18"/>
  <c r="J1188" i="18" s="1"/>
  <c r="I1179" i="18"/>
  <c r="J1180" i="18" s="1"/>
  <c r="I1169" i="18"/>
  <c r="J1170" i="18" s="1"/>
  <c r="I1161" i="18"/>
  <c r="J1162" i="18" s="1"/>
  <c r="I1140" i="18"/>
  <c r="J1141" i="18" s="1"/>
  <c r="I1132" i="18"/>
  <c r="J1133" i="18" s="1"/>
  <c r="I1124" i="18"/>
  <c r="J1125" i="18" s="1"/>
  <c r="I1077" i="18"/>
  <c r="J1078" i="18" s="1"/>
  <c r="I1065" i="18"/>
  <c r="J1066" i="18" s="1"/>
  <c r="I1061" i="18"/>
  <c r="J1062" i="18" s="1"/>
  <c r="I1027" i="18"/>
  <c r="J1028" i="18" s="1"/>
  <c r="I1023" i="18"/>
  <c r="J1024" i="18" s="1"/>
  <c r="I1015" i="18"/>
  <c r="J1016" i="18" s="1"/>
  <c r="I1003" i="18"/>
  <c r="J1004" i="18" s="1"/>
  <c r="I957" i="18"/>
  <c r="J958" i="18" s="1"/>
  <c r="I949" i="18"/>
  <c r="J950" i="18" s="1"/>
  <c r="I939" i="18"/>
  <c r="J940" i="18" s="1"/>
  <c r="I931" i="18"/>
  <c r="J932" i="18" s="1"/>
  <c r="I923" i="18"/>
  <c r="J924" i="18" s="1"/>
  <c r="I861" i="18"/>
  <c r="J862" i="18" s="1"/>
  <c r="I851" i="18"/>
  <c r="J852" i="18" s="1"/>
  <c r="I843" i="18"/>
  <c r="J844" i="18" s="1"/>
  <c r="I793" i="18"/>
  <c r="J794" i="18" s="1"/>
  <c r="I785" i="18"/>
  <c r="J786" i="18" s="1"/>
  <c r="I775" i="18"/>
  <c r="J776" i="18" s="1"/>
  <c r="I767" i="18"/>
  <c r="J768" i="18" s="1"/>
  <c r="I745" i="18"/>
  <c r="J746" i="18" s="1"/>
  <c r="I723" i="18"/>
  <c r="J724" i="18" s="1"/>
  <c r="I689" i="18"/>
  <c r="J690" i="18" s="1"/>
  <c r="I1311" i="18"/>
  <c r="J1312" i="18" s="1"/>
  <c r="I1285" i="18"/>
  <c r="J1286" i="18" s="1"/>
  <c r="I1281" i="18"/>
  <c r="J1282" i="18" s="1"/>
  <c r="I1277" i="18"/>
  <c r="J1278" i="18" s="1"/>
  <c r="I1269" i="18"/>
  <c r="J1270" i="18" s="1"/>
  <c r="I1253" i="18"/>
  <c r="J1254" i="18" s="1"/>
  <c r="I1247" i="18"/>
  <c r="J1248" i="18" s="1"/>
  <c r="I1237" i="18"/>
  <c r="J1238" i="18" s="1"/>
  <c r="I1233" i="18"/>
  <c r="J1234" i="18" s="1"/>
  <c r="I1229" i="18"/>
  <c r="J1230" i="18" s="1"/>
  <c r="I1221" i="18"/>
  <c r="J1222" i="18" s="1"/>
  <c r="I1215" i="18"/>
  <c r="J1216" i="18" s="1"/>
  <c r="I1211" i="18"/>
  <c r="J1212" i="18" s="1"/>
  <c r="I1207" i="18"/>
  <c r="J1208" i="18" s="1"/>
  <c r="I1203" i="18"/>
  <c r="J1204" i="18" s="1"/>
  <c r="I1199" i="18"/>
  <c r="J1200" i="18" s="1"/>
  <c r="I1193" i="18"/>
  <c r="J1194" i="18" s="1"/>
  <c r="I1189" i="18"/>
  <c r="J1190" i="18" s="1"/>
  <c r="I1185" i="18"/>
  <c r="J1186" i="18" s="1"/>
  <c r="I1181" i="18"/>
  <c r="J1182" i="18" s="1"/>
  <c r="I1177" i="18"/>
  <c r="J1178" i="18" s="1"/>
  <c r="I1171" i="18"/>
  <c r="J1172" i="18" s="1"/>
  <c r="I1167" i="18"/>
  <c r="J1168" i="18" s="1"/>
  <c r="I1159" i="18"/>
  <c r="J1160" i="18" s="1"/>
  <c r="I1155" i="18"/>
  <c r="J1156" i="18" s="1"/>
  <c r="I1149" i="18"/>
  <c r="J1150" i="18" s="1"/>
  <c r="I1144" i="18"/>
  <c r="J1145" i="18" s="1"/>
  <c r="I1138" i="18"/>
  <c r="J1139" i="18" s="1"/>
  <c r="I1134" i="18"/>
  <c r="J1135" i="18" s="1"/>
  <c r="I1130" i="18"/>
  <c r="J1131" i="18" s="1"/>
  <c r="I1126" i="18"/>
  <c r="J1127" i="18" s="1"/>
  <c r="I1122" i="18"/>
  <c r="J1123" i="18" s="1"/>
  <c r="I1110" i="18"/>
  <c r="J1111" i="18" s="1"/>
  <c r="I1106" i="18"/>
  <c r="J1107" i="18" s="1"/>
  <c r="I1102" i="18"/>
  <c r="J1103" i="18" s="1"/>
  <c r="I1098" i="18"/>
  <c r="J1099" i="18" s="1"/>
  <c r="I1094" i="18"/>
  <c r="J1095" i="18" s="1"/>
  <c r="I1088" i="18"/>
  <c r="J1089" i="18" s="1"/>
  <c r="I1084" i="18"/>
  <c r="J1085" i="18" s="1"/>
  <c r="I1075" i="18"/>
  <c r="J1076" i="18" s="1"/>
  <c r="I1071" i="18"/>
  <c r="J1072" i="18" s="1"/>
  <c r="I1063" i="18"/>
  <c r="J1064" i="18" s="1"/>
  <c r="I1059" i="18"/>
  <c r="J1060" i="18" s="1"/>
  <c r="I1053" i="18"/>
  <c r="J1054" i="18" s="1"/>
  <c r="I1049" i="18"/>
  <c r="J1050" i="18" s="1"/>
  <c r="I1045" i="18"/>
  <c r="J1046" i="18" s="1"/>
  <c r="I1039" i="18"/>
  <c r="J1040" i="18" s="1"/>
  <c r="I1035" i="18"/>
  <c r="J1036" i="18" s="1"/>
  <c r="I1029" i="18"/>
  <c r="J1030" i="18" s="1"/>
  <c r="I1025" i="18"/>
  <c r="J1026" i="18" s="1"/>
  <c r="I1021" i="18"/>
  <c r="J1022" i="18" s="1"/>
  <c r="I1017" i="18"/>
  <c r="J1018" i="18" s="1"/>
  <c r="I1013" i="18"/>
  <c r="J1014" i="18" s="1"/>
  <c r="I1001" i="18"/>
  <c r="J1002" i="18" s="1"/>
  <c r="I997" i="18"/>
  <c r="J998" i="18" s="1"/>
  <c r="I991" i="18"/>
  <c r="J992" i="18" s="1"/>
  <c r="I981" i="18"/>
  <c r="J982" i="18" s="1"/>
  <c r="I977" i="18"/>
  <c r="J978" i="18" s="1"/>
  <c r="I969" i="18"/>
  <c r="J970" i="18" s="1"/>
  <c r="I965" i="18"/>
  <c r="J966" i="18" s="1"/>
  <c r="I955" i="18"/>
  <c r="J956" i="18" s="1"/>
  <c r="I951" i="18"/>
  <c r="J952" i="18" s="1"/>
  <c r="I947" i="18"/>
  <c r="J948" i="18" s="1"/>
  <c r="I941" i="18"/>
  <c r="J942" i="18" s="1"/>
  <c r="I937" i="18"/>
  <c r="J938" i="18" s="1"/>
  <c r="I933" i="18"/>
  <c r="J934" i="18" s="1"/>
  <c r="I925" i="18"/>
  <c r="J926" i="18" s="1"/>
  <c r="I921" i="18"/>
  <c r="J922" i="18" s="1"/>
  <c r="I911" i="18"/>
  <c r="J912" i="18" s="1"/>
  <c r="I907" i="18"/>
  <c r="J908" i="18" s="1"/>
  <c r="I903" i="18"/>
  <c r="J904" i="18" s="1"/>
  <c r="I899" i="18"/>
  <c r="J900" i="18" s="1"/>
  <c r="I895" i="18"/>
  <c r="J896" i="18" s="1"/>
  <c r="I885" i="18"/>
  <c r="J886" i="18" s="1"/>
  <c r="I881" i="18"/>
  <c r="J882" i="18" s="1"/>
  <c r="I877" i="18"/>
  <c r="J878" i="18" s="1"/>
  <c r="I873" i="18"/>
  <c r="J874" i="18" s="1"/>
  <c r="I869" i="18"/>
  <c r="J870" i="18" s="1"/>
  <c r="I863" i="18"/>
  <c r="J864" i="18" s="1"/>
  <c r="I859" i="18"/>
  <c r="J860" i="18" s="1"/>
  <c r="I855" i="18"/>
  <c r="J856" i="18" s="1"/>
  <c r="I849" i="18"/>
  <c r="J850" i="18" s="1"/>
  <c r="I841" i="18"/>
  <c r="J842" i="18" s="1"/>
  <c r="I835" i="18"/>
  <c r="J836" i="18" s="1"/>
  <c r="I831" i="18"/>
  <c r="J832" i="18" s="1"/>
  <c r="I827" i="18"/>
  <c r="J828" i="18" s="1"/>
  <c r="I817" i="18"/>
  <c r="J818" i="18" s="1"/>
  <c r="I813" i="18"/>
  <c r="J814" i="18" s="1"/>
  <c r="I809" i="18"/>
  <c r="J810" i="18" s="1"/>
  <c r="I799" i="18"/>
  <c r="J800" i="18" s="1"/>
  <c r="I795" i="18"/>
  <c r="J796" i="18" s="1"/>
  <c r="I791" i="18"/>
  <c r="J792" i="18" s="1"/>
  <c r="I787" i="18"/>
  <c r="J788" i="18" s="1"/>
  <c r="I783" i="18"/>
  <c r="J784" i="18" s="1"/>
  <c r="I777" i="18"/>
  <c r="J778" i="18" s="1"/>
  <c r="I773" i="18"/>
  <c r="J774" i="18" s="1"/>
  <c r="I769" i="18"/>
  <c r="J770" i="18" s="1"/>
  <c r="I761" i="18"/>
  <c r="J762" i="18" s="1"/>
  <c r="I757" i="18"/>
  <c r="J758" i="18" s="1"/>
  <c r="I753" i="18"/>
  <c r="J754" i="18" s="1"/>
  <c r="I747" i="18"/>
  <c r="J748" i="18" s="1"/>
  <c r="I743" i="18"/>
  <c r="J744" i="18" s="1"/>
  <c r="I739" i="18"/>
  <c r="J740" i="18" s="1"/>
  <c r="I735" i="18"/>
  <c r="J736" i="18" s="1"/>
  <c r="I731" i="18"/>
  <c r="J732" i="18" s="1"/>
  <c r="I727" i="18"/>
  <c r="J728" i="18" s="1"/>
  <c r="I721" i="18"/>
  <c r="J722" i="18" s="1"/>
  <c r="I713" i="18"/>
  <c r="J714" i="18" s="1"/>
  <c r="I709" i="18"/>
  <c r="J710" i="18" s="1"/>
  <c r="I705" i="18"/>
  <c r="J706" i="18" s="1"/>
  <c r="I695" i="18"/>
  <c r="J696" i="18" s="1"/>
  <c r="I691" i="18"/>
  <c r="J692" i="18" s="1"/>
  <c r="I679" i="18"/>
  <c r="J680" i="18" s="1"/>
  <c r="I669" i="18"/>
  <c r="J670" i="18" s="1"/>
  <c r="I665" i="18"/>
  <c r="J666" i="18" s="1"/>
  <c r="I655" i="18"/>
  <c r="J656" i="18" s="1"/>
  <c r="I651" i="18"/>
  <c r="J652" i="18" s="1"/>
  <c r="I647" i="18"/>
  <c r="J648" i="18" s="1"/>
  <c r="I643" i="18"/>
  <c r="J644" i="18" s="1"/>
  <c r="I637" i="18"/>
  <c r="J638" i="18" s="1"/>
  <c r="I633" i="18"/>
  <c r="J634" i="18" s="1"/>
  <c r="I629" i="18"/>
  <c r="J630" i="18" s="1"/>
  <c r="I623" i="18"/>
  <c r="J624" i="18" s="1"/>
  <c r="I619" i="18"/>
  <c r="J620" i="18" s="1"/>
  <c r="I615" i="18"/>
  <c r="J616" i="18" s="1"/>
  <c r="I611" i="18"/>
  <c r="J612" i="18" s="1"/>
  <c r="I605" i="18"/>
  <c r="J606" i="18" s="1"/>
  <c r="I601" i="18"/>
  <c r="J602" i="18" s="1"/>
  <c r="I595" i="18"/>
  <c r="J596" i="18" s="1"/>
  <c r="I591" i="18"/>
  <c r="J592" i="18" s="1"/>
  <c r="I581" i="18"/>
  <c r="J582" i="18" s="1"/>
  <c r="I577" i="18"/>
  <c r="J578" i="18" s="1"/>
  <c r="I573" i="18"/>
  <c r="J574" i="18" s="1"/>
  <c r="I569" i="18"/>
  <c r="J570" i="18" s="1"/>
  <c r="I563" i="18"/>
  <c r="J564" i="18" s="1"/>
  <c r="I559" i="18"/>
  <c r="J560" i="18" s="1"/>
  <c r="I555" i="18"/>
  <c r="J556" i="18" s="1"/>
  <c r="I551" i="18"/>
  <c r="J552" i="18" s="1"/>
  <c r="I537" i="18"/>
  <c r="J538" i="18" s="1"/>
  <c r="I533" i="18"/>
  <c r="J534" i="18" s="1"/>
  <c r="I529" i="18"/>
  <c r="J530" i="18" s="1"/>
  <c r="I525" i="18"/>
  <c r="J526" i="18" s="1"/>
  <c r="I521" i="18"/>
  <c r="J522" i="18" s="1"/>
  <c r="I517" i="18"/>
  <c r="J518" i="18" s="1"/>
  <c r="I513" i="18"/>
  <c r="J514" i="18" s="1"/>
  <c r="I507" i="18"/>
  <c r="J508" i="18" s="1"/>
  <c r="I503" i="18"/>
  <c r="J504" i="18" s="1"/>
  <c r="I499" i="18"/>
  <c r="J500" i="18" s="1"/>
  <c r="I495" i="18"/>
  <c r="J496" i="18" s="1"/>
  <c r="I491" i="18"/>
  <c r="J492" i="18" s="1"/>
  <c r="I487" i="18"/>
  <c r="J488" i="18" s="1"/>
  <c r="I481" i="18"/>
  <c r="J482" i="18" s="1"/>
  <c r="I477" i="18"/>
  <c r="J478" i="18" s="1"/>
  <c r="I473" i="18"/>
  <c r="J474" i="18" s="1"/>
  <c r="I459" i="18"/>
  <c r="J460" i="18" s="1"/>
  <c r="I455" i="18"/>
  <c r="J456" i="18" s="1"/>
  <c r="I451" i="18"/>
  <c r="J452" i="18" s="1"/>
  <c r="I447" i="18"/>
  <c r="J448" i="18" s="1"/>
  <c r="I443" i="18"/>
  <c r="J444" i="18" s="1"/>
  <c r="I439" i="18"/>
  <c r="J440" i="18" s="1"/>
  <c r="I429" i="18"/>
  <c r="J430" i="18" s="1"/>
  <c r="I425" i="18"/>
  <c r="J426" i="18" s="1"/>
  <c r="I421" i="18"/>
  <c r="J422" i="18" s="1"/>
  <c r="I417" i="18"/>
  <c r="J418" i="18" s="1"/>
  <c r="I413" i="18"/>
  <c r="J414" i="18" s="1"/>
  <c r="I409" i="18"/>
  <c r="J410" i="18" s="1"/>
  <c r="I403" i="18"/>
  <c r="J404" i="18" s="1"/>
  <c r="I399" i="18"/>
  <c r="J400" i="18" s="1"/>
  <c r="I395" i="18"/>
  <c r="J396" i="18" s="1"/>
  <c r="I391" i="18"/>
  <c r="J392" i="18" s="1"/>
  <c r="I387" i="18"/>
  <c r="J388" i="18" s="1"/>
  <c r="I377" i="18"/>
  <c r="J378" i="18" s="1"/>
  <c r="I373" i="18"/>
  <c r="J374" i="18" s="1"/>
  <c r="I363" i="18"/>
  <c r="J364" i="18" s="1"/>
  <c r="I353" i="18"/>
  <c r="J354" i="18" s="1"/>
  <c r="I349" i="18"/>
  <c r="J350" i="18" s="1"/>
  <c r="I343" i="18"/>
  <c r="J344" i="18" s="1"/>
  <c r="I339" i="18"/>
  <c r="J340" i="18" s="1"/>
  <c r="I335" i="18"/>
  <c r="J336" i="18" s="1"/>
  <c r="I329" i="18"/>
  <c r="J330" i="18" s="1"/>
  <c r="I325" i="18"/>
  <c r="J326" i="18" s="1"/>
  <c r="I319" i="18"/>
  <c r="J320" i="18" s="1"/>
  <c r="I315" i="18"/>
  <c r="J316" i="18" s="1"/>
  <c r="I311" i="18"/>
  <c r="J312" i="18" s="1"/>
  <c r="I307" i="18"/>
  <c r="J308" i="18" s="1"/>
  <c r="I297" i="18"/>
  <c r="J298" i="18" s="1"/>
  <c r="I293" i="18"/>
  <c r="J294" i="18" s="1"/>
  <c r="I283" i="18"/>
  <c r="J284" i="18" s="1"/>
  <c r="I275" i="18"/>
  <c r="J276" i="18" s="1"/>
  <c r="I271" i="18"/>
  <c r="J272" i="18" s="1"/>
  <c r="I267" i="18"/>
  <c r="J268" i="18" s="1"/>
  <c r="I263" i="18"/>
  <c r="J264" i="18" s="1"/>
  <c r="I259" i="18"/>
  <c r="J260" i="18" s="1"/>
  <c r="I255" i="18"/>
  <c r="J256" i="18" s="1"/>
  <c r="I249" i="18"/>
  <c r="J250" i="18" s="1"/>
  <c r="I241" i="18"/>
  <c r="J242" i="18" s="1"/>
  <c r="I237" i="18"/>
  <c r="J238" i="18" s="1"/>
  <c r="I231" i="18"/>
  <c r="J232" i="18" s="1"/>
  <c r="I227" i="18"/>
  <c r="J228" i="18" s="1"/>
  <c r="I223" i="18"/>
  <c r="J224" i="18" s="1"/>
  <c r="I219" i="18"/>
  <c r="J220" i="18" s="1"/>
  <c r="I215" i="18"/>
  <c r="J216" i="18" s="1"/>
  <c r="I211" i="18"/>
  <c r="J212" i="18" s="1"/>
  <c r="I207" i="18"/>
  <c r="J208" i="18" s="1"/>
  <c r="I203" i="18"/>
  <c r="J204" i="18" s="1"/>
  <c r="I197" i="18"/>
  <c r="J198" i="18" s="1"/>
  <c r="I193" i="18"/>
  <c r="J194" i="18" s="1"/>
  <c r="I189" i="18"/>
  <c r="J190" i="18" s="1"/>
  <c r="I185" i="18"/>
  <c r="J186" i="18" s="1"/>
  <c r="I181" i="18"/>
  <c r="J182" i="18" s="1"/>
  <c r="I171" i="18"/>
  <c r="J172" i="18" s="1"/>
  <c r="I167" i="18"/>
  <c r="J168" i="18" s="1"/>
  <c r="I159" i="18"/>
  <c r="J160" i="18" s="1"/>
  <c r="I155" i="18"/>
  <c r="J156" i="18" s="1"/>
  <c r="I151" i="18"/>
  <c r="J152" i="18" s="1"/>
  <c r="I147" i="18"/>
  <c r="J148" i="18" s="1"/>
  <c r="I143" i="18"/>
  <c r="J144" i="18" s="1"/>
  <c r="I139" i="18"/>
  <c r="J140" i="18" s="1"/>
  <c r="I133" i="18"/>
  <c r="J134" i="18" s="1"/>
  <c r="I129" i="18"/>
  <c r="J130" i="18" s="1"/>
  <c r="I125" i="18"/>
  <c r="J126" i="18" s="1"/>
  <c r="I113" i="18"/>
  <c r="J114" i="18" s="1"/>
  <c r="I109" i="18"/>
  <c r="J110" i="18" s="1"/>
  <c r="I105" i="18"/>
  <c r="J106" i="18" s="1"/>
  <c r="I101" i="18"/>
  <c r="J102" i="18" s="1"/>
  <c r="I93" i="18"/>
  <c r="J94" i="18" s="1"/>
  <c r="I89" i="18"/>
  <c r="J90" i="18" s="1"/>
  <c r="I85" i="18"/>
  <c r="J86" i="18" s="1"/>
  <c r="I79" i="18"/>
  <c r="J80" i="18" s="1"/>
  <c r="I75" i="18"/>
  <c r="J76" i="18" s="1"/>
  <c r="I71" i="18"/>
  <c r="J72" i="18" s="1"/>
  <c r="I67" i="18"/>
  <c r="J68" i="18" s="1"/>
  <c r="I63" i="18"/>
  <c r="J64" i="18" s="1"/>
  <c r="I59" i="18"/>
  <c r="J60" i="18" s="1"/>
  <c r="I55" i="18"/>
  <c r="J56" i="18" s="1"/>
  <c r="I49" i="18"/>
  <c r="J50" i="18" s="1"/>
  <c r="I45" i="18"/>
  <c r="J46" i="18" s="1"/>
  <c r="I39" i="18"/>
  <c r="J40" i="18" s="1"/>
  <c r="I29" i="18"/>
  <c r="J30" i="18" s="1"/>
  <c r="I25" i="18"/>
  <c r="J26" i="18" s="1"/>
  <c r="I19" i="18"/>
  <c r="J20" i="18" s="1"/>
  <c r="I15" i="18"/>
  <c r="J16" i="18" s="1"/>
  <c r="I11" i="18"/>
  <c r="J12" i="18" s="1"/>
  <c r="I7" i="18"/>
  <c r="J8" i="18" s="1"/>
  <c r="I3" i="18"/>
  <c r="J4" i="18" s="1"/>
  <c r="I523" i="18"/>
  <c r="J524" i="18" s="1"/>
  <c r="I519" i="18"/>
  <c r="J520" i="18" s="1"/>
  <c r="I515" i="18"/>
  <c r="J516" i="18" s="1"/>
  <c r="I505" i="18"/>
  <c r="J506" i="18" s="1"/>
  <c r="I501" i="18"/>
  <c r="J502" i="18" s="1"/>
  <c r="I497" i="18"/>
  <c r="J498" i="18" s="1"/>
  <c r="I493" i="18"/>
  <c r="J494" i="18" s="1"/>
  <c r="I489" i="18"/>
  <c r="J490" i="18" s="1"/>
  <c r="I485" i="18"/>
  <c r="J486" i="18" s="1"/>
  <c r="I479" i="18"/>
  <c r="J480" i="18" s="1"/>
  <c r="I475" i="18"/>
  <c r="J476" i="18" s="1"/>
  <c r="I467" i="18"/>
  <c r="J468" i="18" s="1"/>
  <c r="I461" i="18"/>
  <c r="J462" i="18" s="1"/>
  <c r="I457" i="18"/>
  <c r="J458" i="18" s="1"/>
  <c r="I453" i="18"/>
  <c r="J454" i="18" s="1"/>
  <c r="I449" i="18"/>
  <c r="J450" i="18" s="1"/>
  <c r="I445" i="18"/>
  <c r="J446" i="18" s="1"/>
  <c r="I441" i="18"/>
  <c r="J442" i="18" s="1"/>
  <c r="I437" i="18"/>
  <c r="J438" i="18" s="1"/>
  <c r="I427" i="18"/>
  <c r="J428" i="18" s="1"/>
  <c r="I419" i="18"/>
  <c r="J420" i="18" s="1"/>
  <c r="I415" i="18"/>
  <c r="J416" i="18" s="1"/>
  <c r="I411" i="18"/>
  <c r="J412" i="18" s="1"/>
  <c r="I407" i="18"/>
  <c r="J408" i="18" s="1"/>
  <c r="I401" i="18"/>
  <c r="J402" i="18" s="1"/>
  <c r="I397" i="18"/>
  <c r="J398" i="18" s="1"/>
  <c r="I393" i="18"/>
  <c r="J394" i="18" s="1"/>
  <c r="I385" i="18"/>
  <c r="J386" i="18" s="1"/>
  <c r="I379" i="18"/>
  <c r="J380" i="18" s="1"/>
  <c r="I375" i="18"/>
  <c r="J376" i="18" s="1"/>
  <c r="I371" i="18"/>
  <c r="J372" i="18" s="1"/>
  <c r="I365" i="18"/>
  <c r="J366" i="18" s="1"/>
  <c r="I361" i="18"/>
  <c r="J362" i="18" s="1"/>
  <c r="I355" i="18"/>
  <c r="J356" i="18" s="1"/>
  <c r="I351" i="18"/>
  <c r="J352" i="18" s="1"/>
  <c r="I345" i="18"/>
  <c r="J346" i="18" s="1"/>
  <c r="I341" i="18"/>
  <c r="J342" i="18" s="1"/>
  <c r="I337" i="18"/>
  <c r="J338" i="18" s="1"/>
  <c r="I327" i="18"/>
  <c r="J328" i="18" s="1"/>
  <c r="I317" i="18"/>
  <c r="J318" i="18" s="1"/>
  <c r="I313" i="18"/>
  <c r="J314" i="18" s="1"/>
  <c r="I309" i="18"/>
  <c r="J310" i="18" s="1"/>
  <c r="I305" i="18"/>
  <c r="J306" i="18" s="1"/>
  <c r="I299" i="18"/>
  <c r="J300" i="18" s="1"/>
  <c r="I295" i="18"/>
  <c r="J296" i="18" s="1"/>
  <c r="I291" i="18"/>
  <c r="J292" i="18" s="1"/>
  <c r="I285" i="18"/>
  <c r="J286" i="18" s="1"/>
  <c r="I273" i="18"/>
  <c r="J274" i="18" s="1"/>
  <c r="I269" i="18"/>
  <c r="J270" i="18" s="1"/>
  <c r="I265" i="18"/>
  <c r="J266" i="18" s="1"/>
  <c r="I261" i="18"/>
  <c r="J262" i="18" s="1"/>
  <c r="I257" i="18"/>
  <c r="J258" i="18" s="1"/>
  <c r="I251" i="18"/>
  <c r="J252" i="18" s="1"/>
  <c r="I247" i="18"/>
  <c r="J248" i="18" s="1"/>
  <c r="I243" i="18"/>
  <c r="J244" i="18" s="1"/>
  <c r="I239" i="18"/>
  <c r="J240" i="18" s="1"/>
  <c r="I235" i="18"/>
  <c r="J236" i="18" s="1"/>
  <c r="I225" i="18"/>
  <c r="J226" i="18" s="1"/>
  <c r="I221" i="18"/>
  <c r="J222" i="18" s="1"/>
  <c r="I217" i="18"/>
  <c r="J218" i="18" s="1"/>
  <c r="I213" i="18"/>
  <c r="J214" i="18" s="1"/>
  <c r="I209" i="18"/>
  <c r="J210" i="18" s="1"/>
  <c r="I205" i="18"/>
  <c r="J206" i="18" s="1"/>
  <c r="I199" i="18"/>
  <c r="J200" i="18" s="1"/>
  <c r="I195" i="18"/>
  <c r="J196" i="18" s="1"/>
  <c r="I191" i="18"/>
  <c r="J192" i="18" s="1"/>
  <c r="I187" i="18"/>
  <c r="J188" i="18" s="1"/>
  <c r="I183" i="18"/>
  <c r="J184" i="18" s="1"/>
  <c r="I179" i="18"/>
  <c r="J180" i="18" s="1"/>
  <c r="I173" i="18"/>
  <c r="J174" i="18" s="1"/>
  <c r="I169" i="18"/>
  <c r="J170" i="18" s="1"/>
  <c r="I163" i="18"/>
  <c r="J164" i="18" s="1"/>
  <c r="I157" i="18"/>
  <c r="J158" i="18" s="1"/>
  <c r="I153" i="18"/>
  <c r="J154" i="18" s="1"/>
  <c r="I145" i="18"/>
  <c r="J146" i="18" s="1"/>
  <c r="I141" i="18"/>
  <c r="J142" i="18" s="1"/>
  <c r="I131" i="18"/>
  <c r="J132" i="18" s="1"/>
  <c r="I127" i="18"/>
  <c r="J128" i="18" s="1"/>
  <c r="I123" i="18"/>
  <c r="J124" i="18" s="1"/>
  <c r="I115" i="18"/>
  <c r="J116" i="18" s="1"/>
  <c r="I111" i="18"/>
  <c r="J112" i="18" s="1"/>
  <c r="I107" i="18"/>
  <c r="J108" i="18" s="1"/>
  <c r="I103" i="18"/>
  <c r="J104" i="18" s="1"/>
  <c r="I91" i="18"/>
  <c r="J92" i="18" s="1"/>
  <c r="I87" i="18"/>
  <c r="J88" i="18" s="1"/>
  <c r="I83" i="18"/>
  <c r="J84" i="18" s="1"/>
  <c r="I77" i="18"/>
  <c r="J78" i="18" s="1"/>
  <c r="I73" i="18"/>
  <c r="J74" i="18" s="1"/>
  <c r="I69" i="18"/>
  <c r="J70" i="18" s="1"/>
  <c r="I65" i="18"/>
  <c r="J66" i="18" s="1"/>
  <c r="I61" i="18"/>
  <c r="J62" i="18" s="1"/>
  <c r="I57" i="18"/>
  <c r="J58" i="18" s="1"/>
  <c r="I51" i="18"/>
  <c r="J52" i="18" s="1"/>
  <c r="I47" i="18"/>
  <c r="J48" i="18" s="1"/>
  <c r="I41" i="18"/>
  <c r="J42" i="18" s="1"/>
  <c r="I37" i="18"/>
  <c r="J38" i="18" s="1"/>
  <c r="I31" i="18"/>
  <c r="J32" i="18" s="1"/>
  <c r="I27" i="18"/>
  <c r="J28" i="18" s="1"/>
  <c r="I436" i="18"/>
  <c r="J437" i="18" s="1"/>
  <c r="I430" i="18"/>
  <c r="J431" i="18" s="1"/>
  <c r="I426" i="18"/>
  <c r="J427" i="18" s="1"/>
  <c r="I422" i="18"/>
  <c r="J423" i="18" s="1"/>
  <c r="I418" i="18"/>
  <c r="J419" i="18" s="1"/>
  <c r="I414" i="18"/>
  <c r="J415" i="18" s="1"/>
  <c r="I410" i="18"/>
  <c r="J411" i="18" s="1"/>
  <c r="I400" i="18"/>
  <c r="J401" i="18" s="1"/>
  <c r="I396" i="18"/>
  <c r="J397" i="18" s="1"/>
  <c r="I392" i="18"/>
  <c r="J393" i="18" s="1"/>
  <c r="I388" i="18"/>
  <c r="J389" i="18" s="1"/>
  <c r="I384" i="18"/>
  <c r="J385" i="18" s="1"/>
  <c r="I378" i="18"/>
  <c r="J379" i="18" s="1"/>
  <c r="I374" i="18"/>
  <c r="J375" i="18" s="1"/>
  <c r="I370" i="18"/>
  <c r="J371" i="18" s="1"/>
  <c r="I364" i="18"/>
  <c r="J365" i="18" s="1"/>
  <c r="I360" i="18"/>
  <c r="J361" i="18" s="1"/>
  <c r="I354" i="18"/>
  <c r="J355" i="18" s="1"/>
  <c r="I350" i="18"/>
  <c r="J351" i="18" s="1"/>
  <c r="I344" i="18"/>
  <c r="J345" i="18" s="1"/>
  <c r="I340" i="18"/>
  <c r="J341" i="18" s="1"/>
  <c r="I336" i="18"/>
  <c r="J337" i="18" s="1"/>
  <c r="I330" i="18"/>
  <c r="J331" i="18" s="1"/>
  <c r="I326" i="18"/>
  <c r="J327" i="18" s="1"/>
  <c r="I320" i="18"/>
  <c r="J321" i="18" s="1"/>
  <c r="I316" i="18"/>
  <c r="J317" i="18" s="1"/>
  <c r="I312" i="18"/>
  <c r="J313" i="18" s="1"/>
  <c r="I308" i="18"/>
  <c r="J309" i="18" s="1"/>
  <c r="I304" i="18"/>
  <c r="J305" i="18" s="1"/>
  <c r="I298" i="18"/>
  <c r="J299" i="18" s="1"/>
  <c r="I294" i="18"/>
  <c r="J295" i="18" s="1"/>
  <c r="I290" i="18"/>
  <c r="J291" i="18" s="1"/>
  <c r="I284" i="18"/>
  <c r="J285" i="18" s="1"/>
  <c r="I276" i="18"/>
  <c r="J277" i="18" s="1"/>
  <c r="I272" i="18"/>
  <c r="J273" i="18" s="1"/>
  <c r="I268" i="18"/>
  <c r="J269" i="18" s="1"/>
  <c r="I264" i="18"/>
  <c r="J265" i="18" s="1"/>
  <c r="I260" i="18"/>
  <c r="J261" i="18" s="1"/>
  <c r="I256" i="18"/>
  <c r="J257" i="18" s="1"/>
  <c r="I250" i="18"/>
  <c r="J251" i="18" s="1"/>
  <c r="I246" i="18"/>
  <c r="J247" i="18" s="1"/>
  <c r="I242" i="18"/>
  <c r="J243" i="18" s="1"/>
  <c r="I238" i="18"/>
  <c r="J239" i="18" s="1"/>
  <c r="I228" i="18"/>
  <c r="J229" i="18" s="1"/>
  <c r="I224" i="18"/>
  <c r="J225" i="18" s="1"/>
  <c r="I220" i="18"/>
  <c r="J221" i="18" s="1"/>
  <c r="I216" i="18"/>
  <c r="J217" i="18" s="1"/>
  <c r="I212" i="18"/>
  <c r="J213" i="18" s="1"/>
  <c r="I208" i="18"/>
  <c r="J209" i="18" s="1"/>
  <c r="I204" i="18"/>
  <c r="J205" i="18" s="1"/>
  <c r="I198" i="18"/>
  <c r="J199" i="18" s="1"/>
  <c r="I194" i="18"/>
  <c r="J195" i="18" s="1"/>
  <c r="I190" i="18"/>
  <c r="J191" i="18" s="1"/>
  <c r="I186" i="18"/>
  <c r="J187" i="18" s="1"/>
  <c r="I182" i="18"/>
  <c r="J183" i="18" s="1"/>
  <c r="I178" i="18"/>
  <c r="J179" i="18" s="1"/>
  <c r="I172" i="18"/>
  <c r="J173" i="18" s="1"/>
  <c r="I168" i="18"/>
  <c r="J169" i="18" s="1"/>
  <c r="I156" i="18"/>
  <c r="J157" i="18" s="1"/>
  <c r="I152" i="18"/>
  <c r="J153" i="18" s="1"/>
  <c r="I148" i="18"/>
  <c r="J149" i="18" s="1"/>
  <c r="I144" i="18"/>
  <c r="J145" i="18" s="1"/>
  <c r="I140" i="18"/>
  <c r="J141" i="18" s="1"/>
  <c r="I134" i="18"/>
  <c r="J135" i="18" s="1"/>
  <c r="I130" i="18"/>
  <c r="J131" i="18" s="1"/>
  <c r="I126" i="18"/>
  <c r="J127" i="18" s="1"/>
  <c r="I114" i="18"/>
  <c r="J115" i="18" s="1"/>
  <c r="I110" i="18"/>
  <c r="J111" i="18" s="1"/>
  <c r="I106" i="18"/>
  <c r="J107" i="18" s="1"/>
  <c r="I102" i="18"/>
  <c r="J103" i="18" s="1"/>
  <c r="I94" i="18"/>
  <c r="J95" i="18" s="1"/>
  <c r="I90" i="18"/>
  <c r="J91" i="18" s="1"/>
  <c r="I86" i="18"/>
  <c r="J87" i="18" s="1"/>
  <c r="I76" i="18"/>
  <c r="J77" i="18" s="1"/>
  <c r="I72" i="18"/>
  <c r="J73" i="18" s="1"/>
  <c r="I68" i="18"/>
  <c r="J69" i="18" s="1"/>
  <c r="I64" i="18"/>
  <c r="J65" i="18" s="1"/>
  <c r="I60" i="18"/>
  <c r="J61" i="18" s="1"/>
  <c r="I56" i="18"/>
  <c r="J57" i="18" s="1"/>
  <c r="I50" i="18"/>
  <c r="J51" i="18" s="1"/>
  <c r="I46" i="18"/>
  <c r="I40" i="18"/>
  <c r="J41" i="18" s="1"/>
  <c r="I36" i="18"/>
  <c r="J37" i="18" s="1"/>
  <c r="I30" i="18"/>
  <c r="J31" i="18" s="1"/>
  <c r="I26" i="18"/>
  <c r="J27" i="18" s="1"/>
  <c r="F3" i="18"/>
  <c r="J96" i="18" l="1"/>
  <c r="C89" i="16"/>
  <c r="J1251" i="18"/>
  <c r="D79" i="16" s="1"/>
  <c r="J1217" i="18"/>
  <c r="D77" i="16" s="1"/>
  <c r="J1288" i="18"/>
  <c r="D82" i="16" s="1"/>
  <c r="J166" i="18"/>
  <c r="D13" i="16" s="1"/>
  <c r="J1174" i="18"/>
  <c r="D75" i="16" s="1"/>
  <c r="D7" i="16"/>
  <c r="J1196" i="18"/>
  <c r="D76" i="16" s="1"/>
  <c r="J1006" i="18"/>
  <c r="D61" i="16" s="1"/>
  <c r="J1314" i="18"/>
  <c r="D87" i="16" s="1"/>
  <c r="J1259" i="18"/>
  <c r="D80" i="16" s="1"/>
  <c r="J1242" i="18"/>
  <c r="D78" i="16" s="1"/>
  <c r="J1264" i="18"/>
  <c r="D81" i="16" s="1"/>
  <c r="J288" i="18"/>
  <c r="D20" i="16" s="1"/>
  <c r="J1152" i="18"/>
  <c r="D74" i="16" s="1"/>
  <c r="J684" i="18"/>
  <c r="D42" i="16" s="1"/>
  <c r="C66" i="16"/>
  <c r="J1081" i="18"/>
  <c r="D68" i="16" s="1"/>
  <c r="J779" i="18"/>
  <c r="D49" i="16" s="1"/>
  <c r="J853" i="18"/>
  <c r="D53" i="16" s="1"/>
  <c r="J368" i="18"/>
  <c r="D26" i="16" s="1"/>
  <c r="J1031" i="18"/>
  <c r="D63" i="16" s="1"/>
  <c r="J1067" i="18"/>
  <c r="J1142" i="18"/>
  <c r="D72" i="16" s="1"/>
  <c r="J1146" i="18"/>
  <c r="D73" i="16" s="1"/>
  <c r="J865" i="18"/>
  <c r="D54" i="16" s="1"/>
  <c r="J763" i="18"/>
  <c r="D47" i="16" s="1"/>
  <c r="J566" i="18"/>
  <c r="D34" i="16" s="1"/>
  <c r="J483" i="18"/>
  <c r="D31" i="16" s="1"/>
  <c r="J381" i="18"/>
  <c r="D27" i="16" s="1"/>
  <c r="J201" i="18"/>
  <c r="D15" i="16" s="1"/>
  <c r="J960" i="18"/>
  <c r="D58" i="16" s="1"/>
  <c r="J804" i="18"/>
  <c r="D50" i="16" s="1"/>
  <c r="J660" i="18"/>
  <c r="D40" i="16" s="1"/>
  <c r="J510" i="18"/>
  <c r="D32" i="16" s="1"/>
  <c r="J302" i="18"/>
  <c r="D21" i="16" s="1"/>
  <c r="J278" i="18"/>
  <c r="D18" i="16" s="1"/>
  <c r="J176" i="18"/>
  <c r="D14" i="16" s="1"/>
  <c r="J916" i="18"/>
  <c r="D56" i="16" s="1"/>
  <c r="J464" i="18"/>
  <c r="D30" i="16" s="1"/>
  <c r="J322" i="18"/>
  <c r="D22" i="16" s="1"/>
  <c r="J121" i="18"/>
  <c r="D10" i="16" s="1"/>
  <c r="J136" i="18"/>
  <c r="D11" i="16" s="1"/>
  <c r="J725" i="18"/>
  <c r="D45" i="16" s="1"/>
  <c r="J1091" i="18"/>
  <c r="D69" i="16" s="1"/>
  <c r="J1056" i="18"/>
  <c r="D65" i="16" s="1"/>
  <c r="J639" i="18"/>
  <c r="D39" i="16" s="1"/>
  <c r="J1042" i="18"/>
  <c r="D64" i="16" s="1"/>
  <c r="J995" i="18"/>
  <c r="D60" i="16" s="1"/>
  <c r="J890" i="18"/>
  <c r="D55" i="16" s="1"/>
  <c r="J839" i="18"/>
  <c r="D52" i="16" s="1"/>
  <c r="J434" i="18"/>
  <c r="D29" i="16" s="1"/>
  <c r="J347" i="18"/>
  <c r="D24" i="16" s="1"/>
  <c r="J161" i="18"/>
  <c r="D12" i="16" s="1"/>
  <c r="J750" i="18"/>
  <c r="D46" i="16" s="1"/>
  <c r="J358" i="18"/>
  <c r="D25" i="16" s="1"/>
  <c r="J1115" i="18"/>
  <c r="D70" i="16" s="1"/>
  <c r="J700" i="18"/>
  <c r="D44" i="16" s="1"/>
  <c r="J608" i="18"/>
  <c r="D37" i="16" s="1"/>
  <c r="J253" i="18"/>
  <c r="D17" i="16" s="1"/>
  <c r="J625" i="18"/>
  <c r="D38" i="16" s="1"/>
  <c r="J943" i="18"/>
  <c r="D57" i="16" s="1"/>
  <c r="J597" i="18"/>
  <c r="D36" i="16" s="1"/>
  <c r="J539" i="18"/>
  <c r="D33" i="16" s="1"/>
  <c r="J405" i="18"/>
  <c r="D28" i="16" s="1"/>
  <c r="J233" i="18"/>
  <c r="D16" i="16" s="1"/>
  <c r="J118" i="18"/>
  <c r="D9" i="16" s="1"/>
  <c r="J986" i="18"/>
  <c r="D59" i="16" s="1"/>
  <c r="J822" i="18"/>
  <c r="D51" i="16" s="1"/>
  <c r="J671" i="18"/>
  <c r="D41" i="16" s="1"/>
  <c r="J585" i="18"/>
  <c r="D35" i="16" s="1"/>
  <c r="J332" i="18"/>
  <c r="D23" i="16" s="1"/>
  <c r="J34" i="18"/>
  <c r="D3" i="16" s="1"/>
  <c r="J81" i="18"/>
  <c r="D6" i="16" s="1"/>
  <c r="J43" i="18"/>
  <c r="D4" i="16" s="1"/>
  <c r="J47" i="18"/>
  <c r="J53" i="18" s="1"/>
  <c r="D5" i="16" s="1"/>
  <c r="C90" i="16"/>
  <c r="C92" i="16"/>
  <c r="C88" i="16"/>
  <c r="C91" i="16"/>
  <c r="I2" i="18"/>
  <c r="J3" i="18" s="1"/>
  <c r="D89" i="16" l="1"/>
  <c r="D66" i="16"/>
  <c r="J23" i="18"/>
  <c r="D2" i="16" s="1"/>
  <c r="B91" i="16"/>
  <c r="B90" i="16"/>
  <c r="B92" i="16"/>
  <c r="B88" i="16"/>
  <c r="D91" i="16"/>
  <c r="D90" i="16"/>
  <c r="D92" i="16"/>
  <c r="D132" i="19" l="1"/>
  <c r="L132" i="19" l="1"/>
  <c r="L124" i="19"/>
  <c r="L113" i="19"/>
  <c r="L110" i="19"/>
  <c r="L109" i="19"/>
  <c r="L102" i="19"/>
  <c r="L88" i="19"/>
  <c r="L78" i="19"/>
  <c r="L74" i="19"/>
  <c r="L65" i="19"/>
  <c r="L59" i="19"/>
  <c r="J57" i="19"/>
  <c r="L54" i="19"/>
  <c r="L52" i="19"/>
  <c r="L51" i="19"/>
  <c r="L49" i="19"/>
  <c r="K49" i="19"/>
  <c r="L47" i="19"/>
  <c r="K47" i="19"/>
  <c r="K133" i="19" s="1"/>
  <c r="J47" i="19"/>
  <c r="J133" i="19" s="1"/>
  <c r="L45" i="19"/>
  <c r="L44" i="19"/>
  <c r="L35" i="19"/>
  <c r="L33" i="19"/>
  <c r="L30" i="19"/>
  <c r="L25" i="19"/>
  <c r="L22" i="19"/>
  <c r="L19" i="19"/>
  <c r="L17" i="19"/>
  <c r="L14" i="19"/>
  <c r="L11" i="19"/>
  <c r="L3" i="19"/>
  <c r="L133" i="19" s="1"/>
</calcChain>
</file>

<file path=xl/sharedStrings.xml><?xml version="1.0" encoding="utf-8"?>
<sst xmlns="http://schemas.openxmlformats.org/spreadsheetml/2006/main" count="1823" uniqueCount="302">
  <si>
    <t>Hazard Type</t>
  </si>
  <si>
    <t>Latitude</t>
  </si>
  <si>
    <t>Longitude</t>
  </si>
  <si>
    <t>Tropical cyclone</t>
  </si>
  <si>
    <t>17,57</t>
  </si>
  <si>
    <t>Tropical Storm</t>
  </si>
  <si>
    <t>Heavy rain</t>
  </si>
  <si>
    <t>Leyte</t>
  </si>
  <si>
    <t>Mayon</t>
  </si>
  <si>
    <t>Bulusan</t>
  </si>
  <si>
    <t>Start Date</t>
  </si>
  <si>
    <t>End Date</t>
  </si>
  <si>
    <t>Earthquake</t>
  </si>
  <si>
    <t>Flood</t>
  </si>
  <si>
    <t>Tropical storm</t>
  </si>
  <si>
    <t>Volcano</t>
  </si>
  <si>
    <t>Notes</t>
  </si>
  <si>
    <t>TOTAL</t>
  </si>
  <si>
    <t>Albay</t>
  </si>
  <si>
    <t>Abra</t>
  </si>
  <si>
    <t>Agusan del norte</t>
  </si>
  <si>
    <t>Aklan</t>
  </si>
  <si>
    <t>Antique</t>
  </si>
  <si>
    <t>Basilan</t>
  </si>
  <si>
    <t>Bataan</t>
  </si>
  <si>
    <t>Batangas</t>
  </si>
  <si>
    <t>Benguet</t>
  </si>
  <si>
    <t>Bohol</t>
  </si>
  <si>
    <t>Bukidnon</t>
  </si>
  <si>
    <t>Bulacan</t>
  </si>
  <si>
    <t>Camiguin</t>
  </si>
  <si>
    <t>Capiz</t>
  </si>
  <si>
    <t>Catanduanes</t>
  </si>
  <si>
    <t>Cavite</t>
  </si>
  <si>
    <t>Cebu</t>
  </si>
  <si>
    <t>Davao (Davao del Norte)</t>
  </si>
  <si>
    <t>Davao del Sur</t>
  </si>
  <si>
    <t>Davao Oriental</t>
  </si>
  <si>
    <t>Eastern Samar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</si>
  <si>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</si>
  <si>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</si>
  <si>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</si>
  <si>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</si>
  <si>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</si>
  <si>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</si>
  <si>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</si>
  <si>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</si>
  <si>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</si>
  <si>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</si>
  <si>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Maguindanao</t>
  </si>
  <si>
    <t>Marinduque</t>
  </si>
  <si>
    <t>Masbate</t>
  </si>
  <si>
    <t>Misamis Occidental</t>
  </si>
  <si>
    <t>Misamis Oriental</t>
  </si>
  <si>
    <t>Mountain Province</t>
  </si>
  <si>
    <t>Negros Occidental</t>
  </si>
  <si>
    <t>Negros Oriental</t>
  </si>
  <si>
    <t>Cotabato (North Cotabato)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</si>
  <si>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</si>
  <si>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</si>
  <si>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</si>
  <si>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</si>
  <si>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</si>
  <si>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</si>
  <si>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</si>
  <si>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</si>
  <si>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</si>
  <si>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</si>
  <si>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</si>
  <si>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</si>
  <si>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 (Western Samar)</t>
  </si>
  <si>
    <t>Siquijor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</si>
  <si>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</si>
  <si>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</si>
  <si>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</si>
  <si>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</si>
  <si>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</si>
  <si>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</si>
  <si>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</si>
  <si>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</si>
  <si>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</si>
  <si>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Zambales</t>
  </si>
  <si>
    <t>Zamboanga del Norte</t>
  </si>
  <si>
    <t>Zamboanga del Sur</t>
  </si>
  <si>
    <t xml:space="preserve">Batanes  </t>
  </si>
  <si>
    <t>Cagayan</t>
  </si>
  <si>
    <t>Manila 1</t>
  </si>
  <si>
    <t>Apayao</t>
  </si>
  <si>
    <t>Aurora</t>
  </si>
  <si>
    <t>Biliran</t>
  </si>
  <si>
    <t>Compostela Valley</t>
  </si>
  <si>
    <t>Guimaras</t>
  </si>
  <si>
    <t>Sarangani</t>
  </si>
  <si>
    <t>Province 1</t>
  </si>
  <si>
    <t>Province 2</t>
  </si>
  <si>
    <t>Province 3</t>
  </si>
  <si>
    <t>Province 4</t>
  </si>
  <si>
    <t>Province 5</t>
  </si>
  <si>
    <t>Province 6</t>
  </si>
  <si>
    <t>Province 7</t>
  </si>
  <si>
    <t>Province 8</t>
  </si>
  <si>
    <t>Province 9</t>
  </si>
  <si>
    <t>Province 10</t>
  </si>
  <si>
    <t>Province 11</t>
  </si>
  <si>
    <t>Province 12</t>
  </si>
  <si>
    <t>Province 13</t>
  </si>
  <si>
    <t>Province 14</t>
  </si>
  <si>
    <t>Province 15</t>
  </si>
  <si>
    <t>Province 16</t>
  </si>
  <si>
    <t>Province 17</t>
  </si>
  <si>
    <t>Province 18</t>
  </si>
  <si>
    <t>Province 19</t>
  </si>
  <si>
    <t>Province 20</t>
  </si>
  <si>
    <t>Province 21</t>
  </si>
  <si>
    <t>Province 22</t>
  </si>
  <si>
    <t>Province 23</t>
  </si>
  <si>
    <t>Province 24</t>
  </si>
  <si>
    <t>Province 25</t>
  </si>
  <si>
    <t>Province 26</t>
  </si>
  <si>
    <t>Province 27</t>
  </si>
  <si>
    <t>Province 28</t>
  </si>
  <si>
    <t>Province 29</t>
  </si>
  <si>
    <t>Province 30</t>
  </si>
  <si>
    <t>Province 31</t>
  </si>
  <si>
    <t>Province 32</t>
  </si>
  <si>
    <t>Province 33</t>
  </si>
  <si>
    <t>Province 34</t>
  </si>
  <si>
    <t>Province 35</t>
  </si>
  <si>
    <t>Province 36</t>
  </si>
  <si>
    <t>Province 37</t>
  </si>
  <si>
    <t>Province 38</t>
  </si>
  <si>
    <t>Province 39 (National Capital Region)</t>
  </si>
  <si>
    <t>Province 40</t>
  </si>
  <si>
    <t>Province 41</t>
  </si>
  <si>
    <t>Province 42</t>
  </si>
  <si>
    <t>Province 43</t>
  </si>
  <si>
    <t>Province 44</t>
  </si>
  <si>
    <t>Province 45</t>
  </si>
  <si>
    <t>Province 46</t>
  </si>
  <si>
    <t>Province 47</t>
  </si>
  <si>
    <t>Province 48</t>
  </si>
  <si>
    <t>Province 49</t>
  </si>
  <si>
    <t>Province 50</t>
  </si>
  <si>
    <t>Province 51</t>
  </si>
  <si>
    <t>Province 52</t>
  </si>
  <si>
    <t>Province 53</t>
  </si>
  <si>
    <t>Province 54</t>
  </si>
  <si>
    <t>Province 55</t>
  </si>
  <si>
    <t>Province 56</t>
  </si>
  <si>
    <t>Province 57</t>
  </si>
  <si>
    <t>Province 58</t>
  </si>
  <si>
    <t>Province 59</t>
  </si>
  <si>
    <t>Province 60</t>
  </si>
  <si>
    <t>Province 61</t>
  </si>
  <si>
    <t>Province 62</t>
  </si>
  <si>
    <t>Province 63</t>
  </si>
  <si>
    <t>Province 64</t>
  </si>
  <si>
    <t>Province 65</t>
  </si>
  <si>
    <t>Province 66</t>
  </si>
  <si>
    <t>Province 67</t>
  </si>
  <si>
    <t>Province 68</t>
  </si>
  <si>
    <t>Province 69</t>
  </si>
  <si>
    <t>Province 70</t>
  </si>
  <si>
    <t>Province 71</t>
  </si>
  <si>
    <t>Province 72</t>
  </si>
  <si>
    <t>Province 73</t>
  </si>
  <si>
    <t>Province 74</t>
  </si>
  <si>
    <t>Metro Manila 2</t>
  </si>
  <si>
    <t>Metro Manila 3</t>
  </si>
  <si>
    <t>Metro Manila 4</t>
  </si>
  <si>
    <t>Province 75</t>
  </si>
  <si>
    <t>Province 76</t>
  </si>
  <si>
    <t>Province 77</t>
  </si>
  <si>
    <t>Province 78</t>
  </si>
  <si>
    <t>Province 79</t>
  </si>
  <si>
    <t>Province 80</t>
  </si>
  <si>
    <t>Province 81</t>
  </si>
  <si>
    <t>Province 82</t>
  </si>
  <si>
    <t>Province 83</t>
  </si>
  <si>
    <t>Zamboanga Sibugay</t>
  </si>
  <si>
    <t>Province 85</t>
  </si>
  <si>
    <t>Dinagat Islands</t>
  </si>
  <si>
    <t>Province 97</t>
  </si>
  <si>
    <t>Isabela City</t>
  </si>
  <si>
    <t>Province 98</t>
  </si>
  <si>
    <t>Cotabato and Marawi</t>
  </si>
  <si>
    <t>Province Name</t>
  </si>
  <si>
    <t>Agusan del Norte</t>
  </si>
  <si>
    <t>Start date</t>
  </si>
  <si>
    <t>End date</t>
  </si>
  <si>
    <t>???</t>
  </si>
  <si>
    <t>Agusan del Sur</t>
  </si>
  <si>
    <t>Camarines Norte</t>
  </si>
  <si>
    <t>Camarines Sur</t>
  </si>
  <si>
    <t>Surigao del Norte</t>
  </si>
  <si>
    <t>Batanes</t>
  </si>
  <si>
    <t>National Capital Region - Manila First District</t>
  </si>
  <si>
    <t>Metro Manila Second District</t>
  </si>
  <si>
    <t>Metro Manila Third District</t>
  </si>
  <si>
    <t>Metro Manila Fourth District</t>
  </si>
  <si>
    <t>Cotabato And Marawi</t>
  </si>
  <si>
    <t>Landslide</t>
  </si>
  <si>
    <t>No hazards recorded</t>
  </si>
  <si>
    <t>Number of People Affected</t>
  </si>
  <si>
    <t>People Displaced</t>
  </si>
  <si>
    <t>Damage 
(USD)</t>
  </si>
  <si>
    <t>Landslide (lahar)</t>
  </si>
  <si>
    <t>Days between 
Events</t>
  </si>
  <si>
    <t>IPUMS 
Province No</t>
  </si>
  <si>
    <t>Mass movement (wet)</t>
  </si>
  <si>
    <t>Flood (caused by TC)</t>
  </si>
  <si>
    <t>Days Since 
Last Event</t>
  </si>
  <si>
    <t>-NDCC Tropical Cyclones and their effects 2005-2008 says these storms were caused by a Low Pressure Area and ITCZ (Intertropical Convergence Zone)
-Disagreement in dates (see DFO vs. NDCC sources)</t>
  </si>
  <si>
    <t>Mass movement</t>
  </si>
  <si>
    <t>Maybe mudslide i.e. wet</t>
  </si>
  <si>
    <t>Avalance/ wet mass movement</t>
  </si>
  <si>
    <t>No events recorded</t>
  </si>
  <si>
    <t>CATDAT: One person died at Mabini (Bohol). Felt (V PIVS) at Jagna (Bohol) and (IV PIVS) at at Tagbilaran (Bohol). Felt (V PIVS) at Hibok-Hibok, Camiguin.</t>
  </si>
  <si>
    <t>-USGS: 25 counts on Felt Report
https://earthquake.usgs.gov/earthquakes/eventpage/usp000geqv/executive
CATDAT: Minor damage at Legaspi, Luzon. Felt (VI PIVS) at Legaspi; (V PIVS) at Irosin and Sorsogon; (III PIVS) at Bulan and Naga; (II PIVS) at Guinayangan, Luzon.</t>
  </si>
  <si>
    <t>Impact Factor</t>
  </si>
  <si>
    <t>Recovery
Time</t>
  </si>
  <si>
    <t>Disaster Count 
x 
Impact Factor</t>
  </si>
  <si>
    <t>Typhoon Labuyo (Damrey)</t>
  </si>
  <si>
    <t>Typhoon Caloy (Chanchu)</t>
  </si>
  <si>
    <t>Tropical Storm Florita (Bilis)</t>
  </si>
  <si>
    <t>Typhoon Glenda (Kaemi)</t>
  </si>
  <si>
    <t>Typhoon Henry (Prapiroon)</t>
  </si>
  <si>
    <t>Super Typhoon Juan (Saomai)</t>
  </si>
  <si>
    <t>Typhoon Milenyo (Xangsane)</t>
  </si>
  <si>
    <t>Super Typhoon Paeng (Cimaron)</t>
  </si>
  <si>
    <t>Typhoon Chebi (Queenie)</t>
  </si>
  <si>
    <t>Super Typhoon Durian/Reming</t>
  </si>
  <si>
    <t>Typhoon Utor (Seniang)</t>
  </si>
  <si>
    <t>Typhoon Bebeng (Man-Yi)</t>
  </si>
  <si>
    <t>Typhoon Chedeng (Pabuk)</t>
  </si>
  <si>
    <t>Tropical Depression Dodong (Wutip)</t>
  </si>
  <si>
    <t>Super Typhoon Egay (Sepat)</t>
  </si>
  <si>
    <t>Super Typhoon Goring (Wipha)</t>
  </si>
  <si>
    <t>Typhoon Hanna (Lekima)</t>
  </si>
  <si>
    <t>Super Typhoon Ineng (Krosa)</t>
  </si>
  <si>
    <t>Typhoon Kabayan (Peipah)</t>
  </si>
  <si>
    <t>Typhoon Lando (Hagibis)</t>
  </si>
  <si>
    <t>Typhoon Mina (Mitag)</t>
  </si>
  <si>
    <t>Typhoon Ambo (Neoguri)</t>
  </si>
  <si>
    <t>Typhoon Cosme (Halong)</t>
  </si>
  <si>
    <t>Typhoon Frank (Fengshen)</t>
  </si>
  <si>
    <t>Typhoon Helen (Kalmaegi)</t>
  </si>
  <si>
    <t>Typhoon Igme (Fung-Wong)</t>
  </si>
  <si>
    <t>Typhoon Karen (Nuri)</t>
  </si>
  <si>
    <t>Typhoon Nina (Hagupit)</t>
  </si>
  <si>
    <t>Tropical Storm Pablo (Higos)</t>
  </si>
  <si>
    <t>Tropical Storm Quinta (Maysak)</t>
  </si>
  <si>
    <t>Typhoon Dante (Kujira)</t>
  </si>
  <si>
    <t>Typhoon Emong (Chan-Hom)</t>
  </si>
  <si>
    <t>Tropical Storm Feria (Nangka)</t>
  </si>
  <si>
    <t>Tropical Storm Gorio (Soudelor)</t>
  </si>
  <si>
    <t>Typhoon Isang (Molave)</t>
  </si>
  <si>
    <t>Tropical Storm Jolina (Goni)</t>
  </si>
  <si>
    <t>Typhoon Kiko (Morakot)</t>
  </si>
  <si>
    <t>Tropical Storm Labuyo (Dujuan)</t>
  </si>
  <si>
    <t>Tropical Depression Maring (Mujigae)</t>
  </si>
  <si>
    <t>Typhon Nando (Koppu)</t>
  </si>
  <si>
    <t>Super Typhoon Pepeng (Parma)</t>
  </si>
  <si>
    <t>Typhoon Santi (Mirinae)</t>
  </si>
  <si>
    <t>Tropical Depression Auring (TD1123:TWENTYSEVEN)</t>
  </si>
  <si>
    <t>Tropical Depression Krising OR Crising</t>
  </si>
  <si>
    <t>Tropical Depression Urduja (Kai-tak/27W)</t>
  </si>
  <si>
    <t>Typhoon Ondoy (Ketsana)</t>
  </si>
  <si>
    <t>Super Typhoon Butchoy (Rammasun)</t>
  </si>
  <si>
    <t>Tropical Storm Julian (Kammuri)</t>
  </si>
  <si>
    <t>Milenyo (Xangsane)</t>
  </si>
  <si>
    <t>Durian (Remning)</t>
  </si>
  <si>
    <t>Lando (Hagibis)</t>
  </si>
  <si>
    <t>Mina (Mitag)</t>
  </si>
  <si>
    <t>Frank (Fengshen)</t>
  </si>
  <si>
    <t>Nina (Hagupit)</t>
  </si>
  <si>
    <t>Dante (Kujira)</t>
  </si>
  <si>
    <t>Ondoy (Ketsana)</t>
  </si>
  <si>
    <t>Caused by Typhoon Parma</t>
  </si>
  <si>
    <t>Caused by Typhoon Ondoy</t>
  </si>
  <si>
    <t>Cause: torrential rain</t>
  </si>
  <si>
    <t>Cause: heavy rain</t>
  </si>
  <si>
    <t>Cause: monsoon rains</t>
  </si>
  <si>
    <t>Cause: TC  Xangsane</t>
  </si>
  <si>
    <t>Cause: TC Remning + heavy rain</t>
  </si>
  <si>
    <t>Cause: TC Auring + heavy rain</t>
  </si>
  <si>
    <t>SUM FUNCTION</t>
  </si>
  <si>
    <t>Disaster 
Occurrence</t>
  </si>
  <si>
    <t>Consecutive
Disaster Occurrence</t>
  </si>
  <si>
    <t>Basilan &amp; Isabela City</t>
  </si>
  <si>
    <t>Batanes &amp; Cagayan</t>
  </si>
  <si>
    <t>Surigao Del Norte &amp; Dinagat Islands</t>
  </si>
  <si>
    <t>Zamboanga Del Norte &amp; Zamboanga Sibuguay</t>
  </si>
  <si>
    <t>Lanao del Sur (includes Marawi City) &amp; 
Maguindanao (includes Cotabato City) 
&amp; Cotabato province</t>
  </si>
  <si>
    <t>Province
(according to 2010 Census)</t>
  </si>
  <si>
    <t>Consecutive 
Disaster Count
(1 = Yes, 0 = No)</t>
  </si>
  <si>
    <t>Individual Disaster Count
(1 = Yes, 0 = No)</t>
  </si>
  <si>
    <t>(Days between end previous event - start next event)
-
(Recovery time from previous event)</t>
  </si>
  <si>
    <t xml:space="preserve">-"Minor damage to an apartment at Davao."
-I am pretty sure that the economic damage in the source is in units of $million, although it doesn't say. I estimated from an NDCC Situation Report for one of the earhtquake events to see what order of magnitude economic damages were for February 2012 earthquake in Negros Oriental
-CATDAT source: xlsx file sent by James Daniel via email </t>
  </si>
  <si>
    <t>Storm Name
(International Name)</t>
  </si>
  <si>
    <t>Disaster Impact Index
(1 = low, 3 = moderate, 6 = high)</t>
  </si>
  <si>
    <t>Casualties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</si>
</sst>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;@"/>
    <numFmt numFmtId="166" formatCode="[$$-409]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11"/>
      <name val="Calibri"/>
      <family val="2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thin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mediumDashed">
        <color auto="1"/>
      </top>
      <bottom style="thin">
        <color auto="1"/>
      </bottom>
      <diagonal/>
    </border>
    <border>
      <left/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96">
    <xf numFmtId="0" fontId="0" fillId="0" borderId="0" xfId="0"/>
    <xf numFmtId="0" fontId="0" fillId="0" borderId="0" xfId="0" applyFill="1"/>
    <xf numFmtId="0" fontId="0" fillId="0" borderId="0" xfId="0" applyBorder="1"/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0" fillId="0" borderId="2" xfId="0" applyBorder="1"/>
    <xf numFmtId="14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0" borderId="0" xfId="0" applyFont="1"/>
    <xf numFmtId="0" fontId="0" fillId="0" borderId="4" xfId="0" applyBorder="1"/>
    <xf numFmtId="0" fontId="0" fillId="0" borderId="7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14" fontId="0" fillId="0" borderId="0" xfId="0" applyNumberFormat="1" applyBorder="1" applyAlignment="1">
      <alignment horizontal="left" vertical="top" wrapText="1"/>
    </xf>
    <xf numFmtId="0" fontId="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0" fontId="5" fillId="0" borderId="8" xfId="0" applyFont="1" applyBorder="1"/>
    <xf numFmtId="14" fontId="4" fillId="0" borderId="0" xfId="0" applyNumberFormat="1" applyFont="1" applyBorder="1" applyAlignment="1">
      <alignment horizontal="left" vertical="top" wrapText="1"/>
    </xf>
    <xf numFmtId="14" fontId="6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14" fontId="4" fillId="0" borderId="0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6" fontId="4" fillId="0" borderId="0" xfId="0" applyNumberFormat="1" applyFont="1" applyAlignment="1">
      <alignment horizontal="left" vertical="top"/>
    </xf>
    <xf numFmtId="14" fontId="4" fillId="0" borderId="0" xfId="0" applyNumberFormat="1" applyFont="1" applyFill="1" applyBorder="1" applyAlignment="1">
      <alignment horizontal="left"/>
    </xf>
    <xf numFmtId="0" fontId="0" fillId="0" borderId="9" xfId="0" applyBorder="1"/>
    <xf numFmtId="14" fontId="4" fillId="0" borderId="0" xfId="0" applyNumberFormat="1" applyFont="1" applyBorder="1" applyAlignment="1">
      <alignment horizontal="left"/>
    </xf>
    <xf numFmtId="0" fontId="4" fillId="0" borderId="8" xfId="0" applyNumberFormat="1" applyFont="1" applyFill="1" applyBorder="1" applyAlignment="1">
      <alignment horizontal="left"/>
    </xf>
    <xf numFmtId="0" fontId="4" fillId="0" borderId="8" xfId="0" applyFont="1" applyBorder="1"/>
    <xf numFmtId="0" fontId="4" fillId="0" borderId="8" xfId="0" applyNumberFormat="1" applyFont="1" applyBorder="1" applyAlignment="1">
      <alignment horizontal="left"/>
    </xf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left" vertical="top"/>
    </xf>
    <xf numFmtId="3" fontId="5" fillId="0" borderId="0" xfId="0" applyNumberFormat="1" applyFont="1" applyAlignment="1">
      <alignment horizontal="center" vertical="top" wrapText="1"/>
    </xf>
    <xf numFmtId="165" fontId="4" fillId="0" borderId="0" xfId="1" applyNumberFormat="1" applyFont="1" applyFill="1" applyBorder="1" applyAlignment="1">
      <alignment horizontal="left" vertical="top"/>
    </xf>
    <xf numFmtId="3" fontId="4" fillId="0" borderId="0" xfId="1" applyNumberFormat="1" applyFont="1" applyFill="1" applyBorder="1" applyAlignment="1">
      <alignment horizontal="left" vertical="top"/>
    </xf>
    <xf numFmtId="166" fontId="4" fillId="0" borderId="0" xfId="1" applyNumberFormat="1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0" fillId="0" borderId="0" xfId="0" applyFont="1"/>
    <xf numFmtId="0" fontId="11" fillId="0" borderId="0" xfId="0" applyFont="1" applyAlignment="1">
      <alignment horizontal="left" vertical="top"/>
    </xf>
    <xf numFmtId="3" fontId="4" fillId="0" borderId="0" xfId="0" applyNumberFormat="1" applyFont="1" applyBorder="1" applyAlignment="1">
      <alignment horizontal="left" vertical="top"/>
    </xf>
    <xf numFmtId="166" fontId="4" fillId="0" borderId="0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165" fontId="4" fillId="0" borderId="0" xfId="0" applyNumberFormat="1" applyFont="1" applyBorder="1" applyAlignment="1">
      <alignment horizontal="left" vertical="top"/>
    </xf>
    <xf numFmtId="3" fontId="4" fillId="0" borderId="0" xfId="0" applyNumberFormat="1" applyFont="1" applyBorder="1" applyAlignment="1">
      <alignment horizontal="left"/>
    </xf>
    <xf numFmtId="1" fontId="0" fillId="0" borderId="0" xfId="0" applyNumberFormat="1" applyBorder="1"/>
    <xf numFmtId="0" fontId="4" fillId="0" borderId="0" xfId="0" applyFont="1" applyBorder="1" applyAlignment="1">
      <alignment horizontal="left"/>
    </xf>
    <xf numFmtId="14" fontId="4" fillId="0" borderId="3" xfId="0" applyNumberFormat="1" applyFont="1" applyBorder="1" applyAlignment="1">
      <alignment horizontal="left" vertical="top"/>
    </xf>
    <xf numFmtId="3" fontId="4" fillId="0" borderId="3" xfId="0" applyNumberFormat="1" applyFont="1" applyBorder="1" applyAlignment="1">
      <alignment horizontal="left" vertical="top"/>
    </xf>
    <xf numFmtId="166" fontId="4" fillId="0" borderId="3" xfId="0" applyNumberFormat="1" applyFont="1" applyBorder="1" applyAlignment="1">
      <alignment horizontal="left" vertical="top"/>
    </xf>
    <xf numFmtId="165" fontId="3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65" fontId="3" fillId="0" borderId="0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2" fontId="3" fillId="0" borderId="0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13" fillId="0" borderId="8" xfId="0" applyFont="1" applyBorder="1"/>
    <xf numFmtId="3" fontId="4" fillId="0" borderId="0" xfId="0" applyNumberFormat="1" applyFont="1" applyBorder="1" applyAlignment="1">
      <alignment horizontal="left" vertical="top" wrapText="1"/>
    </xf>
    <xf numFmtId="1" fontId="4" fillId="0" borderId="0" xfId="0" applyNumberFormat="1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14" fontId="4" fillId="0" borderId="11" xfId="0" applyNumberFormat="1" applyFont="1" applyBorder="1" applyAlignment="1">
      <alignment horizontal="left"/>
    </xf>
    <xf numFmtId="14" fontId="4" fillId="0" borderId="11" xfId="0" applyNumberFormat="1" applyFont="1" applyBorder="1" applyAlignment="1">
      <alignment horizontal="left" vertical="top" wrapText="1"/>
    </xf>
    <xf numFmtId="0" fontId="4" fillId="0" borderId="11" xfId="0" applyNumberFormat="1" applyFont="1" applyBorder="1" applyAlignment="1">
      <alignment horizontal="left"/>
    </xf>
    <xf numFmtId="0" fontId="0" fillId="0" borderId="4" xfId="0" applyBorder="1" applyAlignment="1">
      <alignment vertical="top"/>
    </xf>
    <xf numFmtId="0" fontId="4" fillId="0" borderId="0" xfId="0" applyFont="1" applyFill="1"/>
    <xf numFmtId="1" fontId="0" fillId="0" borderId="3" xfId="0" applyNumberFormat="1" applyBorder="1"/>
    <xf numFmtId="3" fontId="0" fillId="0" borderId="3" xfId="0" applyNumberFormat="1" applyBorder="1"/>
    <xf numFmtId="1" fontId="0" fillId="0" borderId="5" xfId="0" applyNumberFormat="1" applyBorder="1"/>
    <xf numFmtId="3" fontId="0" fillId="0" borderId="0" xfId="0" applyNumberFormat="1" applyBorder="1"/>
    <xf numFmtId="1" fontId="0" fillId="0" borderId="4" xfId="0" applyNumberFormat="1" applyBorder="1"/>
    <xf numFmtId="0" fontId="4" fillId="0" borderId="8" xfId="0" applyFont="1" applyBorder="1" applyAlignment="1">
      <alignment horizontal="left" vertical="top" wrapText="1"/>
    </xf>
    <xf numFmtId="3" fontId="4" fillId="0" borderId="0" xfId="0" applyNumberFormat="1" applyFont="1" applyBorder="1"/>
    <xf numFmtId="1" fontId="4" fillId="0" borderId="4" xfId="0" applyNumberFormat="1" applyFont="1" applyBorder="1"/>
    <xf numFmtId="0" fontId="4" fillId="0" borderId="8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/>
    <xf numFmtId="1" fontId="4" fillId="0" borderId="4" xfId="0" applyNumberFormat="1" applyFont="1" applyFill="1" applyBorder="1"/>
    <xf numFmtId="3" fontId="4" fillId="0" borderId="4" xfId="0" applyNumberFormat="1" applyFont="1" applyBorder="1"/>
    <xf numFmtId="1" fontId="4" fillId="0" borderId="0" xfId="0" applyNumberFormat="1" applyFont="1" applyBorder="1"/>
    <xf numFmtId="0" fontId="0" fillId="0" borderId="12" xfId="0" applyBorder="1"/>
    <xf numFmtId="3" fontId="0" fillId="0" borderId="4" xfId="0" applyNumberFormat="1" applyBorder="1"/>
    <xf numFmtId="0" fontId="4" fillId="0" borderId="6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applyNumberFormat="1" applyFont="1" applyFill="1" applyBorder="1" applyAlignment="1">
      <alignment horizontal="left"/>
    </xf>
    <xf numFmtId="14" fontId="4" fillId="3" borderId="11" xfId="0" applyNumberFormat="1" applyFont="1" applyFill="1" applyBorder="1" applyAlignment="1">
      <alignment horizontal="left"/>
    </xf>
    <xf numFmtId="14" fontId="4" fillId="3" borderId="11" xfId="0" applyNumberFormat="1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0" fillId="3" borderId="0" xfId="0" applyFill="1"/>
    <xf numFmtId="0" fontId="6" fillId="3" borderId="0" xfId="0" applyFont="1" applyFill="1"/>
    <xf numFmtId="0" fontId="3" fillId="0" borderId="0" xfId="0" applyFont="1" applyFill="1" applyAlignment="1">
      <alignment horizontal="left" vertical="top"/>
    </xf>
    <xf numFmtId="14" fontId="0" fillId="3" borderId="0" xfId="0" applyNumberFormat="1" applyFill="1" applyBorder="1" applyAlignment="1">
      <alignment horizontal="left" vertical="top" wrapText="1"/>
    </xf>
    <xf numFmtId="0" fontId="5" fillId="3" borderId="14" xfId="0" applyFont="1" applyFill="1" applyBorder="1"/>
    <xf numFmtId="0" fontId="5" fillId="0" borderId="14" xfId="0" applyFont="1" applyBorder="1"/>
    <xf numFmtId="0" fontId="5" fillId="3" borderId="16" xfId="0" applyFont="1" applyFill="1" applyBorder="1"/>
    <xf numFmtId="0" fontId="4" fillId="3" borderId="17" xfId="0" applyFont="1" applyFill="1" applyBorder="1" applyAlignment="1">
      <alignment horizontal="left" vertical="top" wrapText="1"/>
    </xf>
    <xf numFmtId="0" fontId="4" fillId="3" borderId="17" xfId="0" applyNumberFormat="1" applyFont="1" applyFill="1" applyBorder="1" applyAlignment="1">
      <alignment horizontal="left"/>
    </xf>
    <xf numFmtId="14" fontId="4" fillId="3" borderId="17" xfId="0" applyNumberFormat="1" applyFont="1" applyFill="1" applyBorder="1" applyAlignment="1">
      <alignment horizontal="left"/>
    </xf>
    <xf numFmtId="14" fontId="4" fillId="3" borderId="17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8" xfId="0" applyFont="1" applyFill="1" applyBorder="1"/>
    <xf numFmtId="0" fontId="4" fillId="0" borderId="8" xfId="0" applyNumberFormat="1" applyFont="1" applyFill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left" vertical="top"/>
    </xf>
    <xf numFmtId="0" fontId="5" fillId="0" borderId="10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1" fontId="5" fillId="0" borderId="0" xfId="0" applyNumberFormat="1" applyFont="1" applyAlignment="1">
      <alignment horizontal="center" vertical="top" wrapText="1"/>
    </xf>
    <xf numFmtId="1" fontId="4" fillId="0" borderId="5" xfId="0" applyNumberFormat="1" applyFont="1" applyBorder="1" applyAlignment="1">
      <alignment horizontal="left" vertical="top" wrapText="1"/>
    </xf>
    <xf numFmtId="1" fontId="4" fillId="0" borderId="4" xfId="0" applyNumberFormat="1" applyFont="1" applyBorder="1" applyAlignment="1">
      <alignment horizontal="left" vertical="top" wrapText="1"/>
    </xf>
    <xf numFmtId="1" fontId="5" fillId="3" borderId="15" xfId="0" applyNumberFormat="1" applyFont="1" applyFill="1" applyBorder="1" applyAlignment="1">
      <alignment horizontal="left" vertical="top" wrapText="1"/>
    </xf>
    <xf numFmtId="3" fontId="5" fillId="3" borderId="15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left" vertical="top" wrapText="1"/>
    </xf>
    <xf numFmtId="3" fontId="5" fillId="0" borderId="15" xfId="0" applyNumberFormat="1" applyFont="1" applyBorder="1" applyAlignment="1">
      <alignment horizontal="left"/>
    </xf>
    <xf numFmtId="3" fontId="5" fillId="3" borderId="18" xfId="0" applyNumberFormat="1" applyFont="1" applyFill="1" applyBorder="1" applyAlignment="1">
      <alignment horizontal="left"/>
    </xf>
    <xf numFmtId="0" fontId="5" fillId="0" borderId="5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10" xfId="0" applyFont="1" applyBorder="1"/>
    <xf numFmtId="0" fontId="4" fillId="0" borderId="3" xfId="0" applyFont="1" applyBorder="1" applyAlignment="1">
      <alignment horizontal="left" vertical="top" wrapText="1"/>
    </xf>
    <xf numFmtId="0" fontId="4" fillId="0" borderId="10" xfId="0" applyNumberFormat="1" applyFont="1" applyBorder="1" applyAlignment="1">
      <alignment horizontal="left"/>
    </xf>
    <xf numFmtId="14" fontId="4" fillId="0" borderId="3" xfId="0" applyNumberFormat="1" applyFont="1" applyBorder="1" applyAlignment="1">
      <alignment horizontal="left"/>
    </xf>
    <xf numFmtId="14" fontId="4" fillId="0" borderId="3" xfId="0" applyNumberFormat="1" applyFont="1" applyBorder="1" applyAlignment="1">
      <alignment horizontal="left" vertical="top" wrapText="1"/>
    </xf>
    <xf numFmtId="3" fontId="4" fillId="0" borderId="3" xfId="0" applyNumberFormat="1" applyFont="1" applyBorder="1" applyAlignment="1">
      <alignment horizontal="left" vertical="top" wrapText="1"/>
    </xf>
    <xf numFmtId="1" fontId="4" fillId="0" borderId="3" xfId="0" applyNumberFormat="1" applyFont="1" applyBorder="1"/>
    <xf numFmtId="3" fontId="5" fillId="0" borderId="8" xfId="0" applyNumberFormat="1" applyFont="1" applyBorder="1"/>
    <xf numFmtId="3" fontId="5" fillId="3" borderId="11" xfId="0" applyNumberFormat="1" applyFont="1" applyFill="1" applyBorder="1" applyAlignment="1">
      <alignment horizontal="left"/>
    </xf>
    <xf numFmtId="3" fontId="4" fillId="3" borderId="11" xfId="0" applyNumberFormat="1" applyFont="1" applyFill="1" applyBorder="1" applyAlignment="1">
      <alignment horizontal="left" vertical="top" wrapText="1"/>
    </xf>
    <xf numFmtId="1" fontId="5" fillId="3" borderId="11" xfId="0" applyNumberFormat="1" applyFont="1" applyFill="1" applyBorder="1" applyAlignment="1">
      <alignment horizontal="left" vertical="top" wrapText="1"/>
    </xf>
    <xf numFmtId="3" fontId="5" fillId="0" borderId="0" xfId="0" applyNumberFormat="1" applyFont="1" applyBorder="1" applyAlignment="1">
      <alignment horizontal="left" vertical="top" wrapText="1"/>
    </xf>
    <xf numFmtId="3" fontId="4" fillId="3" borderId="11" xfId="0" applyNumberFormat="1" applyFont="1" applyFill="1" applyBorder="1" applyAlignment="1">
      <alignment horizontal="left"/>
    </xf>
    <xf numFmtId="0" fontId="5" fillId="0" borderId="8" xfId="0" applyFont="1" applyFill="1" applyBorder="1"/>
    <xf numFmtId="3" fontId="4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/>
    </xf>
    <xf numFmtId="0" fontId="4" fillId="0" borderId="8" xfId="0" applyFont="1" applyBorder="1" applyAlignment="1">
      <alignment vertical="top"/>
    </xf>
    <xf numFmtId="14" fontId="4" fillId="0" borderId="8" xfId="0" applyNumberFormat="1" applyFont="1" applyBorder="1" applyAlignment="1">
      <alignment vertical="top"/>
    </xf>
    <xf numFmtId="0" fontId="5" fillId="0" borderId="8" xfId="0" applyFont="1" applyBorder="1" applyAlignment="1">
      <alignment horizontal="left" vertical="top"/>
    </xf>
    <xf numFmtId="0" fontId="4" fillId="0" borderId="0" xfId="0" applyFont="1" applyBorder="1" applyAlignment="1">
      <alignment vertical="top" wrapText="1"/>
    </xf>
    <xf numFmtId="3" fontId="5" fillId="0" borderId="11" xfId="0" applyNumberFormat="1" applyFont="1" applyBorder="1" applyAlignment="1">
      <alignment horizontal="left"/>
    </xf>
    <xf numFmtId="0" fontId="5" fillId="0" borderId="8" xfId="0" applyFont="1" applyBorder="1" applyAlignment="1">
      <alignment vertical="top"/>
    </xf>
    <xf numFmtId="0" fontId="4" fillId="0" borderId="8" xfId="0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13" fillId="0" borderId="8" xfId="0" applyNumberFormat="1" applyFont="1" applyBorder="1" applyAlignment="1">
      <alignment horizontal="left"/>
    </xf>
    <xf numFmtId="0" fontId="13" fillId="0" borderId="8" xfId="0" applyFont="1" applyBorder="1" applyAlignment="1">
      <alignment horizontal="left" vertical="top" wrapText="1"/>
    </xf>
    <xf numFmtId="3" fontId="5" fillId="3" borderId="17" xfId="0" applyNumberFormat="1" applyFont="1" applyFill="1" applyBorder="1" applyAlignment="1">
      <alignment horizontal="left"/>
    </xf>
    <xf numFmtId="0" fontId="8" fillId="0" borderId="13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14" fontId="3" fillId="0" borderId="3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3" fontId="4" fillId="0" borderId="2" xfId="0" applyNumberFormat="1" applyFont="1" applyBorder="1" applyAlignment="1">
      <alignment horizontal="left" vertical="top"/>
    </xf>
    <xf numFmtId="166" fontId="4" fillId="0" borderId="2" xfId="0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4" fillId="0" borderId="10" xfId="0" applyFont="1" applyBorder="1" applyAlignment="1">
      <alignment horizontal="left" vertical="top"/>
    </xf>
    <xf numFmtId="0" fontId="4" fillId="0" borderId="3" xfId="0" applyFont="1" applyBorder="1"/>
    <xf numFmtId="0" fontId="4" fillId="0" borderId="0" xfId="0" quotePrefix="1" applyFont="1" applyBorder="1" applyAlignment="1">
      <alignment horizontal="left" vertical="top" wrapText="1"/>
    </xf>
    <xf numFmtId="0" fontId="4" fillId="0" borderId="0" xfId="0" quotePrefix="1" applyFont="1" applyBorder="1" applyAlignment="1">
      <alignment horizontal="left" vertical="top"/>
    </xf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4" fontId="4" fillId="0" borderId="8" xfId="0" applyNumberFormat="1" applyFont="1" applyBorder="1" applyAlignment="1">
      <alignment horizontal="left" vertical="top"/>
    </xf>
    <xf numFmtId="2" fontId="3" fillId="0" borderId="0" xfId="0" applyNumberFormat="1" applyFont="1" applyBorder="1" applyAlignment="1">
      <alignment horizontal="left" vertical="center" wrapText="1"/>
    </xf>
    <xf numFmtId="165" fontId="4" fillId="0" borderId="0" xfId="0" applyNumberFormat="1" applyFont="1" applyBorder="1" applyAlignment="1">
      <alignment horizontal="left" vertical="top" wrapText="1"/>
    </xf>
    <xf numFmtId="165" fontId="3" fillId="0" borderId="0" xfId="0" applyNumberFormat="1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2" xfId="0" applyFont="1" applyBorder="1" applyAlignment="1">
      <alignment horizontal="left"/>
    </xf>
    <xf numFmtId="14" fontId="12" fillId="0" borderId="2" xfId="0" applyNumberFormat="1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3" fontId="5" fillId="0" borderId="2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166" fontId="5" fillId="0" borderId="2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left" vertical="top"/>
    </xf>
    <xf numFmtId="3" fontId="4" fillId="0" borderId="4" xfId="0" applyNumberFormat="1" applyFont="1" applyBorder="1" applyAlignment="1">
      <alignment horizontal="left" vertical="top"/>
    </xf>
    <xf numFmtId="3" fontId="4" fillId="0" borderId="4" xfId="1" applyNumberFormat="1" applyFont="1" applyFill="1" applyBorder="1" applyAlignment="1">
      <alignment horizontal="left" vertical="top"/>
    </xf>
    <xf numFmtId="0" fontId="4" fillId="0" borderId="4" xfId="0" applyFont="1" applyBorder="1"/>
    <xf numFmtId="3" fontId="4" fillId="0" borderId="7" xfId="0" applyNumberFormat="1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3" fontId="5" fillId="0" borderId="22" xfId="0" applyNumberFormat="1" applyFont="1" applyBorder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99CC"/>
      <color rgb="FFFFC3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D8C0-3D72-4CA9-96DE-3494104D3842}">
  <dimension ref="A1:D92"/>
  <sheetViews>
    <sheetView workbookViewId="0">
      <pane ySplit="1" topLeftCell="A2" activePane="bottomLeft" state="frozen"/>
      <selection pane="bottomLeft" activeCell="E12" sqref="E12"/>
    </sheetView>
  </sheetViews>
  <sheetFormatPr defaultColWidth="23.77734375" defaultRowHeight="15" customHeight="1" x14ac:dyDescent="0.3"/>
  <cols>
    <col min="1" max="1" width="44.77734375" style="2" customWidth="1"/>
    <col min="2" max="2" width="11.21875" customWidth="1"/>
    <col min="3" max="3" width="15.33203125" customWidth="1"/>
    <col min="4" max="4" width="12.6640625" customWidth="1"/>
    <col min="5" max="5" width="17.44140625" customWidth="1"/>
  </cols>
  <sheetData>
    <row r="1" spans="1:4" ht="45" customHeight="1" x14ac:dyDescent="0.3">
      <c r="A1" s="5" t="s">
        <v>294</v>
      </c>
      <c r="B1" s="3" t="s">
        <v>287</v>
      </c>
      <c r="C1" s="3" t="s">
        <v>221</v>
      </c>
      <c r="D1" s="3" t="s">
        <v>288</v>
      </c>
    </row>
    <row r="2" spans="1:4" ht="15" customHeight="1" x14ac:dyDescent="0.3">
      <c r="A2" s="157" t="s">
        <v>19</v>
      </c>
      <c r="B2" s="73">
        <f>'Provincial Disaster Timelines'!K23</f>
        <v>21</v>
      </c>
      <c r="C2" s="74">
        <f>'Provincial Disaster Timelines'!G23</f>
        <v>85</v>
      </c>
      <c r="D2" s="75">
        <f>'Provincial Disaster Timelines'!J23</f>
        <v>15</v>
      </c>
    </row>
    <row r="3" spans="1:4" ht="15" customHeight="1" x14ac:dyDescent="0.3">
      <c r="A3" s="158" t="s">
        <v>187</v>
      </c>
      <c r="B3" s="52">
        <f>'Provincial Disaster Timelines'!K34</f>
        <v>10</v>
      </c>
      <c r="C3" s="76">
        <f>'Provincial Disaster Timelines'!G34</f>
        <v>28</v>
      </c>
      <c r="D3" s="77">
        <f>'Provincial Disaster Timelines'!J34</f>
        <v>4</v>
      </c>
    </row>
    <row r="4" spans="1:4" ht="15" customHeight="1" x14ac:dyDescent="0.3">
      <c r="A4" s="158" t="s">
        <v>191</v>
      </c>
      <c r="B4" s="76">
        <f>'Provincial Disaster Timelines'!K43</f>
        <v>8</v>
      </c>
      <c r="C4" s="76">
        <f>'Provincial Disaster Timelines'!G43</f>
        <v>23</v>
      </c>
      <c r="D4" s="77">
        <f>'Provincial Disaster Timelines'!J43</f>
        <v>2</v>
      </c>
    </row>
    <row r="5" spans="1:4" ht="15" customHeight="1" x14ac:dyDescent="0.3">
      <c r="A5" s="158" t="s">
        <v>21</v>
      </c>
      <c r="B5" s="76">
        <f>'Provincial Disaster Timelines'!K53</f>
        <v>9</v>
      </c>
      <c r="C5" s="76">
        <f>'Provincial Disaster Timelines'!G53</f>
        <v>40</v>
      </c>
      <c r="D5" s="77">
        <f>'Provincial Disaster Timelines'!J53</f>
        <v>5</v>
      </c>
    </row>
    <row r="6" spans="1:4" ht="15" customHeight="1" x14ac:dyDescent="0.3">
      <c r="A6" s="158" t="s">
        <v>18</v>
      </c>
      <c r="B6" s="76">
        <f>'Provincial Disaster Timelines'!K81</f>
        <v>27</v>
      </c>
      <c r="C6" s="76">
        <f>'Provincial Disaster Timelines'!G81</f>
        <v>105</v>
      </c>
      <c r="D6" s="77">
        <f>'Provincial Disaster Timelines'!J81</f>
        <v>22</v>
      </c>
    </row>
    <row r="7" spans="1:4" ht="15" customHeight="1" x14ac:dyDescent="0.3">
      <c r="A7" s="158" t="s">
        <v>22</v>
      </c>
      <c r="B7" s="76">
        <f>'Provincial Disaster Timelines'!K96</f>
        <v>14</v>
      </c>
      <c r="C7" s="76">
        <f>'Provincial Disaster Timelines'!G96</f>
        <v>54</v>
      </c>
      <c r="D7" s="77">
        <f>'Provincial Disaster Timelines'!J96</f>
        <v>9</v>
      </c>
    </row>
    <row r="8" spans="1:4" s="18" customFormat="1" ht="15" customHeight="1" x14ac:dyDescent="0.3">
      <c r="A8" s="159" t="s">
        <v>23</v>
      </c>
      <c r="B8" s="79">
        <f>'Provincial Disaster Timelines'!K98</f>
        <v>1</v>
      </c>
      <c r="C8" s="79">
        <f>'Provincial Disaster Timelines'!G98</f>
        <v>6</v>
      </c>
      <c r="D8" s="80">
        <f>'Provincial Disaster Timelines'!J98</f>
        <v>0</v>
      </c>
    </row>
    <row r="9" spans="1:4" s="18" customFormat="1" ht="15" customHeight="1" x14ac:dyDescent="0.3">
      <c r="A9" s="159" t="s">
        <v>24</v>
      </c>
      <c r="B9" s="79">
        <f>'Provincial Disaster Timelines'!K118</f>
        <v>19</v>
      </c>
      <c r="C9" s="79">
        <f>'Provincial Disaster Timelines'!G118</f>
        <v>79</v>
      </c>
      <c r="D9" s="80">
        <f>'Provincial Disaster Timelines'!J118</f>
        <v>15</v>
      </c>
    </row>
    <row r="10" spans="1:4" s="18" customFormat="1" ht="15" customHeight="1" x14ac:dyDescent="0.3">
      <c r="A10" s="159" t="s">
        <v>195</v>
      </c>
      <c r="B10" s="79">
        <f>'Provincial Disaster Timelines'!K121</f>
        <v>2</v>
      </c>
      <c r="C10" s="79">
        <f>'Provincial Disaster Timelines'!G121</f>
        <v>12</v>
      </c>
      <c r="D10" s="80">
        <f>'Provincial Disaster Timelines'!J121</f>
        <v>0</v>
      </c>
    </row>
    <row r="11" spans="1:4" s="18" customFormat="1" ht="15" customHeight="1" x14ac:dyDescent="0.3">
      <c r="A11" s="159" t="s">
        <v>25</v>
      </c>
      <c r="B11" s="79">
        <f>'Provincial Disaster Timelines'!K136</f>
        <v>14</v>
      </c>
      <c r="C11" s="79">
        <f>'Provincial Disaster Timelines'!G136</f>
        <v>65</v>
      </c>
      <c r="D11" s="80">
        <f>'Provincial Disaster Timelines'!J136</f>
        <v>9</v>
      </c>
    </row>
    <row r="12" spans="1:4" s="18" customFormat="1" ht="15" customHeight="1" x14ac:dyDescent="0.3">
      <c r="A12" s="159" t="s">
        <v>26</v>
      </c>
      <c r="B12" s="79">
        <f>'Provincial Disaster Timelines'!K161</f>
        <v>24</v>
      </c>
      <c r="C12" s="79">
        <f>'Provincial Disaster Timelines'!G161</f>
        <v>90</v>
      </c>
      <c r="D12" s="80">
        <f>'Provincial Disaster Timelines'!J161</f>
        <v>17</v>
      </c>
    </row>
    <row r="13" spans="1:4" s="18" customFormat="1" ht="15" customHeight="1" x14ac:dyDescent="0.3">
      <c r="A13" s="159" t="s">
        <v>27</v>
      </c>
      <c r="B13" s="79">
        <f>'Provincial Disaster Timelines'!K166</f>
        <v>4</v>
      </c>
      <c r="C13" s="79">
        <f>'Provincial Disaster Timelines'!G166</f>
        <v>11</v>
      </c>
      <c r="D13" s="80">
        <f>'Provincial Disaster Timelines'!J166</f>
        <v>2</v>
      </c>
    </row>
    <row r="14" spans="1:4" s="18" customFormat="1" ht="15" customHeight="1" x14ac:dyDescent="0.3">
      <c r="A14" s="159" t="s">
        <v>28</v>
      </c>
      <c r="B14" s="79">
        <f>'Provincial Disaster Timelines'!K176</f>
        <v>9</v>
      </c>
      <c r="C14" s="79">
        <f>'Provincial Disaster Timelines'!G176</f>
        <v>21</v>
      </c>
      <c r="D14" s="80">
        <f>'Provincial Disaster Timelines'!J176</f>
        <v>2</v>
      </c>
    </row>
    <row r="15" spans="1:4" s="18" customFormat="1" ht="15" customHeight="1" x14ac:dyDescent="0.3">
      <c r="A15" s="159" t="s">
        <v>29</v>
      </c>
      <c r="B15" s="79">
        <f>'Provincial Disaster Timelines'!K201</f>
        <v>24</v>
      </c>
      <c r="C15" s="79">
        <f>'Provincial Disaster Timelines'!G201</f>
        <v>100</v>
      </c>
      <c r="D15" s="80">
        <f>'Provincial Disaster Timelines'!J201</f>
        <v>20</v>
      </c>
    </row>
    <row r="16" spans="1:4" s="72" customFormat="1" ht="15" customHeight="1" x14ac:dyDescent="0.3">
      <c r="A16" s="160" t="s">
        <v>85</v>
      </c>
      <c r="B16" s="82">
        <f>'Provincial Disaster Timelines'!K233</f>
        <v>31</v>
      </c>
      <c r="C16" s="82">
        <f>'Provincial Disaster Timelines'!G233</f>
        <v>114</v>
      </c>
      <c r="D16" s="83">
        <f>'Provincial Disaster Timelines'!J233</f>
        <v>26</v>
      </c>
    </row>
    <row r="17" spans="1:4" s="18" customFormat="1" ht="15" customHeight="1" x14ac:dyDescent="0.3">
      <c r="A17" s="159" t="s">
        <v>192</v>
      </c>
      <c r="B17" s="79">
        <f>'Provincial Disaster Timelines'!K253</f>
        <v>19</v>
      </c>
      <c r="C17" s="79">
        <f>'Provincial Disaster Timelines'!G253</f>
        <v>82</v>
      </c>
      <c r="D17" s="80">
        <f>'Provincial Disaster Timelines'!J253</f>
        <v>13</v>
      </c>
    </row>
    <row r="18" spans="1:4" s="18" customFormat="1" ht="15" customHeight="1" x14ac:dyDescent="0.3">
      <c r="A18" s="159" t="s">
        <v>193</v>
      </c>
      <c r="B18" s="79">
        <f>'Provincial Disaster Timelines'!K278</f>
        <v>24</v>
      </c>
      <c r="C18" s="79">
        <f>'Provincial Disaster Timelines'!G278</f>
        <v>102</v>
      </c>
      <c r="D18" s="80">
        <f>'Provincial Disaster Timelines'!J278</f>
        <v>18</v>
      </c>
    </row>
    <row r="19" spans="1:4" s="18" customFormat="1" ht="15" customHeight="1" x14ac:dyDescent="0.3">
      <c r="A19" s="159" t="s">
        <v>30</v>
      </c>
      <c r="B19" s="79">
        <f>'Provincial Disaster Timelines'!K280</f>
        <v>1</v>
      </c>
      <c r="C19" s="79">
        <f>'Provincial Disaster Timelines'!G280</f>
        <v>3</v>
      </c>
      <c r="D19" s="80">
        <f>'Provincial Disaster Timelines'!J280</f>
        <v>0</v>
      </c>
    </row>
    <row r="20" spans="1:4" s="18" customFormat="1" ht="15" customHeight="1" x14ac:dyDescent="0.3">
      <c r="A20" s="159" t="s">
        <v>31</v>
      </c>
      <c r="B20" s="79">
        <f>'Provincial Disaster Timelines'!K288</f>
        <v>7</v>
      </c>
      <c r="C20" s="79">
        <f>'Provincial Disaster Timelines'!G288</f>
        <v>34</v>
      </c>
      <c r="D20" s="80">
        <f>'Provincial Disaster Timelines'!J288</f>
        <v>4</v>
      </c>
    </row>
    <row r="21" spans="1:4" s="18" customFormat="1" ht="15" customHeight="1" x14ac:dyDescent="0.3">
      <c r="A21" s="159" t="s">
        <v>32</v>
      </c>
      <c r="B21" s="79">
        <f>'Provincial Disaster Timelines'!K302</f>
        <v>13</v>
      </c>
      <c r="C21" s="79">
        <f>'Provincial Disaster Timelines'!G302</f>
        <v>57</v>
      </c>
      <c r="D21" s="80">
        <f>'Provincial Disaster Timelines'!J302</f>
        <v>9</v>
      </c>
    </row>
    <row r="22" spans="1:4" s="18" customFormat="1" ht="15" customHeight="1" x14ac:dyDescent="0.3">
      <c r="A22" s="159" t="s">
        <v>33</v>
      </c>
      <c r="B22" s="79">
        <f>'Provincial Disaster Timelines'!K322</f>
        <v>19</v>
      </c>
      <c r="C22" s="79">
        <f>'Provincial Disaster Timelines'!G322</f>
        <v>76</v>
      </c>
      <c r="D22" s="80">
        <f>'Provincial Disaster Timelines'!J322</f>
        <v>11</v>
      </c>
    </row>
    <row r="23" spans="1:4" s="18" customFormat="1" ht="15" customHeight="1" x14ac:dyDescent="0.3">
      <c r="A23" s="159" t="s">
        <v>34</v>
      </c>
      <c r="B23" s="79">
        <f>'Provincial Disaster Timelines'!K332</f>
        <v>9</v>
      </c>
      <c r="C23" s="79">
        <f>'Provincial Disaster Timelines'!G332</f>
        <v>32</v>
      </c>
      <c r="D23" s="80">
        <f>'Provincial Disaster Timelines'!J332</f>
        <v>4</v>
      </c>
    </row>
    <row r="24" spans="1:4" s="18" customFormat="1" ht="15" customHeight="1" x14ac:dyDescent="0.3">
      <c r="A24" s="159" t="s">
        <v>35</v>
      </c>
      <c r="B24" s="79">
        <f>'Provincial Disaster Timelines'!K347</f>
        <v>14</v>
      </c>
      <c r="C24" s="79">
        <f>'Provincial Disaster Timelines'!G347</f>
        <v>38</v>
      </c>
      <c r="D24" s="80">
        <f>'Provincial Disaster Timelines'!J347</f>
        <v>9</v>
      </c>
    </row>
    <row r="25" spans="1:4" s="18" customFormat="1" ht="15" customHeight="1" x14ac:dyDescent="0.3">
      <c r="A25" s="159" t="s">
        <v>36</v>
      </c>
      <c r="B25" s="79">
        <f>'Provincial Disaster Timelines'!K358</f>
        <v>10</v>
      </c>
      <c r="C25" s="79">
        <f>'Provincial Disaster Timelines'!G358</f>
        <v>25</v>
      </c>
      <c r="D25" s="80">
        <f>'Provincial Disaster Timelines'!J358</f>
        <v>4</v>
      </c>
    </row>
    <row r="26" spans="1:4" s="18" customFormat="1" ht="15" customHeight="1" x14ac:dyDescent="0.3">
      <c r="A26" s="159" t="s">
        <v>37</v>
      </c>
      <c r="B26" s="79">
        <f>'Provincial Disaster Timelines'!K368</f>
        <v>9</v>
      </c>
      <c r="C26" s="79">
        <f>'Provincial Disaster Timelines'!G368</f>
        <v>27</v>
      </c>
      <c r="D26" s="80">
        <f>'Provincial Disaster Timelines'!J368</f>
        <v>3</v>
      </c>
    </row>
    <row r="27" spans="1:4" s="18" customFormat="1" ht="15" customHeight="1" x14ac:dyDescent="0.3">
      <c r="A27" s="159" t="s">
        <v>38</v>
      </c>
      <c r="B27" s="79">
        <f>'Provincial Disaster Timelines'!K381</f>
        <v>12</v>
      </c>
      <c r="C27" s="79">
        <f>'Provincial Disaster Timelines'!G381</f>
        <v>55</v>
      </c>
      <c r="D27" s="80">
        <f>'Provincial Disaster Timelines'!J381</f>
        <v>7</v>
      </c>
    </row>
    <row r="28" spans="1:4" s="18" customFormat="1" ht="15" customHeight="1" x14ac:dyDescent="0.3">
      <c r="A28" s="159" t="s">
        <v>39</v>
      </c>
      <c r="B28" s="79">
        <f>'Provincial Disaster Timelines'!K405</f>
        <v>23</v>
      </c>
      <c r="C28" s="79">
        <f>'Provincial Disaster Timelines'!G405</f>
        <v>87</v>
      </c>
      <c r="D28" s="80">
        <f>'Provincial Disaster Timelines'!J405</f>
        <v>16</v>
      </c>
    </row>
    <row r="29" spans="1:4" s="18" customFormat="1" ht="15" customHeight="1" x14ac:dyDescent="0.3">
      <c r="A29" s="159" t="s">
        <v>40</v>
      </c>
      <c r="B29" s="79">
        <f>'Provincial Disaster Timelines'!K434</f>
        <v>28</v>
      </c>
      <c r="C29" s="79">
        <f>'Provincial Disaster Timelines'!G434</f>
        <v>107</v>
      </c>
      <c r="D29" s="80">
        <f>'Provincial Disaster Timelines'!J434</f>
        <v>21</v>
      </c>
    </row>
    <row r="30" spans="1:4" s="18" customFormat="1" ht="15" customHeight="1" x14ac:dyDescent="0.3">
      <c r="A30" s="159" t="s">
        <v>41</v>
      </c>
      <c r="B30" s="79">
        <f>'Provincial Disaster Timelines'!K464</f>
        <v>29</v>
      </c>
      <c r="C30" s="79">
        <f>'Provincial Disaster Timelines'!G464</f>
        <v>111</v>
      </c>
      <c r="D30" s="80">
        <f>'Provincial Disaster Timelines'!J464</f>
        <v>26</v>
      </c>
    </row>
    <row r="31" spans="1:4" s="18" customFormat="1" ht="15" customHeight="1" x14ac:dyDescent="0.3">
      <c r="A31" s="159" t="s">
        <v>42</v>
      </c>
      <c r="B31" s="79">
        <f>'Provincial Disaster Timelines'!K483</f>
        <v>18</v>
      </c>
      <c r="C31" s="79">
        <f>'Provincial Disaster Timelines'!G483</f>
        <v>73</v>
      </c>
      <c r="D31" s="80">
        <f>'Provincial Disaster Timelines'!J483</f>
        <v>12</v>
      </c>
    </row>
    <row r="32" spans="1:4" s="18" customFormat="1" ht="15" customHeight="1" x14ac:dyDescent="0.3">
      <c r="A32" s="159" t="s">
        <v>43</v>
      </c>
      <c r="B32" s="79">
        <f>'Provincial Disaster Timelines'!K510</f>
        <v>26</v>
      </c>
      <c r="C32" s="79">
        <f>'Provincial Disaster Timelines'!G510</f>
        <v>101</v>
      </c>
      <c r="D32" s="80">
        <f>'Provincial Disaster Timelines'!J510</f>
        <v>22</v>
      </c>
    </row>
    <row r="33" spans="1:4" s="18" customFormat="1" ht="15" customHeight="1" x14ac:dyDescent="0.3">
      <c r="A33" s="159" t="s">
        <v>44</v>
      </c>
      <c r="B33" s="79">
        <f>'Provincial Disaster Timelines'!K539</f>
        <v>28</v>
      </c>
      <c r="C33" s="79">
        <f>'Provincial Disaster Timelines'!G539</f>
        <v>111</v>
      </c>
      <c r="D33" s="80">
        <f>'Provincial Disaster Timelines'!J539</f>
        <v>23</v>
      </c>
    </row>
    <row r="34" spans="1:4" s="18" customFormat="1" ht="15" customHeight="1" x14ac:dyDescent="0.3">
      <c r="A34" s="159" t="s">
        <v>45</v>
      </c>
      <c r="B34" s="79">
        <f>'Provincial Disaster Timelines'!K566</f>
        <v>26</v>
      </c>
      <c r="C34" s="79">
        <f>'Provincial Disaster Timelines'!G566</f>
        <v>99</v>
      </c>
      <c r="D34" s="80">
        <f>'Provincial Disaster Timelines'!J566</f>
        <v>19</v>
      </c>
    </row>
    <row r="35" spans="1:4" s="18" customFormat="1" ht="15" customHeight="1" x14ac:dyDescent="0.3">
      <c r="A35" s="159" t="s">
        <v>46</v>
      </c>
      <c r="B35" s="79">
        <f>'Provincial Disaster Timelines'!K585</f>
        <v>18</v>
      </c>
      <c r="C35" s="79">
        <f>'Provincial Disaster Timelines'!G585</f>
        <v>76</v>
      </c>
      <c r="D35" s="80">
        <f>'Provincial Disaster Timelines'!J585</f>
        <v>11</v>
      </c>
    </row>
    <row r="36" spans="1:4" s="18" customFormat="1" ht="15" customHeight="1" x14ac:dyDescent="0.3">
      <c r="A36" s="159" t="s">
        <v>47</v>
      </c>
      <c r="B36" s="79">
        <f>'Provincial Disaster Timelines'!K597</f>
        <v>11</v>
      </c>
      <c r="C36" s="79">
        <f>'Provincial Disaster Timelines'!G597</f>
        <v>34</v>
      </c>
      <c r="D36" s="80">
        <f>'Provincial Disaster Timelines'!J597</f>
        <v>4</v>
      </c>
    </row>
    <row r="37" spans="1:4" s="18" customFormat="1" ht="15" customHeight="1" x14ac:dyDescent="0.3">
      <c r="A37" s="159" t="s">
        <v>48</v>
      </c>
      <c r="B37" s="79">
        <f>'Provincial Disaster Timelines'!K608</f>
        <v>10</v>
      </c>
      <c r="C37" s="79">
        <f>'Provincial Disaster Timelines'!G608</f>
        <v>32</v>
      </c>
      <c r="D37" s="80">
        <f>'Provincial Disaster Timelines'!J608</f>
        <v>4</v>
      </c>
    </row>
    <row r="38" spans="1:4" s="18" customFormat="1" ht="15" customHeight="1" x14ac:dyDescent="0.3">
      <c r="A38" s="159" t="s">
        <v>7</v>
      </c>
      <c r="B38" s="79">
        <f>'Provincial Disaster Timelines'!K625</f>
        <v>16</v>
      </c>
      <c r="C38" s="79">
        <f>'Provincial Disaster Timelines'!G625</f>
        <v>60</v>
      </c>
      <c r="D38" s="80">
        <f>'Provincial Disaster Timelines'!J625</f>
        <v>11</v>
      </c>
    </row>
    <row r="39" spans="1:4" s="18" customFormat="1" ht="15" customHeight="1" x14ac:dyDescent="0.3">
      <c r="A39" s="159" t="s">
        <v>49</v>
      </c>
      <c r="B39" s="79">
        <f>'Provincial Disaster Timelines'!K639</f>
        <v>13</v>
      </c>
      <c r="C39" s="79">
        <f>'Provincial Disaster Timelines'!G639</f>
        <v>43</v>
      </c>
      <c r="D39" s="80">
        <f>'Provincial Disaster Timelines'!J639</f>
        <v>8</v>
      </c>
    </row>
    <row r="40" spans="1:4" s="18" customFormat="1" ht="15" customHeight="1" x14ac:dyDescent="0.3">
      <c r="A40" s="159" t="s">
        <v>196</v>
      </c>
      <c r="B40" s="79">
        <f>'Provincial Disaster Timelines'!K660</f>
        <v>20</v>
      </c>
      <c r="C40" s="79">
        <f>'Provincial Disaster Timelines'!G660</f>
        <v>76</v>
      </c>
      <c r="D40" s="80">
        <f>'Provincial Disaster Timelines'!J660</f>
        <v>14</v>
      </c>
    </row>
    <row r="41" spans="1:4" s="18" customFormat="1" ht="15" customHeight="1" x14ac:dyDescent="0.3">
      <c r="A41" s="159" t="s">
        <v>50</v>
      </c>
      <c r="B41" s="79">
        <f>'Provincial Disaster Timelines'!K671</f>
        <v>10</v>
      </c>
      <c r="C41" s="79">
        <f>'Provincial Disaster Timelines'!G671</f>
        <v>41</v>
      </c>
      <c r="D41" s="80">
        <f>'Provincial Disaster Timelines'!J671</f>
        <v>5</v>
      </c>
    </row>
    <row r="42" spans="1:4" s="18" customFormat="1" ht="15" customHeight="1" x14ac:dyDescent="0.3">
      <c r="A42" s="159" t="s">
        <v>51</v>
      </c>
      <c r="B42" s="79">
        <f>'Provincial Disaster Timelines'!K684</f>
        <v>12</v>
      </c>
      <c r="C42" s="79">
        <f>'Provincial Disaster Timelines'!G684</f>
        <v>51</v>
      </c>
      <c r="D42" s="80">
        <f>'Provincial Disaster Timelines'!J684</f>
        <v>5</v>
      </c>
    </row>
    <row r="43" spans="1:4" s="18" customFormat="1" ht="15" customHeight="1" x14ac:dyDescent="0.3">
      <c r="A43" s="159" t="s">
        <v>52</v>
      </c>
      <c r="B43" s="79">
        <f>'Provincial Disaster Timelines'!K686</f>
        <v>1</v>
      </c>
      <c r="C43" s="79">
        <f>'Provincial Disaster Timelines'!G686</f>
        <v>6</v>
      </c>
      <c r="D43" s="80">
        <f>'Provincial Disaster Timelines'!J686</f>
        <v>0</v>
      </c>
    </row>
    <row r="44" spans="1:4" s="18" customFormat="1" ht="15" customHeight="1" x14ac:dyDescent="0.3">
      <c r="A44" s="159" t="s">
        <v>53</v>
      </c>
      <c r="B44" s="79">
        <f>'Provincial Disaster Timelines'!K700</f>
        <v>13</v>
      </c>
      <c r="C44" s="79">
        <f>'Provincial Disaster Timelines'!G700</f>
        <v>36</v>
      </c>
      <c r="D44" s="80">
        <f>'Provincial Disaster Timelines'!J700</f>
        <v>7</v>
      </c>
    </row>
    <row r="45" spans="1:4" s="18" customFormat="1" ht="15" customHeight="1" x14ac:dyDescent="0.3">
      <c r="A45" s="159" t="s">
        <v>54</v>
      </c>
      <c r="B45" s="79">
        <f>'Provincial Disaster Timelines'!K725</f>
        <v>24</v>
      </c>
      <c r="C45" s="79">
        <f>'Provincial Disaster Timelines'!G725</f>
        <v>97</v>
      </c>
      <c r="D45" s="80">
        <f>'Provincial Disaster Timelines'!J725</f>
        <v>19</v>
      </c>
    </row>
    <row r="46" spans="1:4" s="18" customFormat="1" ht="15" customHeight="1" x14ac:dyDescent="0.3">
      <c r="A46" s="159" t="s">
        <v>55</v>
      </c>
      <c r="B46" s="79">
        <f>'Provincial Disaster Timelines'!K750</f>
        <v>24</v>
      </c>
      <c r="C46" s="79">
        <f>'Provincial Disaster Timelines'!G750</f>
        <v>82</v>
      </c>
      <c r="D46" s="80">
        <f>'Provincial Disaster Timelines'!J750</f>
        <v>16</v>
      </c>
    </row>
    <row r="47" spans="1:4" s="18" customFormat="1" ht="15" customHeight="1" x14ac:dyDescent="0.3">
      <c r="A47" s="159" t="s">
        <v>56</v>
      </c>
      <c r="B47" s="79">
        <f>'Provincial Disaster Timelines'!K763</f>
        <v>12</v>
      </c>
      <c r="C47" s="79">
        <f>'Provincial Disaster Timelines'!G763</f>
        <v>45</v>
      </c>
      <c r="D47" s="80">
        <f>'Provincial Disaster Timelines'!J763</f>
        <v>7</v>
      </c>
    </row>
    <row r="48" spans="1:4" s="18" customFormat="1" ht="15" customHeight="1" x14ac:dyDescent="0.3">
      <c r="A48" s="159" t="s">
        <v>57</v>
      </c>
      <c r="B48" s="79">
        <f>'Provincial Disaster Timelines'!K765</f>
        <v>1</v>
      </c>
      <c r="C48" s="79">
        <f>'Provincial Disaster Timelines'!G765</f>
        <v>6</v>
      </c>
      <c r="D48" s="80">
        <f>'Provincial Disaster Timelines'!J765</f>
        <v>0</v>
      </c>
    </row>
    <row r="49" spans="1:4" s="18" customFormat="1" ht="15" customHeight="1" x14ac:dyDescent="0.3">
      <c r="A49" s="159" t="s">
        <v>58</v>
      </c>
      <c r="B49" s="79">
        <f>'Provincial Disaster Timelines'!K779</f>
        <v>13</v>
      </c>
      <c r="C49" s="79">
        <f>'Provincial Disaster Timelines'!G779</f>
        <v>56</v>
      </c>
      <c r="D49" s="80">
        <f>'Provincial Disaster Timelines'!J779</f>
        <v>9</v>
      </c>
    </row>
    <row r="50" spans="1:4" s="18" customFormat="1" ht="15" customHeight="1" x14ac:dyDescent="0.3">
      <c r="A50" s="159" t="s">
        <v>59</v>
      </c>
      <c r="B50" s="79">
        <f>'Provincial Disaster Timelines'!K804</f>
        <v>24</v>
      </c>
      <c r="C50" s="79">
        <f>'Provincial Disaster Timelines'!G804</f>
        <v>88</v>
      </c>
      <c r="D50" s="80">
        <f>'Provincial Disaster Timelines'!J804</f>
        <v>19</v>
      </c>
    </row>
    <row r="51" spans="1:4" s="18" customFormat="1" ht="15" customHeight="1" x14ac:dyDescent="0.3">
      <c r="A51" s="159" t="s">
        <v>60</v>
      </c>
      <c r="B51" s="79">
        <f>'Provincial Disaster Timelines'!K822</f>
        <v>17</v>
      </c>
      <c r="C51" s="79">
        <f>'Provincial Disaster Timelines'!G822</f>
        <v>70</v>
      </c>
      <c r="D51" s="80">
        <f>'Provincial Disaster Timelines'!J822</f>
        <v>13</v>
      </c>
    </row>
    <row r="52" spans="1:4" s="18" customFormat="1" ht="15" customHeight="1" x14ac:dyDescent="0.3">
      <c r="A52" s="159" t="s">
        <v>61</v>
      </c>
      <c r="B52" s="79">
        <f>'Provincial Disaster Timelines'!K839</f>
        <v>16</v>
      </c>
      <c r="C52" s="79">
        <f>'Provincial Disaster Timelines'!G839</f>
        <v>67</v>
      </c>
      <c r="D52" s="80">
        <f>'Provincial Disaster Timelines'!J839</f>
        <v>11</v>
      </c>
    </row>
    <row r="53" spans="1:4" s="18" customFormat="1" ht="15" customHeight="1" x14ac:dyDescent="0.3">
      <c r="A53" s="159" t="s">
        <v>62</v>
      </c>
      <c r="B53" s="79">
        <f>'Provincial Disaster Timelines'!K853</f>
        <v>13</v>
      </c>
      <c r="C53" s="79">
        <f>'Provincial Disaster Timelines'!G853</f>
        <v>57</v>
      </c>
      <c r="D53" s="80">
        <f>'Provincial Disaster Timelines'!J853</f>
        <v>7</v>
      </c>
    </row>
    <row r="54" spans="1:4" s="18" customFormat="1" ht="15" customHeight="1" x14ac:dyDescent="0.3">
      <c r="A54" s="159" t="s">
        <v>63</v>
      </c>
      <c r="B54" s="79">
        <f>'Provincial Disaster Timelines'!K865</f>
        <v>11</v>
      </c>
      <c r="C54" s="79">
        <f>'Provincial Disaster Timelines'!G865</f>
        <v>45</v>
      </c>
      <c r="D54" s="80">
        <f>'Provincial Disaster Timelines'!J865</f>
        <v>4</v>
      </c>
    </row>
    <row r="55" spans="1:4" s="18" customFormat="1" ht="15" customHeight="1" x14ac:dyDescent="0.3">
      <c r="A55" s="159" t="s">
        <v>64</v>
      </c>
      <c r="B55" s="79">
        <f>'Provincial Disaster Timelines'!K890</f>
        <v>24</v>
      </c>
      <c r="C55" s="79">
        <f>'Provincial Disaster Timelines'!G890</f>
        <v>95</v>
      </c>
      <c r="D55" s="80">
        <f>'Provincial Disaster Timelines'!J890</f>
        <v>18</v>
      </c>
    </row>
    <row r="56" spans="1:4" s="18" customFormat="1" ht="15" customHeight="1" x14ac:dyDescent="0.3">
      <c r="A56" s="159" t="s">
        <v>65</v>
      </c>
      <c r="B56" s="79">
        <f>'Provincial Disaster Timelines'!K916</f>
        <v>25</v>
      </c>
      <c r="C56" s="79">
        <f>'Provincial Disaster Timelines'!G916</f>
        <v>102</v>
      </c>
      <c r="D56" s="80">
        <f>'Provincial Disaster Timelines'!J916</f>
        <v>20</v>
      </c>
    </row>
    <row r="57" spans="1:4" s="18" customFormat="1" ht="15" customHeight="1" x14ac:dyDescent="0.3">
      <c r="A57" s="159" t="s">
        <v>66</v>
      </c>
      <c r="B57" s="79">
        <f>'Provincial Disaster Timelines'!K943</f>
        <v>26</v>
      </c>
      <c r="C57" s="79">
        <f>'Provincial Disaster Timelines'!G943</f>
        <v>113</v>
      </c>
      <c r="D57" s="80">
        <f>'Provincial Disaster Timelines'!J943</f>
        <v>20</v>
      </c>
    </row>
    <row r="58" spans="1:4" s="18" customFormat="1" ht="15" customHeight="1" x14ac:dyDescent="0.3">
      <c r="A58" s="159" t="s">
        <v>67</v>
      </c>
      <c r="B58" s="79">
        <f>'Provincial Disaster Timelines'!K960</f>
        <v>16</v>
      </c>
      <c r="C58" s="79">
        <f>'Provincial Disaster Timelines'!G960</f>
        <v>62</v>
      </c>
      <c r="D58" s="80">
        <f>'Provincial Disaster Timelines'!J960</f>
        <v>13</v>
      </c>
    </row>
    <row r="59" spans="1:4" s="18" customFormat="1" ht="15" customHeight="1" x14ac:dyDescent="0.3">
      <c r="A59" s="159" t="s">
        <v>68</v>
      </c>
      <c r="B59" s="79">
        <f>'Provincial Disaster Timelines'!K986</f>
        <v>25</v>
      </c>
      <c r="C59" s="79">
        <f>'Provincial Disaster Timelines'!G986</f>
        <v>109</v>
      </c>
      <c r="D59" s="80">
        <f>'Provincial Disaster Timelines'!J986</f>
        <v>18</v>
      </c>
    </row>
    <row r="60" spans="1:4" s="18" customFormat="1" ht="15" customHeight="1" x14ac:dyDescent="0.3">
      <c r="A60" s="159" t="s">
        <v>69</v>
      </c>
      <c r="B60" s="79">
        <f>'Provincial Disaster Timelines'!K995</f>
        <v>8</v>
      </c>
      <c r="C60" s="79">
        <f>'Provincial Disaster Timelines'!G995</f>
        <v>32</v>
      </c>
      <c r="D60" s="80">
        <f>'Provincial Disaster Timelines'!J995</f>
        <v>2</v>
      </c>
    </row>
    <row r="61" spans="1:4" s="18" customFormat="1" ht="15" customHeight="1" x14ac:dyDescent="0.3">
      <c r="A61" s="159" t="s">
        <v>70</v>
      </c>
      <c r="B61" s="79">
        <f>'Provincial Disaster Timelines'!K1006</f>
        <v>10</v>
      </c>
      <c r="C61" s="79">
        <f>'Provincial Disaster Timelines'!G1006</f>
        <v>46</v>
      </c>
      <c r="D61" s="80">
        <f>'Provincial Disaster Timelines'!J1006</f>
        <v>5</v>
      </c>
    </row>
    <row r="62" spans="1:4" s="18" customFormat="1" ht="15" customHeight="1" x14ac:dyDescent="0.3">
      <c r="A62" s="159" t="s">
        <v>71</v>
      </c>
      <c r="B62" s="79">
        <f>'Provincial Disaster Timelines'!K1008</f>
        <v>0</v>
      </c>
      <c r="C62" s="79">
        <f>'Provincial Disaster Timelines'!G1008</f>
        <v>0</v>
      </c>
      <c r="D62" s="80">
        <f>'Provincial Disaster Timelines'!J1008</f>
        <v>0</v>
      </c>
    </row>
    <row r="63" spans="1:4" s="18" customFormat="1" ht="15" customHeight="1" x14ac:dyDescent="0.3">
      <c r="A63" s="159" t="s">
        <v>72</v>
      </c>
      <c r="B63" s="79">
        <f>'Provincial Disaster Timelines'!K1031</f>
        <v>22</v>
      </c>
      <c r="C63" s="79">
        <f>'Provincial Disaster Timelines'!G1031</f>
        <v>86</v>
      </c>
      <c r="D63" s="80">
        <f>'Provincial Disaster Timelines'!J1031</f>
        <v>15</v>
      </c>
    </row>
    <row r="64" spans="1:4" s="18" customFormat="1" ht="15" customHeight="1" x14ac:dyDescent="0.3">
      <c r="A64" s="159" t="s">
        <v>73</v>
      </c>
      <c r="B64" s="79">
        <f>'Provincial Disaster Timelines'!K1042</f>
        <v>10</v>
      </c>
      <c r="C64" s="79">
        <f>'Provincial Disaster Timelines'!G1042</f>
        <v>25</v>
      </c>
      <c r="D64" s="80">
        <f>'Provincial Disaster Timelines'!J1042</f>
        <v>1</v>
      </c>
    </row>
    <row r="65" spans="1:4" s="18" customFormat="1" ht="15" customHeight="1" x14ac:dyDescent="0.3">
      <c r="A65" s="159" t="s">
        <v>74</v>
      </c>
      <c r="B65" s="79">
        <f>'Provincial Disaster Timelines'!K1056</f>
        <v>13</v>
      </c>
      <c r="C65" s="79">
        <f>'Provincial Disaster Timelines'!G1056</f>
        <v>45</v>
      </c>
      <c r="D65" s="80">
        <f>'Provincial Disaster Timelines'!J1056</f>
        <v>7</v>
      </c>
    </row>
    <row r="66" spans="1:4" s="18" customFormat="1" ht="15" customHeight="1" x14ac:dyDescent="0.3">
      <c r="A66" s="159" t="s">
        <v>75</v>
      </c>
      <c r="B66" s="79">
        <f>'Provincial Disaster Timelines'!K1067</f>
        <v>10</v>
      </c>
      <c r="C66" s="79">
        <f>'Provincial Disaster Timelines'!G1067</f>
        <v>30</v>
      </c>
      <c r="D66" s="80">
        <f>'Provincial Disaster Timelines'!J1067</f>
        <v>4</v>
      </c>
    </row>
    <row r="67" spans="1:4" s="18" customFormat="1" ht="15" customHeight="1" x14ac:dyDescent="0.3">
      <c r="A67" s="159" t="s">
        <v>76</v>
      </c>
      <c r="B67" s="79">
        <f>'Provincial Disaster Timelines'!K1069</f>
        <v>0</v>
      </c>
      <c r="C67" s="79">
        <f>'Provincial Disaster Timelines'!G1069</f>
        <v>0</v>
      </c>
      <c r="D67" s="80">
        <f>'Provincial Disaster Timelines'!J1069</f>
        <v>0</v>
      </c>
    </row>
    <row r="68" spans="1:4" s="18" customFormat="1" ht="15" customHeight="1" x14ac:dyDescent="0.3">
      <c r="A68" s="159" t="s">
        <v>194</v>
      </c>
      <c r="B68" s="79">
        <f>'Provincial Disaster Timelines'!K1081</f>
        <v>11</v>
      </c>
      <c r="C68" s="79">
        <f>'Provincial Disaster Timelines'!G1081</f>
        <v>39</v>
      </c>
      <c r="D68" s="80">
        <f>'Provincial Disaster Timelines'!J1081</f>
        <v>7</v>
      </c>
    </row>
    <row r="69" spans="1:4" s="18" customFormat="1" ht="15" customHeight="1" x14ac:dyDescent="0.3">
      <c r="A69" s="159" t="s">
        <v>78</v>
      </c>
      <c r="B69" s="79">
        <f>'Provincial Disaster Timelines'!K1091</f>
        <v>9</v>
      </c>
      <c r="C69" s="79">
        <f>'Provincial Disaster Timelines'!G1091</f>
        <v>27</v>
      </c>
      <c r="D69" s="80">
        <f>'Provincial Disaster Timelines'!J1091</f>
        <v>3</v>
      </c>
    </row>
    <row r="70" spans="1:4" s="18" customFormat="1" ht="15" customHeight="1" x14ac:dyDescent="0.3">
      <c r="A70" s="159" t="s">
        <v>79</v>
      </c>
      <c r="B70" s="79">
        <f>'Provincial Disaster Timelines'!K1115</f>
        <v>23</v>
      </c>
      <c r="C70" s="79">
        <f>'Provincial Disaster Timelines'!G1115</f>
        <v>83</v>
      </c>
      <c r="D70" s="80">
        <f>'Provincial Disaster Timelines'!J1115</f>
        <v>17</v>
      </c>
    </row>
    <row r="71" spans="1:4" s="18" customFormat="1" ht="15" customHeight="1" x14ac:dyDescent="0.3">
      <c r="A71" s="159" t="s">
        <v>80</v>
      </c>
      <c r="B71" s="79">
        <f>'Provincial Disaster Timelines'!K1117</f>
        <v>1</v>
      </c>
      <c r="C71" s="79">
        <f>'Provincial Disaster Timelines'!G1117</f>
        <v>6</v>
      </c>
      <c r="D71" s="80">
        <f>'Provincial Disaster Timelines'!J1117</f>
        <v>0</v>
      </c>
    </row>
    <row r="72" spans="1:4" s="18" customFormat="1" ht="15" customHeight="1" x14ac:dyDescent="0.3">
      <c r="A72" s="159" t="s">
        <v>81</v>
      </c>
      <c r="B72" s="79">
        <f>'Provincial Disaster Timelines'!K1142</f>
        <v>24</v>
      </c>
      <c r="C72" s="79">
        <f>'Provincial Disaster Timelines'!G1142</f>
        <v>85</v>
      </c>
      <c r="D72" s="80">
        <f>'Provincial Disaster Timelines'!J1142</f>
        <v>18</v>
      </c>
    </row>
    <row r="73" spans="1:4" s="18" customFormat="1" ht="15" customHeight="1" x14ac:dyDescent="0.3">
      <c r="A73" s="159" t="s">
        <v>82</v>
      </c>
      <c r="B73" s="79">
        <f>'Provincial Disaster Timelines'!K1146</f>
        <v>2</v>
      </c>
      <c r="C73" s="79">
        <f>'Provincial Disaster Timelines'!G1146</f>
        <v>9</v>
      </c>
      <c r="D73" s="80">
        <f>'Provincial Disaster Timelines'!J1146</f>
        <v>0</v>
      </c>
    </row>
    <row r="74" spans="1:4" s="18" customFormat="1" ht="15" customHeight="1" x14ac:dyDescent="0.3">
      <c r="A74" s="159" t="s">
        <v>83</v>
      </c>
      <c r="B74" s="79">
        <f>'Provincial Disaster Timelines'!K1152</f>
        <v>4</v>
      </c>
      <c r="C74" s="79">
        <f>'Provincial Disaster Timelines'!G1152</f>
        <v>9</v>
      </c>
      <c r="D74" s="80">
        <f>'Provincial Disaster Timelines'!J1152</f>
        <v>0</v>
      </c>
    </row>
    <row r="75" spans="1:4" s="18" customFormat="1" ht="15" customHeight="1" x14ac:dyDescent="0.3">
      <c r="A75" s="159" t="s">
        <v>197</v>
      </c>
      <c r="B75" s="79">
        <f>'Provincial Disaster Timelines'!K1174</f>
        <v>21</v>
      </c>
      <c r="C75" s="79">
        <f>'Provincial Disaster Timelines'!G1174</f>
        <v>82</v>
      </c>
      <c r="D75" s="80">
        <f>'Provincial Disaster Timelines'!J1174</f>
        <v>15</v>
      </c>
    </row>
    <row r="76" spans="1:4" s="18" customFormat="1" ht="15" customHeight="1" x14ac:dyDescent="0.3">
      <c r="A76" s="159" t="s">
        <v>198</v>
      </c>
      <c r="B76" s="79">
        <f>'Provincial Disaster Timelines'!K1196</f>
        <v>21</v>
      </c>
      <c r="C76" s="79">
        <f>'Provincial Disaster Timelines'!G1196</f>
        <v>82</v>
      </c>
      <c r="D76" s="80">
        <f>'Provincial Disaster Timelines'!J1196</f>
        <v>15</v>
      </c>
    </row>
    <row r="77" spans="1:4" s="18" customFormat="1" ht="15" customHeight="1" x14ac:dyDescent="0.3">
      <c r="A77" s="159" t="s">
        <v>199</v>
      </c>
      <c r="B77" s="79">
        <f>'Provincial Disaster Timelines'!K1217</f>
        <v>20</v>
      </c>
      <c r="C77" s="79">
        <f>'Provincial Disaster Timelines'!G1217</f>
        <v>76</v>
      </c>
      <c r="D77" s="80">
        <f>'Provincial Disaster Timelines'!J1217</f>
        <v>14</v>
      </c>
    </row>
    <row r="78" spans="1:4" s="18" customFormat="1" ht="15" customHeight="1" x14ac:dyDescent="0.3">
      <c r="A78" s="159" t="s">
        <v>88</v>
      </c>
      <c r="B78" s="79">
        <f>'Provincial Disaster Timelines'!K1242</f>
        <v>24</v>
      </c>
      <c r="C78" s="79">
        <f>'Provincial Disaster Timelines'!G1242</f>
        <v>102</v>
      </c>
      <c r="D78" s="80">
        <f>'Provincial Disaster Timelines'!J1242</f>
        <v>20</v>
      </c>
    </row>
    <row r="79" spans="1:4" s="18" customFormat="1" ht="15" customHeight="1" x14ac:dyDescent="0.3">
      <c r="A79" s="159" t="s">
        <v>89</v>
      </c>
      <c r="B79" s="79">
        <f>'Provincial Disaster Timelines'!K1251</f>
        <v>8</v>
      </c>
      <c r="C79" s="79">
        <f>'Provincial Disaster Timelines'!G1251</f>
        <v>37</v>
      </c>
      <c r="D79" s="80">
        <f>'Provincial Disaster Timelines'!J1251</f>
        <v>3</v>
      </c>
    </row>
    <row r="80" spans="1:4" s="18" customFormat="1" ht="15" customHeight="1" x14ac:dyDescent="0.3">
      <c r="A80" s="159" t="s">
        <v>91</v>
      </c>
      <c r="B80" s="79">
        <f>'Provincial Disaster Timelines'!K1259</f>
        <v>7</v>
      </c>
      <c r="C80" s="79">
        <f>'Provincial Disaster Timelines'!G1259</f>
        <v>28</v>
      </c>
      <c r="D80" s="80">
        <f>'Provincial Disaster Timelines'!J1259</f>
        <v>2</v>
      </c>
    </row>
    <row r="81" spans="1:4" s="18" customFormat="1" ht="15" customHeight="1" x14ac:dyDescent="0.3">
      <c r="A81" s="159" t="s">
        <v>92</v>
      </c>
      <c r="B81" s="79">
        <f>'Provincial Disaster Timelines'!K1264</f>
        <v>4</v>
      </c>
      <c r="C81" s="79">
        <f>'Provincial Disaster Timelines'!G1264</f>
        <v>15</v>
      </c>
      <c r="D81" s="80">
        <f>'Provincial Disaster Timelines'!J1264</f>
        <v>0</v>
      </c>
    </row>
    <row r="82" spans="1:4" s="18" customFormat="1" ht="15" customHeight="1" x14ac:dyDescent="0.3">
      <c r="A82" s="159" t="s">
        <v>87</v>
      </c>
      <c r="B82" s="79">
        <f>'Provincial Disaster Timelines'!K1288</f>
        <v>23</v>
      </c>
      <c r="C82" s="79">
        <f>'Provincial Disaster Timelines'!G1288</f>
        <v>91</v>
      </c>
      <c r="D82" s="80">
        <f>'Provincial Disaster Timelines'!J1288</f>
        <v>18</v>
      </c>
    </row>
    <row r="83" spans="1:4" s="18" customFormat="1" ht="15" customHeight="1" x14ac:dyDescent="0.3">
      <c r="A83" s="159" t="s">
        <v>90</v>
      </c>
      <c r="B83" s="79">
        <f>'Provincial Disaster Timelines'!K1300</f>
        <v>11</v>
      </c>
      <c r="C83" s="79">
        <f>'Provincial Disaster Timelines'!G1300</f>
        <v>31</v>
      </c>
      <c r="D83" s="80">
        <f>'Provincial Disaster Timelines'!J1300</f>
        <v>4</v>
      </c>
    </row>
    <row r="84" spans="1:4" s="18" customFormat="1" ht="15" customHeight="1" x14ac:dyDescent="0.3">
      <c r="A84" s="159" t="s">
        <v>179</v>
      </c>
      <c r="B84" s="79">
        <f>'Provincial Disaster Timelines'!K1302</f>
        <v>0</v>
      </c>
      <c r="C84" s="79">
        <f>'Provincial Disaster Timelines'!G1302</f>
        <v>0</v>
      </c>
      <c r="D84" s="84">
        <f>'Provincial Disaster Timelines'!J1302</f>
        <v>0</v>
      </c>
    </row>
    <row r="85" spans="1:4" s="18" customFormat="1" ht="15" customHeight="1" x14ac:dyDescent="0.3">
      <c r="A85" s="159" t="s">
        <v>181</v>
      </c>
      <c r="B85" s="79">
        <f>'Provincial Disaster Timelines'!K1304</f>
        <v>1</v>
      </c>
      <c r="C85" s="79">
        <f>'Provincial Disaster Timelines'!G1304</f>
        <v>1</v>
      </c>
      <c r="D85" s="84">
        <f>'Provincial Disaster Timelines'!J1304</f>
        <v>0</v>
      </c>
    </row>
    <row r="86" spans="1:4" s="18" customFormat="1" ht="15" customHeight="1" x14ac:dyDescent="0.3">
      <c r="A86" s="159" t="s">
        <v>183</v>
      </c>
      <c r="B86" s="85">
        <f>'Provincial Disaster Timelines'!K1306</f>
        <v>0</v>
      </c>
      <c r="C86" s="79">
        <f>'Provincial Disaster Timelines'!G1306</f>
        <v>0</v>
      </c>
      <c r="D86" s="84">
        <f>'Provincial Disaster Timelines'!J1306</f>
        <v>0</v>
      </c>
    </row>
    <row r="87" spans="1:4" s="18" customFormat="1" ht="15" customHeight="1" x14ac:dyDescent="0.3">
      <c r="A87" s="161" t="s">
        <v>200</v>
      </c>
      <c r="B87" s="79">
        <f>'Provincial Disaster Timelines'!K1314</f>
        <v>7</v>
      </c>
      <c r="C87" s="79">
        <f>'Provincial Disaster Timelines'!G1314</f>
        <v>20</v>
      </c>
      <c r="D87" s="84">
        <f>'Provincial Disaster Timelines'!J1314</f>
        <v>2</v>
      </c>
    </row>
    <row r="88" spans="1:4" ht="15" customHeight="1" x14ac:dyDescent="0.3">
      <c r="A88" s="81" t="s">
        <v>289</v>
      </c>
      <c r="B88" s="33">
        <f>B8 + B86</f>
        <v>1</v>
      </c>
      <c r="C88" s="33">
        <f t="shared" ref="C88:D88" si="0">C8 + C86</f>
        <v>6</v>
      </c>
      <c r="D88" s="86">
        <f t="shared" si="0"/>
        <v>0</v>
      </c>
    </row>
    <row r="89" spans="1:4" ht="15" customHeight="1" x14ac:dyDescent="0.3">
      <c r="A89" s="81" t="s">
        <v>290</v>
      </c>
      <c r="B89" s="76">
        <f>B10 + B16</f>
        <v>33</v>
      </c>
      <c r="C89" s="76">
        <f t="shared" ref="C89:D89" si="1">C10 + C16</f>
        <v>126</v>
      </c>
      <c r="D89" s="87">
        <f t="shared" si="1"/>
        <v>26</v>
      </c>
    </row>
    <row r="90" spans="1:4" ht="43.2" customHeight="1" x14ac:dyDescent="0.3">
      <c r="A90" s="81" t="s">
        <v>293</v>
      </c>
      <c r="B90" s="14">
        <f>B37 + B39 + B48 + B87</f>
        <v>31</v>
      </c>
      <c r="C90" s="14">
        <f t="shared" ref="C90:D90" si="2">C37 + C39 + C48 + C87</f>
        <v>101</v>
      </c>
      <c r="D90" s="71">
        <f t="shared" si="2"/>
        <v>14</v>
      </c>
    </row>
    <row r="91" spans="1:4" ht="14.4" customHeight="1" x14ac:dyDescent="0.3">
      <c r="A91" s="81" t="s">
        <v>291</v>
      </c>
      <c r="B91" s="2">
        <f>B68 + B85</f>
        <v>12</v>
      </c>
      <c r="C91" s="2">
        <f t="shared" ref="C91:D91" si="3">C68 + C85</f>
        <v>40</v>
      </c>
      <c r="D91" s="11">
        <f t="shared" si="3"/>
        <v>7</v>
      </c>
    </row>
    <row r="92" spans="1:4" ht="15" customHeight="1" x14ac:dyDescent="0.3">
      <c r="A92" s="88" t="s">
        <v>292</v>
      </c>
      <c r="B92" s="7">
        <f>B74 + B84</f>
        <v>4</v>
      </c>
      <c r="C92" s="7">
        <f t="shared" ref="C92:D92" si="4">C74 + C84</f>
        <v>9</v>
      </c>
      <c r="D92" s="12">
        <f t="shared" si="4"/>
        <v>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7594-326C-4C23-ABA7-9577AB68D361}">
  <dimension ref="A1:O1314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RowHeight="14.4" x14ac:dyDescent="0.3"/>
  <cols>
    <col min="1" max="1" width="11.21875" style="19" customWidth="1"/>
    <col min="2" max="2" width="20.21875" style="19" customWidth="1"/>
    <col min="3" max="3" width="18.44140625" style="19" customWidth="1"/>
    <col min="4" max="4" width="11.5546875" style="19" customWidth="1"/>
    <col min="5" max="5" width="10.88671875" style="53" customWidth="1"/>
    <col min="6" max="6" width="14.109375" style="36" customWidth="1"/>
    <col min="7" max="8" width="10.88671875" style="53" customWidth="1"/>
    <col min="9" max="9" width="46.6640625" style="53" customWidth="1"/>
    <col min="10" max="10" width="14.5546875" style="85" customWidth="1"/>
    <col min="11" max="11" width="16" style="85" customWidth="1"/>
  </cols>
  <sheetData>
    <row r="1" spans="1:15" s="30" customFormat="1" ht="48.6" customHeight="1" x14ac:dyDescent="0.3">
      <c r="A1" s="109" t="s">
        <v>208</v>
      </c>
      <c r="B1" s="124" t="s">
        <v>186</v>
      </c>
      <c r="C1" s="125" t="s">
        <v>0</v>
      </c>
      <c r="D1" s="125" t="s">
        <v>188</v>
      </c>
      <c r="E1" s="125" t="s">
        <v>189</v>
      </c>
      <c r="F1" s="109" t="s">
        <v>207</v>
      </c>
      <c r="G1" s="126" t="s">
        <v>219</v>
      </c>
      <c r="H1" s="127" t="s">
        <v>220</v>
      </c>
      <c r="I1" s="127" t="s">
        <v>297</v>
      </c>
      <c r="J1" s="116" t="s">
        <v>295</v>
      </c>
      <c r="K1" s="116" t="s">
        <v>296</v>
      </c>
      <c r="L1" s="29"/>
      <c r="M1" s="29"/>
      <c r="N1" s="29"/>
      <c r="O1" s="29"/>
    </row>
    <row r="2" spans="1:15" ht="14.4" customHeight="1" x14ac:dyDescent="0.3">
      <c r="A2" s="128" t="s">
        <v>93</v>
      </c>
      <c r="B2" s="129" t="s">
        <v>19</v>
      </c>
      <c r="C2" s="130" t="s">
        <v>5</v>
      </c>
      <c r="D2" s="131">
        <v>38614</v>
      </c>
      <c r="E2" s="132">
        <v>38618</v>
      </c>
      <c r="F2" s="110"/>
      <c r="G2" s="133">
        <f>'National Disaster Timeline'!I4</f>
        <v>3</v>
      </c>
      <c r="H2" s="133">
        <f t="shared" ref="H2:H65" si="0">G2 * 30</f>
        <v>90</v>
      </c>
      <c r="I2" s="133">
        <f t="shared" ref="I2:I33" si="1">F3 - H2</f>
        <v>35</v>
      </c>
      <c r="J2" s="134"/>
      <c r="K2" s="117">
        <f>COUNTIF(C2, "*")</f>
        <v>1</v>
      </c>
      <c r="L2" s="4"/>
      <c r="M2" s="4"/>
    </row>
    <row r="3" spans="1:15" ht="14.4" customHeight="1" x14ac:dyDescent="0.3">
      <c r="A3" s="21"/>
      <c r="B3" s="20"/>
      <c r="C3" s="36" t="s">
        <v>13</v>
      </c>
      <c r="D3" s="22">
        <v>38743</v>
      </c>
      <c r="E3" s="22">
        <v>38753</v>
      </c>
      <c r="F3" s="111">
        <f t="shared" ref="F3:F22" si="2">D3-E2</f>
        <v>125</v>
      </c>
      <c r="G3" s="65">
        <f>'National Disaster Timeline'!$I$6</f>
        <v>6</v>
      </c>
      <c r="H3" s="65">
        <f t="shared" si="0"/>
        <v>180</v>
      </c>
      <c r="I3" s="65">
        <f t="shared" si="1"/>
        <v>-25</v>
      </c>
      <c r="J3" s="66">
        <f t="shared" ref="J3:J22" si="3">IF(I2 &lt; 0, 1, 0)</f>
        <v>0</v>
      </c>
      <c r="K3" s="118">
        <f t="shared" ref="K3:K21" si="4">COUNTIF(C3, "*")</f>
        <v>1</v>
      </c>
      <c r="L3" s="4"/>
      <c r="M3" s="4"/>
    </row>
    <row r="4" spans="1:15" ht="14.4" customHeight="1" x14ac:dyDescent="0.3">
      <c r="A4" s="21"/>
      <c r="B4" s="20"/>
      <c r="C4" s="36" t="s">
        <v>5</v>
      </c>
      <c r="D4" s="22">
        <v>38908</v>
      </c>
      <c r="E4" s="22">
        <v>38912</v>
      </c>
      <c r="F4" s="111">
        <f t="shared" si="2"/>
        <v>155</v>
      </c>
      <c r="G4" s="65">
        <f>'National Disaster Timeline'!$I$14</f>
        <v>6</v>
      </c>
      <c r="H4" s="65">
        <f t="shared" si="0"/>
        <v>180</v>
      </c>
      <c r="I4" s="65">
        <f t="shared" si="1"/>
        <v>-161</v>
      </c>
      <c r="J4" s="66">
        <f t="shared" si="3"/>
        <v>1</v>
      </c>
      <c r="K4" s="118">
        <f t="shared" si="4"/>
        <v>1</v>
      </c>
      <c r="L4" s="4"/>
      <c r="M4" s="4"/>
    </row>
    <row r="5" spans="1:15" ht="14.4" customHeight="1" x14ac:dyDescent="0.3">
      <c r="A5" s="135"/>
      <c r="B5" s="20"/>
      <c r="C5" s="36" t="s">
        <v>210</v>
      </c>
      <c r="D5" s="22">
        <v>38931</v>
      </c>
      <c r="E5" s="22">
        <v>38935</v>
      </c>
      <c r="F5" s="111">
        <f t="shared" si="2"/>
        <v>19</v>
      </c>
      <c r="G5" s="65">
        <f>'National Disaster Timeline'!$I$21</f>
        <v>3</v>
      </c>
      <c r="H5" s="65">
        <f t="shared" si="0"/>
        <v>90</v>
      </c>
      <c r="I5" s="65">
        <f t="shared" si="1"/>
        <v>277</v>
      </c>
      <c r="J5" s="66">
        <f t="shared" si="3"/>
        <v>1</v>
      </c>
      <c r="K5" s="118">
        <f t="shared" si="4"/>
        <v>1</v>
      </c>
      <c r="L5" s="4"/>
      <c r="M5" s="4"/>
    </row>
    <row r="6" spans="1:15" ht="14.4" customHeight="1" x14ac:dyDescent="0.3">
      <c r="A6" s="21"/>
      <c r="B6" s="20"/>
      <c r="C6" s="37" t="s">
        <v>5</v>
      </c>
      <c r="D6" s="34">
        <v>39302</v>
      </c>
      <c r="E6" s="22">
        <v>39304</v>
      </c>
      <c r="F6" s="111">
        <f t="shared" si="2"/>
        <v>367</v>
      </c>
      <c r="G6" s="65">
        <f>'National Disaster Timeline'!$I$44</f>
        <v>6</v>
      </c>
      <c r="H6" s="65">
        <f t="shared" si="0"/>
        <v>180</v>
      </c>
      <c r="I6" s="65">
        <f t="shared" si="1"/>
        <v>-132</v>
      </c>
      <c r="J6" s="66">
        <f t="shared" si="3"/>
        <v>0</v>
      </c>
      <c r="K6" s="118">
        <f t="shared" si="4"/>
        <v>1</v>
      </c>
      <c r="L6" s="4"/>
      <c r="M6" s="4"/>
    </row>
    <row r="7" spans="1:15" ht="14.4" customHeight="1" x14ac:dyDescent="0.3">
      <c r="A7" s="21"/>
      <c r="B7" s="20"/>
      <c r="C7" s="37" t="s">
        <v>5</v>
      </c>
      <c r="D7" s="34">
        <v>39352</v>
      </c>
      <c r="E7" s="22">
        <v>39355</v>
      </c>
      <c r="F7" s="111">
        <f t="shared" si="2"/>
        <v>48</v>
      </c>
      <c r="G7" s="65">
        <f>'National Disaster Timeline'!$I$49</f>
        <v>3</v>
      </c>
      <c r="H7" s="65">
        <f t="shared" si="0"/>
        <v>90</v>
      </c>
      <c r="I7" s="65">
        <f t="shared" si="1"/>
        <v>-55</v>
      </c>
      <c r="J7" s="66">
        <f t="shared" si="3"/>
        <v>1</v>
      </c>
      <c r="K7" s="118">
        <f t="shared" si="4"/>
        <v>1</v>
      </c>
      <c r="L7" s="4"/>
      <c r="M7" s="4"/>
    </row>
    <row r="8" spans="1:15" ht="14.4" customHeight="1" x14ac:dyDescent="0.3">
      <c r="A8" s="21"/>
      <c r="B8" s="20"/>
      <c r="C8" s="36" t="s">
        <v>210</v>
      </c>
      <c r="D8" s="22">
        <v>39390</v>
      </c>
      <c r="E8" s="22">
        <v>39392</v>
      </c>
      <c r="F8" s="111">
        <f t="shared" si="2"/>
        <v>35</v>
      </c>
      <c r="G8" s="65">
        <f>'National Disaster Timeline'!$I$55</f>
        <v>3</v>
      </c>
      <c r="H8" s="65">
        <f t="shared" si="0"/>
        <v>90</v>
      </c>
      <c r="I8" s="65">
        <f t="shared" si="1"/>
        <v>-75</v>
      </c>
      <c r="J8" s="66">
        <f t="shared" si="3"/>
        <v>1</v>
      </c>
      <c r="K8" s="118">
        <f t="shared" si="4"/>
        <v>1</v>
      </c>
      <c r="L8" s="4"/>
      <c r="M8" s="4"/>
    </row>
    <row r="9" spans="1:15" ht="14.4" customHeight="1" x14ac:dyDescent="0.3">
      <c r="A9" s="21"/>
      <c r="B9" s="20"/>
      <c r="C9" s="37" t="s">
        <v>5</v>
      </c>
      <c r="D9" s="34">
        <v>39407</v>
      </c>
      <c r="E9" s="22">
        <v>39414</v>
      </c>
      <c r="F9" s="111">
        <f t="shared" si="2"/>
        <v>15</v>
      </c>
      <c r="G9" s="65">
        <f>'National Disaster Timeline'!$I$59</f>
        <v>6</v>
      </c>
      <c r="H9" s="65">
        <f t="shared" si="0"/>
        <v>180</v>
      </c>
      <c r="I9" s="65">
        <f t="shared" si="1"/>
        <v>-183</v>
      </c>
      <c r="J9" s="66">
        <f t="shared" si="3"/>
        <v>1</v>
      </c>
      <c r="K9" s="118">
        <f t="shared" si="4"/>
        <v>1</v>
      </c>
      <c r="L9" s="4"/>
      <c r="M9" s="4"/>
    </row>
    <row r="10" spans="1:15" ht="14.4" customHeight="1" x14ac:dyDescent="0.3">
      <c r="A10" s="21"/>
      <c r="B10" s="20"/>
      <c r="C10" s="36" t="s">
        <v>210</v>
      </c>
      <c r="D10" s="22">
        <v>39411</v>
      </c>
      <c r="E10" s="22">
        <v>39418</v>
      </c>
      <c r="F10" s="111">
        <f t="shared" si="2"/>
        <v>-3</v>
      </c>
      <c r="G10" s="65">
        <f>'National Disaster Timeline'!$I$60</f>
        <v>3</v>
      </c>
      <c r="H10" s="65">
        <f t="shared" si="0"/>
        <v>90</v>
      </c>
      <c r="I10" s="65">
        <f t="shared" si="1"/>
        <v>78</v>
      </c>
      <c r="J10" s="66">
        <f t="shared" si="3"/>
        <v>1</v>
      </c>
      <c r="K10" s="118">
        <f t="shared" si="4"/>
        <v>1</v>
      </c>
      <c r="L10" s="4"/>
      <c r="M10" s="4"/>
    </row>
    <row r="11" spans="1:15" ht="14.4" customHeight="1" x14ac:dyDescent="0.3">
      <c r="A11" s="21"/>
      <c r="B11" s="20"/>
      <c r="C11" s="36" t="s">
        <v>210</v>
      </c>
      <c r="D11" s="22">
        <v>39586</v>
      </c>
      <c r="E11" s="22">
        <v>39590</v>
      </c>
      <c r="F11" s="111">
        <f t="shared" si="2"/>
        <v>168</v>
      </c>
      <c r="G11" s="65">
        <f>'National Disaster Timeline'!$I$68</f>
        <v>3</v>
      </c>
      <c r="H11" s="65">
        <f t="shared" si="0"/>
        <v>90</v>
      </c>
      <c r="I11" s="65">
        <f t="shared" si="1"/>
        <v>-26</v>
      </c>
      <c r="J11" s="66">
        <f t="shared" si="3"/>
        <v>0</v>
      </c>
      <c r="K11" s="118">
        <f t="shared" si="4"/>
        <v>1</v>
      </c>
      <c r="L11" s="4"/>
      <c r="M11" s="4"/>
    </row>
    <row r="12" spans="1:15" ht="14.4" customHeight="1" x14ac:dyDescent="0.3">
      <c r="A12" s="21"/>
      <c r="B12" s="20"/>
      <c r="C12" s="37" t="s">
        <v>5</v>
      </c>
      <c r="D12" s="34">
        <v>39654</v>
      </c>
      <c r="E12" s="22">
        <v>39657</v>
      </c>
      <c r="F12" s="111">
        <f t="shared" si="2"/>
        <v>64</v>
      </c>
      <c r="G12" s="65">
        <f>'National Disaster Timeline'!$I$76</f>
        <v>3</v>
      </c>
      <c r="H12" s="65">
        <f t="shared" si="0"/>
        <v>90</v>
      </c>
      <c r="I12" s="65">
        <f t="shared" si="1"/>
        <v>-90</v>
      </c>
      <c r="J12" s="66">
        <f t="shared" si="3"/>
        <v>1</v>
      </c>
      <c r="K12" s="118">
        <f t="shared" si="4"/>
        <v>1</v>
      </c>
      <c r="L12" s="4"/>
      <c r="M12" s="4"/>
    </row>
    <row r="13" spans="1:15" ht="14.4" customHeight="1" x14ac:dyDescent="0.3">
      <c r="A13" s="21"/>
      <c r="B13" s="20"/>
      <c r="C13" s="36" t="s">
        <v>210</v>
      </c>
      <c r="D13" s="22">
        <v>39657</v>
      </c>
      <c r="E13" s="22">
        <v>39658</v>
      </c>
      <c r="F13" s="111">
        <f t="shared" si="2"/>
        <v>0</v>
      </c>
      <c r="G13" s="65">
        <f>'National Disaster Timeline'!$I$77</f>
        <v>3</v>
      </c>
      <c r="H13" s="65">
        <f t="shared" si="0"/>
        <v>90</v>
      </c>
      <c r="I13" s="65">
        <f t="shared" si="1"/>
        <v>25</v>
      </c>
      <c r="J13" s="66">
        <f t="shared" si="3"/>
        <v>1</v>
      </c>
      <c r="K13" s="118">
        <f t="shared" si="4"/>
        <v>1</v>
      </c>
      <c r="L13" s="4"/>
      <c r="M13" s="4"/>
    </row>
    <row r="14" spans="1:15" ht="14.4" customHeight="1" x14ac:dyDescent="0.3">
      <c r="A14" s="21"/>
      <c r="B14" s="20"/>
      <c r="C14" s="36" t="s">
        <v>13</v>
      </c>
      <c r="D14" s="22">
        <v>39773</v>
      </c>
      <c r="E14" s="22">
        <v>39788</v>
      </c>
      <c r="F14" s="111">
        <f t="shared" si="2"/>
        <v>115</v>
      </c>
      <c r="G14" s="65">
        <f>'National Disaster Timeline'!$I$87</f>
        <v>3</v>
      </c>
      <c r="H14" s="65">
        <f t="shared" si="0"/>
        <v>90</v>
      </c>
      <c r="I14" s="65">
        <f t="shared" si="1"/>
        <v>56</v>
      </c>
      <c r="J14" s="66">
        <f t="shared" si="3"/>
        <v>0</v>
      </c>
      <c r="K14" s="118">
        <f t="shared" si="4"/>
        <v>1</v>
      </c>
      <c r="L14" s="4"/>
      <c r="M14" s="4"/>
    </row>
    <row r="15" spans="1:15" ht="14.4" customHeight="1" x14ac:dyDescent="0.3">
      <c r="A15" s="21"/>
      <c r="B15" s="20"/>
      <c r="C15" s="36" t="s">
        <v>13</v>
      </c>
      <c r="D15" s="22">
        <v>39934</v>
      </c>
      <c r="E15" s="22">
        <v>39940</v>
      </c>
      <c r="F15" s="111">
        <f t="shared" si="2"/>
        <v>146</v>
      </c>
      <c r="G15" s="65">
        <f>'National Disaster Timeline'!$I$103</f>
        <v>3</v>
      </c>
      <c r="H15" s="65">
        <f t="shared" si="0"/>
        <v>90</v>
      </c>
      <c r="I15" s="65">
        <f t="shared" si="1"/>
        <v>-91</v>
      </c>
      <c r="J15" s="66">
        <f t="shared" si="3"/>
        <v>0</v>
      </c>
      <c r="K15" s="118">
        <f t="shared" si="4"/>
        <v>1</v>
      </c>
      <c r="L15" s="4"/>
      <c r="M15" s="4"/>
    </row>
    <row r="16" spans="1:15" ht="14.4" customHeight="1" x14ac:dyDescent="0.3">
      <c r="A16" s="21"/>
      <c r="B16" s="20"/>
      <c r="C16" s="37" t="s">
        <v>5</v>
      </c>
      <c r="D16" s="34">
        <v>39939</v>
      </c>
      <c r="E16" s="22">
        <v>39942</v>
      </c>
      <c r="F16" s="111">
        <f t="shared" si="2"/>
        <v>-1</v>
      </c>
      <c r="G16" s="65">
        <f>'National Disaster Timeline'!$I$104</f>
        <v>6</v>
      </c>
      <c r="H16" s="65">
        <f t="shared" si="0"/>
        <v>180</v>
      </c>
      <c r="I16" s="65">
        <f t="shared" si="1"/>
        <v>-112</v>
      </c>
      <c r="J16" s="66">
        <f t="shared" si="3"/>
        <v>1</v>
      </c>
      <c r="K16" s="118">
        <f t="shared" si="4"/>
        <v>1</v>
      </c>
      <c r="L16" s="4"/>
      <c r="M16" s="4"/>
    </row>
    <row r="17" spans="1:13" ht="14.4" customHeight="1" x14ac:dyDescent="0.3">
      <c r="A17" s="21"/>
      <c r="B17" s="20"/>
      <c r="C17" s="36" t="s">
        <v>210</v>
      </c>
      <c r="D17" s="22">
        <v>40010</v>
      </c>
      <c r="E17" s="22">
        <v>40012</v>
      </c>
      <c r="F17" s="111">
        <f t="shared" si="2"/>
        <v>68</v>
      </c>
      <c r="G17" s="65">
        <f>'National Disaster Timeline'!$I$110</f>
        <v>3</v>
      </c>
      <c r="H17" s="65">
        <f t="shared" si="0"/>
        <v>90</v>
      </c>
      <c r="I17" s="65">
        <f t="shared" si="1"/>
        <v>-70</v>
      </c>
      <c r="J17" s="66">
        <f t="shared" si="3"/>
        <v>1</v>
      </c>
      <c r="K17" s="118">
        <f t="shared" si="4"/>
        <v>1</v>
      </c>
      <c r="L17" s="4"/>
      <c r="M17" s="4"/>
    </row>
    <row r="18" spans="1:13" ht="14.4" customHeight="1" x14ac:dyDescent="0.3">
      <c r="A18" s="21"/>
      <c r="B18" s="20"/>
      <c r="C18" s="36" t="s">
        <v>210</v>
      </c>
      <c r="D18" s="22">
        <v>40032</v>
      </c>
      <c r="E18" s="22">
        <v>40033</v>
      </c>
      <c r="F18" s="111">
        <f t="shared" si="2"/>
        <v>20</v>
      </c>
      <c r="G18" s="65">
        <f>'National Disaster Timeline'!$I$114</f>
        <v>6</v>
      </c>
      <c r="H18" s="65">
        <f t="shared" si="0"/>
        <v>180</v>
      </c>
      <c r="I18" s="65">
        <f t="shared" si="1"/>
        <v>-156</v>
      </c>
      <c r="J18" s="66">
        <f t="shared" si="3"/>
        <v>1</v>
      </c>
      <c r="K18" s="118">
        <f t="shared" si="4"/>
        <v>1</v>
      </c>
      <c r="L18" s="4"/>
      <c r="M18" s="4"/>
    </row>
    <row r="19" spans="1:13" ht="14.4" customHeight="1" x14ac:dyDescent="0.3">
      <c r="A19" s="21"/>
      <c r="B19" s="20"/>
      <c r="C19" s="36" t="s">
        <v>210</v>
      </c>
      <c r="D19" s="22">
        <v>40057</v>
      </c>
      <c r="E19" s="22">
        <v>40066</v>
      </c>
      <c r="F19" s="111">
        <f t="shared" si="2"/>
        <v>24</v>
      </c>
      <c r="G19" s="65">
        <f>'National Disaster Timeline'!$I$115</f>
        <v>3</v>
      </c>
      <c r="H19" s="65">
        <f t="shared" si="0"/>
        <v>90</v>
      </c>
      <c r="I19" s="65">
        <f t="shared" si="1"/>
        <v>-76</v>
      </c>
      <c r="J19" s="66">
        <f t="shared" si="3"/>
        <v>1</v>
      </c>
      <c r="K19" s="118">
        <f t="shared" si="4"/>
        <v>1</v>
      </c>
      <c r="L19" s="4"/>
      <c r="M19" s="4"/>
    </row>
    <row r="20" spans="1:13" ht="14.4" customHeight="1" x14ac:dyDescent="0.3">
      <c r="A20" s="21"/>
      <c r="B20" s="20"/>
      <c r="C20" s="36" t="s">
        <v>5</v>
      </c>
      <c r="D20" s="22">
        <v>40080</v>
      </c>
      <c r="E20" s="22">
        <v>40083</v>
      </c>
      <c r="F20" s="111">
        <f t="shared" si="2"/>
        <v>14</v>
      </c>
      <c r="G20" s="65">
        <f>'National Disaster Timeline'!$I$122</f>
        <v>1</v>
      </c>
      <c r="H20" s="65">
        <f t="shared" si="0"/>
        <v>30</v>
      </c>
      <c r="I20" s="65">
        <f t="shared" si="1"/>
        <v>-27</v>
      </c>
      <c r="J20" s="66">
        <f t="shared" si="3"/>
        <v>1</v>
      </c>
      <c r="K20" s="118">
        <f t="shared" si="4"/>
        <v>1</v>
      </c>
      <c r="L20" s="4"/>
      <c r="M20" s="4"/>
    </row>
    <row r="21" spans="1:13" ht="14.4" customHeight="1" x14ac:dyDescent="0.3">
      <c r="A21" s="21"/>
      <c r="B21" s="20"/>
      <c r="C21" s="36" t="s">
        <v>5</v>
      </c>
      <c r="D21" s="22">
        <v>40086</v>
      </c>
      <c r="E21" s="22">
        <v>40096</v>
      </c>
      <c r="F21" s="111">
        <f t="shared" si="2"/>
        <v>3</v>
      </c>
      <c r="G21" s="65">
        <f>'National Disaster Timeline'!$I$124</f>
        <v>6</v>
      </c>
      <c r="H21" s="65">
        <f t="shared" si="0"/>
        <v>180</v>
      </c>
      <c r="I21" s="65">
        <f t="shared" si="1"/>
        <v>-188</v>
      </c>
      <c r="J21" s="66">
        <f t="shared" si="3"/>
        <v>1</v>
      </c>
      <c r="K21" s="118">
        <f t="shared" si="4"/>
        <v>1</v>
      </c>
      <c r="L21" s="4"/>
      <c r="M21" s="4"/>
    </row>
    <row r="22" spans="1:13" ht="14.4" customHeight="1" thickBot="1" x14ac:dyDescent="0.35">
      <c r="A22" s="21"/>
      <c r="B22" s="20"/>
      <c r="C22" s="36" t="s">
        <v>210</v>
      </c>
      <c r="D22" s="22">
        <v>40088</v>
      </c>
      <c r="E22" s="22">
        <v>40103</v>
      </c>
      <c r="F22" s="111">
        <f t="shared" si="2"/>
        <v>-8</v>
      </c>
      <c r="G22" s="65">
        <f>'National Disaster Timeline'!$I$125</f>
        <v>6</v>
      </c>
      <c r="H22" s="65">
        <f t="shared" si="0"/>
        <v>180</v>
      </c>
      <c r="I22" s="65">
        <f t="shared" si="1"/>
        <v>-180</v>
      </c>
      <c r="J22" s="66">
        <f t="shared" si="3"/>
        <v>1</v>
      </c>
      <c r="K22" s="118">
        <f>COUNTIF(C22, "*")</f>
        <v>1</v>
      </c>
      <c r="L22" s="4"/>
      <c r="M22" s="4"/>
    </row>
    <row r="23" spans="1:13" s="94" customFormat="1" ht="14.4" customHeight="1" thickBot="1" x14ac:dyDescent="0.35">
      <c r="A23" s="98" t="s">
        <v>286</v>
      </c>
      <c r="B23" s="89"/>
      <c r="C23" s="90"/>
      <c r="D23" s="91"/>
      <c r="E23" s="92"/>
      <c r="F23" s="112"/>
      <c r="G23" s="136">
        <f>SUM(G2:G22)</f>
        <v>85</v>
      </c>
      <c r="H23" s="137"/>
      <c r="I23" s="137"/>
      <c r="J23" s="138">
        <f>SUM(J2:J22)</f>
        <v>15</v>
      </c>
      <c r="K23" s="119">
        <f>SUM(K2:K22)</f>
        <v>21</v>
      </c>
      <c r="L23" s="93"/>
      <c r="M23" s="93"/>
    </row>
    <row r="24" spans="1:13" ht="14.4" customHeight="1" x14ac:dyDescent="0.3">
      <c r="A24" s="21" t="s">
        <v>94</v>
      </c>
      <c r="B24" s="20" t="s">
        <v>20</v>
      </c>
      <c r="C24" s="37" t="s">
        <v>13</v>
      </c>
      <c r="D24" s="34">
        <v>38691</v>
      </c>
      <c r="E24" s="22">
        <v>38715</v>
      </c>
      <c r="F24" s="111"/>
      <c r="G24" s="65">
        <f>'National Disaster Timeline'!$I$5</f>
        <v>6</v>
      </c>
      <c r="H24" s="65">
        <f t="shared" si="0"/>
        <v>180</v>
      </c>
      <c r="I24" s="65">
        <f t="shared" si="1"/>
        <v>-137</v>
      </c>
      <c r="J24" s="66"/>
      <c r="K24" s="118">
        <f t="shared" ref="K24:K86" si="5">COUNTIF(C24, "*")</f>
        <v>1</v>
      </c>
      <c r="L24" s="4"/>
      <c r="M24" s="4"/>
    </row>
    <row r="25" spans="1:13" ht="14.4" customHeight="1" x14ac:dyDescent="0.3">
      <c r="A25" s="21"/>
      <c r="B25" s="20"/>
      <c r="C25" s="36" t="s">
        <v>13</v>
      </c>
      <c r="D25" s="22">
        <v>38758</v>
      </c>
      <c r="E25" s="22">
        <v>38766</v>
      </c>
      <c r="F25" s="111">
        <f t="shared" ref="F25:F33" si="6">D25-E24</f>
        <v>43</v>
      </c>
      <c r="G25" s="65">
        <f>'National Disaster Timeline'!$I$7</f>
        <v>3</v>
      </c>
      <c r="H25" s="65">
        <f t="shared" si="0"/>
        <v>90</v>
      </c>
      <c r="I25" s="65">
        <f t="shared" si="1"/>
        <v>236</v>
      </c>
      <c r="J25" s="66">
        <f t="shared" ref="J25:J33" si="7">IF(I24 &lt; 0, 1, 0)</f>
        <v>1</v>
      </c>
      <c r="K25" s="118">
        <f t="shared" si="5"/>
        <v>1</v>
      </c>
      <c r="L25" s="4"/>
      <c r="M25" s="4"/>
    </row>
    <row r="26" spans="1:13" ht="14.4" customHeight="1" x14ac:dyDescent="0.3">
      <c r="A26" s="21"/>
      <c r="B26" s="20"/>
      <c r="C26" s="36" t="s">
        <v>13</v>
      </c>
      <c r="D26" s="22">
        <v>39092</v>
      </c>
      <c r="E26" s="22">
        <v>39106</v>
      </c>
      <c r="F26" s="111">
        <f t="shared" si="6"/>
        <v>326</v>
      </c>
      <c r="G26" s="65">
        <f>'National Disaster Timeline'!$I$37</f>
        <v>3</v>
      </c>
      <c r="H26" s="65">
        <f t="shared" si="0"/>
        <v>90</v>
      </c>
      <c r="I26" s="65">
        <f t="shared" si="1"/>
        <v>208</v>
      </c>
      <c r="J26" s="66">
        <f t="shared" si="7"/>
        <v>0</v>
      </c>
      <c r="K26" s="118">
        <f t="shared" si="5"/>
        <v>1</v>
      </c>
      <c r="L26" s="4"/>
      <c r="M26" s="4"/>
    </row>
    <row r="27" spans="1:13" ht="14.4" customHeight="1" x14ac:dyDescent="0.3">
      <c r="A27" s="21"/>
      <c r="B27" s="20"/>
      <c r="C27" s="36" t="s">
        <v>210</v>
      </c>
      <c r="D27" s="22">
        <v>39404</v>
      </c>
      <c r="E27" s="22">
        <v>39409</v>
      </c>
      <c r="F27" s="111">
        <f t="shared" si="6"/>
        <v>298</v>
      </c>
      <c r="G27" s="65">
        <f>'National Disaster Timeline'!$I$57</f>
        <v>3</v>
      </c>
      <c r="H27" s="65">
        <f t="shared" si="0"/>
        <v>90</v>
      </c>
      <c r="I27" s="65">
        <f t="shared" si="1"/>
        <v>-9</v>
      </c>
      <c r="J27" s="66">
        <f t="shared" si="7"/>
        <v>0</v>
      </c>
      <c r="K27" s="118">
        <f t="shared" si="5"/>
        <v>1</v>
      </c>
      <c r="L27" s="4"/>
      <c r="M27" s="4"/>
    </row>
    <row r="28" spans="1:13" ht="14.4" customHeight="1" x14ac:dyDescent="0.3">
      <c r="A28" s="21"/>
      <c r="B28" s="20"/>
      <c r="C28" s="36" t="s">
        <v>13</v>
      </c>
      <c r="D28" s="22">
        <v>39490</v>
      </c>
      <c r="E28" s="22">
        <v>39519</v>
      </c>
      <c r="F28" s="111">
        <f t="shared" si="6"/>
        <v>81</v>
      </c>
      <c r="G28" s="65">
        <f>'National Disaster Timeline'!$I$63</f>
        <v>6</v>
      </c>
      <c r="H28" s="65">
        <f t="shared" si="0"/>
        <v>180</v>
      </c>
      <c r="I28" s="65">
        <f t="shared" si="1"/>
        <v>111</v>
      </c>
      <c r="J28" s="66">
        <f t="shared" si="7"/>
        <v>1</v>
      </c>
      <c r="K28" s="118">
        <f t="shared" si="5"/>
        <v>1</v>
      </c>
      <c r="L28" s="4"/>
      <c r="M28" s="4"/>
    </row>
    <row r="29" spans="1:13" ht="14.4" customHeight="1" x14ac:dyDescent="0.3">
      <c r="A29" s="21"/>
      <c r="B29" s="20"/>
      <c r="C29" s="36" t="s">
        <v>13</v>
      </c>
      <c r="D29" s="22">
        <v>39810</v>
      </c>
      <c r="E29" s="22">
        <v>39832</v>
      </c>
      <c r="F29" s="111">
        <f t="shared" si="6"/>
        <v>291</v>
      </c>
      <c r="G29" s="65">
        <f>'National Disaster Timeline'!$I$91</f>
        <v>1</v>
      </c>
      <c r="H29" s="65">
        <f t="shared" si="0"/>
        <v>30</v>
      </c>
      <c r="I29" s="65">
        <f t="shared" si="1"/>
        <v>-39</v>
      </c>
      <c r="J29" s="66">
        <f t="shared" si="7"/>
        <v>0</v>
      </c>
      <c r="K29" s="118">
        <f t="shared" si="5"/>
        <v>1</v>
      </c>
      <c r="L29" s="4"/>
      <c r="M29" s="4"/>
    </row>
    <row r="30" spans="1:13" s="45" customFormat="1" ht="14.4" customHeight="1" x14ac:dyDescent="0.3">
      <c r="A30" s="21"/>
      <c r="B30" s="20"/>
      <c r="C30" s="35" t="s">
        <v>13</v>
      </c>
      <c r="D30" s="22">
        <v>39823</v>
      </c>
      <c r="E30" s="22">
        <v>39823</v>
      </c>
      <c r="F30" s="111">
        <f t="shared" si="6"/>
        <v>-9</v>
      </c>
      <c r="G30" s="65">
        <f>'National Disaster Timeline'!$I$95</f>
        <v>1</v>
      </c>
      <c r="H30" s="65">
        <f t="shared" si="0"/>
        <v>30</v>
      </c>
      <c r="I30" s="65">
        <f t="shared" si="1"/>
        <v>166</v>
      </c>
      <c r="J30" s="66">
        <f t="shared" si="7"/>
        <v>1</v>
      </c>
      <c r="K30" s="118">
        <f t="shared" si="5"/>
        <v>1</v>
      </c>
      <c r="L30" s="46"/>
      <c r="M30" s="46"/>
    </row>
    <row r="31" spans="1:13" ht="14.4" customHeight="1" x14ac:dyDescent="0.3">
      <c r="A31" s="21"/>
      <c r="B31" s="20"/>
      <c r="C31" s="36" t="s">
        <v>13</v>
      </c>
      <c r="D31" s="22">
        <v>40019</v>
      </c>
      <c r="E31" s="22">
        <v>40029</v>
      </c>
      <c r="F31" s="111">
        <f t="shared" si="6"/>
        <v>196</v>
      </c>
      <c r="G31" s="65">
        <f>'National Disaster Timeline'!$I$111</f>
        <v>1</v>
      </c>
      <c r="H31" s="65">
        <f t="shared" si="0"/>
        <v>30</v>
      </c>
      <c r="I31" s="65">
        <f t="shared" si="1"/>
        <v>83</v>
      </c>
      <c r="J31" s="66">
        <f t="shared" si="7"/>
        <v>0</v>
      </c>
      <c r="K31" s="118">
        <f t="shared" si="5"/>
        <v>1</v>
      </c>
      <c r="L31" s="4"/>
      <c r="M31" s="4"/>
    </row>
    <row r="32" spans="1:13" ht="14.4" customHeight="1" x14ac:dyDescent="0.3">
      <c r="A32" s="21"/>
      <c r="B32" s="20"/>
      <c r="C32" s="35" t="s">
        <v>5</v>
      </c>
      <c r="D32" s="32">
        <v>40142</v>
      </c>
      <c r="E32" s="32">
        <v>40142</v>
      </c>
      <c r="F32" s="111">
        <f t="shared" si="6"/>
        <v>113</v>
      </c>
      <c r="G32" s="65">
        <f>'National Disaster Timeline'!$I$128</f>
        <v>3</v>
      </c>
      <c r="H32" s="65">
        <f t="shared" si="0"/>
        <v>90</v>
      </c>
      <c r="I32" s="65">
        <f t="shared" si="1"/>
        <v>-40</v>
      </c>
      <c r="J32" s="66">
        <f t="shared" si="7"/>
        <v>0</v>
      </c>
      <c r="K32" s="118">
        <f t="shared" si="5"/>
        <v>1</v>
      </c>
      <c r="L32" s="4"/>
      <c r="M32" s="4"/>
    </row>
    <row r="33" spans="1:13" ht="14.4" customHeight="1" thickBot="1" x14ac:dyDescent="0.35">
      <c r="A33" s="21"/>
      <c r="B33" s="20"/>
      <c r="C33" s="35" t="s">
        <v>13</v>
      </c>
      <c r="D33" s="32">
        <v>40192</v>
      </c>
      <c r="E33" s="22">
        <v>40195</v>
      </c>
      <c r="F33" s="111">
        <f t="shared" si="6"/>
        <v>50</v>
      </c>
      <c r="G33" s="65">
        <f>'National Disaster Timeline'!$I$130</f>
        <v>1</v>
      </c>
      <c r="H33" s="65">
        <f t="shared" si="0"/>
        <v>30</v>
      </c>
      <c r="I33" s="65">
        <f t="shared" si="1"/>
        <v>-30</v>
      </c>
      <c r="J33" s="66">
        <f t="shared" si="7"/>
        <v>1</v>
      </c>
      <c r="K33" s="118">
        <f t="shared" si="5"/>
        <v>1</v>
      </c>
      <c r="L33" s="4"/>
      <c r="M33" s="4"/>
    </row>
    <row r="34" spans="1:13" s="94" customFormat="1" ht="14.4" customHeight="1" thickBot="1" x14ac:dyDescent="0.35">
      <c r="A34" s="98" t="s">
        <v>286</v>
      </c>
      <c r="B34" s="89"/>
      <c r="C34" s="90"/>
      <c r="D34" s="91"/>
      <c r="E34" s="92"/>
      <c r="F34" s="112"/>
      <c r="G34" s="136">
        <f>SUM(G24:G33)</f>
        <v>28</v>
      </c>
      <c r="H34" s="137"/>
      <c r="I34" s="137"/>
      <c r="J34" s="138">
        <f>SUM(J25:J33)</f>
        <v>4</v>
      </c>
      <c r="K34" s="119">
        <f>SUM(K24:K33)</f>
        <v>10</v>
      </c>
      <c r="L34" s="93"/>
      <c r="M34" s="93"/>
    </row>
    <row r="35" spans="1:13" ht="14.4" customHeight="1" x14ac:dyDescent="0.3">
      <c r="A35" s="21" t="s">
        <v>95</v>
      </c>
      <c r="B35" s="20" t="s">
        <v>191</v>
      </c>
      <c r="C35" s="36" t="s">
        <v>13</v>
      </c>
      <c r="D35" s="22">
        <v>38758</v>
      </c>
      <c r="E35" s="22">
        <v>38766</v>
      </c>
      <c r="F35" s="111"/>
      <c r="G35" s="65">
        <f>'National Disaster Timeline'!$I$7</f>
        <v>3</v>
      </c>
      <c r="H35" s="65">
        <f t="shared" si="0"/>
        <v>90</v>
      </c>
      <c r="I35" s="65">
        <f t="shared" ref="I35:I65" si="8">F36 - H35</f>
        <v>155</v>
      </c>
      <c r="J35" s="66"/>
      <c r="K35" s="118">
        <f t="shared" si="5"/>
        <v>1</v>
      </c>
      <c r="L35" s="4"/>
      <c r="M35" s="4"/>
    </row>
    <row r="36" spans="1:13" ht="14.4" customHeight="1" x14ac:dyDescent="0.3">
      <c r="A36" s="21"/>
      <c r="B36" s="20"/>
      <c r="C36" s="36" t="s">
        <v>13</v>
      </c>
      <c r="D36" s="22">
        <v>39011</v>
      </c>
      <c r="E36" s="22">
        <v>39017</v>
      </c>
      <c r="F36" s="111">
        <f t="shared" ref="F36:F42" si="9">D36-E35</f>
        <v>245</v>
      </c>
      <c r="G36" s="65">
        <f>'National Disaster Timeline'!$I$29</f>
        <v>3</v>
      </c>
      <c r="H36" s="65">
        <f t="shared" si="0"/>
        <v>90</v>
      </c>
      <c r="I36" s="65">
        <f t="shared" si="8"/>
        <v>-15</v>
      </c>
      <c r="J36" s="66">
        <f t="shared" ref="J36:J42" si="10">IF(I35 &lt; 0, 1, 0)</f>
        <v>0</v>
      </c>
      <c r="K36" s="118">
        <f t="shared" si="5"/>
        <v>1</v>
      </c>
      <c r="L36" s="4"/>
      <c r="M36" s="4"/>
    </row>
    <row r="37" spans="1:13" ht="14.4" customHeight="1" x14ac:dyDescent="0.3">
      <c r="A37" s="21"/>
      <c r="B37" s="20"/>
      <c r="C37" s="36" t="s">
        <v>13</v>
      </c>
      <c r="D37" s="22">
        <v>39092</v>
      </c>
      <c r="E37" s="22">
        <v>39106</v>
      </c>
      <c r="F37" s="111">
        <f t="shared" si="9"/>
        <v>75</v>
      </c>
      <c r="G37" s="65">
        <f>'National Disaster Timeline'!$I$37</f>
        <v>3</v>
      </c>
      <c r="H37" s="65">
        <f t="shared" si="0"/>
        <v>90</v>
      </c>
      <c r="I37" s="139">
        <f t="shared" si="8"/>
        <v>208</v>
      </c>
      <c r="J37" s="66">
        <f t="shared" si="10"/>
        <v>1</v>
      </c>
      <c r="K37" s="118">
        <f t="shared" si="5"/>
        <v>1</v>
      </c>
      <c r="L37" s="4"/>
      <c r="M37" s="4"/>
    </row>
    <row r="38" spans="1:13" ht="14.4" customHeight="1" x14ac:dyDescent="0.3">
      <c r="A38" s="21"/>
      <c r="B38" s="20"/>
      <c r="C38" s="36" t="s">
        <v>210</v>
      </c>
      <c r="D38" s="22">
        <v>39404</v>
      </c>
      <c r="E38" s="22">
        <v>39409</v>
      </c>
      <c r="F38" s="111">
        <f t="shared" si="9"/>
        <v>298</v>
      </c>
      <c r="G38" s="65">
        <f>'National Disaster Timeline'!$I$57</f>
        <v>3</v>
      </c>
      <c r="H38" s="65">
        <f t="shared" si="0"/>
        <v>90</v>
      </c>
      <c r="I38" s="65">
        <f t="shared" si="8"/>
        <v>-9</v>
      </c>
      <c r="J38" s="66">
        <f t="shared" si="10"/>
        <v>0</v>
      </c>
      <c r="K38" s="118">
        <f t="shared" si="5"/>
        <v>1</v>
      </c>
      <c r="L38" s="4"/>
      <c r="M38" s="4"/>
    </row>
    <row r="39" spans="1:13" ht="14.4" customHeight="1" x14ac:dyDescent="0.3">
      <c r="A39" s="21"/>
      <c r="B39" s="20"/>
      <c r="C39" s="36" t="s">
        <v>13</v>
      </c>
      <c r="D39" s="22">
        <v>39490</v>
      </c>
      <c r="E39" s="22">
        <v>39519</v>
      </c>
      <c r="F39" s="111">
        <f t="shared" si="9"/>
        <v>81</v>
      </c>
      <c r="G39" s="65">
        <f>'National Disaster Timeline'!$I$63</f>
        <v>6</v>
      </c>
      <c r="H39" s="65">
        <f t="shared" si="0"/>
        <v>180</v>
      </c>
      <c r="I39" s="65">
        <f t="shared" si="8"/>
        <v>111</v>
      </c>
      <c r="J39" s="66">
        <f t="shared" si="10"/>
        <v>1</v>
      </c>
      <c r="K39" s="118">
        <f t="shared" si="5"/>
        <v>1</v>
      </c>
      <c r="L39" s="4"/>
      <c r="M39" s="4"/>
    </row>
    <row r="40" spans="1:13" ht="14.4" customHeight="1" x14ac:dyDescent="0.3">
      <c r="A40" s="21"/>
      <c r="B40" s="20"/>
      <c r="C40" s="36" t="s">
        <v>13</v>
      </c>
      <c r="D40" s="22">
        <v>39810</v>
      </c>
      <c r="E40" s="22">
        <v>39832</v>
      </c>
      <c r="F40" s="111">
        <f t="shared" si="9"/>
        <v>291</v>
      </c>
      <c r="G40" s="65">
        <f>'National Disaster Timeline'!$I$91</f>
        <v>1</v>
      </c>
      <c r="H40" s="65">
        <f t="shared" si="0"/>
        <v>30</v>
      </c>
      <c r="I40" s="65">
        <f t="shared" si="8"/>
        <v>157</v>
      </c>
      <c r="J40" s="66">
        <f t="shared" si="10"/>
        <v>0</v>
      </c>
      <c r="K40" s="118">
        <f t="shared" si="5"/>
        <v>1</v>
      </c>
      <c r="L40" s="4"/>
      <c r="M40" s="4"/>
    </row>
    <row r="41" spans="1:13" ht="14.4" customHeight="1" x14ac:dyDescent="0.3">
      <c r="A41" s="21"/>
      <c r="B41" s="20"/>
      <c r="C41" s="36" t="s">
        <v>13</v>
      </c>
      <c r="D41" s="22">
        <v>40019</v>
      </c>
      <c r="E41" s="22">
        <v>40029</v>
      </c>
      <c r="F41" s="111">
        <f t="shared" si="9"/>
        <v>187</v>
      </c>
      <c r="G41" s="65">
        <f>'National Disaster Timeline'!$I$111</f>
        <v>1</v>
      </c>
      <c r="H41" s="65">
        <f t="shared" si="0"/>
        <v>30</v>
      </c>
      <c r="I41" s="65">
        <f t="shared" si="8"/>
        <v>83</v>
      </c>
      <c r="J41" s="66">
        <f t="shared" si="10"/>
        <v>0</v>
      </c>
      <c r="K41" s="118">
        <f t="shared" si="5"/>
        <v>1</v>
      </c>
      <c r="L41" s="4"/>
      <c r="M41" s="4"/>
    </row>
    <row r="42" spans="1:13" ht="14.4" customHeight="1" thickBot="1" x14ac:dyDescent="0.35">
      <c r="A42" s="21"/>
      <c r="B42" s="20"/>
      <c r="C42" s="35" t="s">
        <v>5</v>
      </c>
      <c r="D42" s="32">
        <v>40142</v>
      </c>
      <c r="E42" s="32">
        <v>40142</v>
      </c>
      <c r="F42" s="111">
        <f t="shared" si="9"/>
        <v>113</v>
      </c>
      <c r="G42" s="65">
        <f>'National Disaster Timeline'!$I$128</f>
        <v>3</v>
      </c>
      <c r="H42" s="65">
        <f t="shared" si="0"/>
        <v>90</v>
      </c>
      <c r="I42" s="65">
        <f t="shared" si="8"/>
        <v>-90</v>
      </c>
      <c r="J42" s="66">
        <f t="shared" si="10"/>
        <v>0</v>
      </c>
      <c r="K42" s="118">
        <f t="shared" si="5"/>
        <v>1</v>
      </c>
      <c r="L42" s="4"/>
      <c r="M42" s="4"/>
    </row>
    <row r="43" spans="1:13" s="94" customFormat="1" ht="14.4" customHeight="1" thickBot="1" x14ac:dyDescent="0.35">
      <c r="A43" s="98" t="s">
        <v>286</v>
      </c>
      <c r="B43" s="89"/>
      <c r="C43" s="90"/>
      <c r="D43" s="91"/>
      <c r="E43" s="92"/>
      <c r="F43" s="112"/>
      <c r="G43" s="136">
        <f>SUM(G35:G42)</f>
        <v>23</v>
      </c>
      <c r="H43" s="140"/>
      <c r="I43" s="140"/>
      <c r="J43" s="136">
        <f t="shared" ref="J43:K43" si="11">SUM(J35:J42)</f>
        <v>2</v>
      </c>
      <c r="K43" s="120">
        <f t="shared" si="11"/>
        <v>8</v>
      </c>
      <c r="L43" s="93"/>
      <c r="M43" s="93"/>
    </row>
    <row r="44" spans="1:13" ht="14.4" customHeight="1" x14ac:dyDescent="0.3">
      <c r="A44" s="21" t="s">
        <v>96</v>
      </c>
      <c r="B44" s="20" t="s">
        <v>21</v>
      </c>
      <c r="C44" s="37" t="s">
        <v>13</v>
      </c>
      <c r="D44" s="34">
        <v>38691</v>
      </c>
      <c r="E44" s="22">
        <v>38715</v>
      </c>
      <c r="F44" s="111"/>
      <c r="G44" s="65">
        <f>'National Disaster Timeline'!$I$5</f>
        <v>6</v>
      </c>
      <c r="H44" s="65">
        <f t="shared" si="0"/>
        <v>180</v>
      </c>
      <c r="I44" s="65">
        <f t="shared" si="8"/>
        <v>-49</v>
      </c>
      <c r="J44" s="66"/>
      <c r="K44" s="118">
        <f t="shared" si="5"/>
        <v>1</v>
      </c>
      <c r="L44" s="4"/>
      <c r="M44" s="4"/>
    </row>
    <row r="45" spans="1:13" ht="14.4" customHeight="1" x14ac:dyDescent="0.3">
      <c r="A45" s="21"/>
      <c r="B45" s="20"/>
      <c r="C45" s="37" t="s">
        <v>5</v>
      </c>
      <c r="D45" s="34">
        <v>38846</v>
      </c>
      <c r="E45" s="22">
        <v>38852</v>
      </c>
      <c r="F45" s="111">
        <f t="shared" ref="F45:F52" si="12">D45-E44</f>
        <v>131</v>
      </c>
      <c r="G45" s="65">
        <f>'National Disaster Timeline'!$I$11</f>
        <v>6</v>
      </c>
      <c r="H45" s="65">
        <f t="shared" si="0"/>
        <v>180</v>
      </c>
      <c r="I45" s="65">
        <f t="shared" si="8"/>
        <v>-47</v>
      </c>
      <c r="J45" s="66">
        <f t="shared" ref="J45:J52" si="13">IF(I44 &lt; 0, 1, 0)</f>
        <v>1</v>
      </c>
      <c r="K45" s="118">
        <f t="shared" si="5"/>
        <v>1</v>
      </c>
      <c r="L45" s="4"/>
      <c r="M45" s="4"/>
    </row>
    <row r="46" spans="1:13" ht="14.4" customHeight="1" x14ac:dyDescent="0.3">
      <c r="A46" s="21"/>
      <c r="B46" s="20"/>
      <c r="C46" s="37" t="s">
        <v>5</v>
      </c>
      <c r="D46" s="34">
        <v>38985</v>
      </c>
      <c r="E46" s="22">
        <v>38989</v>
      </c>
      <c r="F46" s="111">
        <f t="shared" si="12"/>
        <v>133</v>
      </c>
      <c r="G46" s="65">
        <f>'National Disaster Timeline'!$I$25</f>
        <v>6</v>
      </c>
      <c r="H46" s="65">
        <f t="shared" si="0"/>
        <v>180</v>
      </c>
      <c r="I46" s="65">
        <f t="shared" si="8"/>
        <v>-182</v>
      </c>
      <c r="J46" s="66">
        <f t="shared" si="13"/>
        <v>1</v>
      </c>
      <c r="K46" s="118">
        <f t="shared" si="5"/>
        <v>1</v>
      </c>
      <c r="L46" s="4"/>
      <c r="M46" s="4"/>
    </row>
    <row r="47" spans="1:13" ht="14.4" customHeight="1" x14ac:dyDescent="0.3">
      <c r="A47" s="21"/>
      <c r="B47" s="20"/>
      <c r="C47" s="36" t="s">
        <v>210</v>
      </c>
      <c r="D47" s="22">
        <v>38987</v>
      </c>
      <c r="E47" s="22">
        <v>38996</v>
      </c>
      <c r="F47" s="111">
        <f t="shared" si="12"/>
        <v>-2</v>
      </c>
      <c r="G47" s="65">
        <f>'National Disaster Timeline'!$I$26</f>
        <v>6</v>
      </c>
      <c r="H47" s="65">
        <f t="shared" si="0"/>
        <v>180</v>
      </c>
      <c r="I47" s="65">
        <f t="shared" si="8"/>
        <v>-117</v>
      </c>
      <c r="J47" s="66">
        <f t="shared" si="13"/>
        <v>1</v>
      </c>
      <c r="K47" s="118">
        <f t="shared" si="5"/>
        <v>1</v>
      </c>
      <c r="L47" s="4"/>
      <c r="M47" s="4"/>
    </row>
    <row r="48" spans="1:13" ht="14.4" customHeight="1" x14ac:dyDescent="0.3">
      <c r="A48" s="21"/>
      <c r="B48" s="20"/>
      <c r="C48" s="37" t="s">
        <v>5</v>
      </c>
      <c r="D48" s="34">
        <v>39059</v>
      </c>
      <c r="E48" s="22">
        <v>39063</v>
      </c>
      <c r="F48" s="111">
        <f t="shared" si="12"/>
        <v>63</v>
      </c>
      <c r="G48" s="65">
        <f>'National Disaster Timeline'!$I$35</f>
        <v>6</v>
      </c>
      <c r="H48" s="65">
        <f t="shared" si="0"/>
        <v>180</v>
      </c>
      <c r="I48" s="65">
        <f t="shared" si="8"/>
        <v>162</v>
      </c>
      <c r="J48" s="66">
        <f t="shared" si="13"/>
        <v>1</v>
      </c>
      <c r="K48" s="118">
        <f t="shared" si="5"/>
        <v>1</v>
      </c>
      <c r="L48" s="4"/>
      <c r="M48" s="4"/>
    </row>
    <row r="49" spans="1:15" ht="14.4" customHeight="1" x14ac:dyDescent="0.3">
      <c r="A49" s="21"/>
      <c r="B49" s="20"/>
      <c r="C49" s="37" t="s">
        <v>5</v>
      </c>
      <c r="D49" s="34">
        <v>39405</v>
      </c>
      <c r="E49" s="22">
        <v>39414</v>
      </c>
      <c r="F49" s="111">
        <f t="shared" si="12"/>
        <v>342</v>
      </c>
      <c r="G49" s="65">
        <f>'National Disaster Timeline'!$I$58</f>
        <v>3</v>
      </c>
      <c r="H49" s="65">
        <f t="shared" si="0"/>
        <v>90</v>
      </c>
      <c r="I49" s="65">
        <f t="shared" si="8"/>
        <v>112</v>
      </c>
      <c r="J49" s="66">
        <f t="shared" si="13"/>
        <v>0</v>
      </c>
      <c r="K49" s="118">
        <f t="shared" si="5"/>
        <v>1</v>
      </c>
      <c r="L49" s="4"/>
      <c r="M49" s="4"/>
    </row>
    <row r="50" spans="1:15" ht="14.4" customHeight="1" x14ac:dyDescent="0.3">
      <c r="A50" s="21"/>
      <c r="B50" s="20"/>
      <c r="C50" s="37" t="s">
        <v>5</v>
      </c>
      <c r="D50" s="34">
        <v>39616</v>
      </c>
      <c r="E50" s="22">
        <v>39622</v>
      </c>
      <c r="F50" s="111">
        <f t="shared" si="12"/>
        <v>202</v>
      </c>
      <c r="G50" s="65">
        <f>'National Disaster Timeline'!$I$70</f>
        <v>3</v>
      </c>
      <c r="H50" s="65">
        <f t="shared" si="0"/>
        <v>90</v>
      </c>
      <c r="I50" s="65">
        <f t="shared" si="8"/>
        <v>-92</v>
      </c>
      <c r="J50" s="66">
        <f t="shared" si="13"/>
        <v>0</v>
      </c>
      <c r="K50" s="118">
        <f t="shared" si="5"/>
        <v>1</v>
      </c>
      <c r="L50" s="4"/>
      <c r="M50" s="4"/>
    </row>
    <row r="51" spans="1:15" ht="14.4" customHeight="1" x14ac:dyDescent="0.3">
      <c r="A51" s="21"/>
      <c r="B51" s="20"/>
      <c r="C51" s="36" t="s">
        <v>210</v>
      </c>
      <c r="D51" s="22">
        <v>39620</v>
      </c>
      <c r="E51" s="22">
        <v>39622</v>
      </c>
      <c r="F51" s="111">
        <f t="shared" si="12"/>
        <v>-2</v>
      </c>
      <c r="G51" s="65">
        <f>'National Disaster Timeline'!$I$72</f>
        <v>1</v>
      </c>
      <c r="H51" s="65">
        <f t="shared" si="0"/>
        <v>30</v>
      </c>
      <c r="I51" s="65">
        <f t="shared" si="8"/>
        <v>335</v>
      </c>
      <c r="J51" s="66">
        <f t="shared" si="13"/>
        <v>1</v>
      </c>
      <c r="K51" s="118">
        <f t="shared" si="5"/>
        <v>1</v>
      </c>
      <c r="L51" s="4"/>
      <c r="M51" s="4"/>
    </row>
    <row r="52" spans="1:15" ht="14.4" customHeight="1" thickBot="1" x14ac:dyDescent="0.35">
      <c r="A52" s="21"/>
      <c r="B52" s="20"/>
      <c r="C52" s="36" t="s">
        <v>5</v>
      </c>
      <c r="D52" s="22">
        <v>39987</v>
      </c>
      <c r="E52" s="22">
        <v>39989</v>
      </c>
      <c r="F52" s="111">
        <f t="shared" si="12"/>
        <v>365</v>
      </c>
      <c r="G52" s="65">
        <f>'National Disaster Timeline'!$I$107</f>
        <v>3</v>
      </c>
      <c r="H52" s="65">
        <f t="shared" si="0"/>
        <v>90</v>
      </c>
      <c r="I52" s="65">
        <f t="shared" si="8"/>
        <v>-90</v>
      </c>
      <c r="J52" s="66">
        <f t="shared" si="13"/>
        <v>0</v>
      </c>
      <c r="K52" s="118">
        <f t="shared" si="5"/>
        <v>1</v>
      </c>
      <c r="L52" s="4"/>
      <c r="M52" s="4"/>
    </row>
    <row r="53" spans="1:15" s="94" customFormat="1" ht="14.4" customHeight="1" thickBot="1" x14ac:dyDescent="0.35">
      <c r="A53" s="98" t="s">
        <v>286</v>
      </c>
      <c r="B53" s="89"/>
      <c r="C53" s="90"/>
      <c r="D53" s="91"/>
      <c r="E53" s="92"/>
      <c r="F53" s="112"/>
      <c r="G53" s="136">
        <f>SUM(G44:G52)</f>
        <v>40</v>
      </c>
      <c r="H53" s="140"/>
      <c r="I53" s="140"/>
      <c r="J53" s="136">
        <f t="shared" ref="J53:K53" si="14">SUM(J44:J52)</f>
        <v>5</v>
      </c>
      <c r="K53" s="120">
        <f t="shared" si="14"/>
        <v>9</v>
      </c>
      <c r="L53" s="93"/>
      <c r="M53" s="93"/>
      <c r="N53" s="95"/>
      <c r="O53" s="95"/>
    </row>
    <row r="54" spans="1:15" ht="14.4" customHeight="1" x14ac:dyDescent="0.3">
      <c r="A54" s="21" t="s">
        <v>97</v>
      </c>
      <c r="B54" s="20" t="s">
        <v>18</v>
      </c>
      <c r="C54" s="36" t="s">
        <v>13</v>
      </c>
      <c r="D54" s="22">
        <v>38610</v>
      </c>
      <c r="E54" s="22">
        <v>38622</v>
      </c>
      <c r="F54" s="111"/>
      <c r="G54" s="65">
        <f>'National Disaster Timeline'!$I$3</f>
        <v>3</v>
      </c>
      <c r="H54" s="65">
        <f t="shared" si="0"/>
        <v>90</v>
      </c>
      <c r="I54" s="65">
        <f t="shared" si="8"/>
        <v>-98</v>
      </c>
      <c r="J54" s="66"/>
      <c r="K54" s="118">
        <f t="shared" si="5"/>
        <v>1</v>
      </c>
      <c r="L54" s="4"/>
      <c r="M54" s="4"/>
      <c r="N54" s="10"/>
      <c r="O54" s="10"/>
    </row>
    <row r="55" spans="1:15" ht="14.4" customHeight="1" x14ac:dyDescent="0.3">
      <c r="A55" s="21"/>
      <c r="B55" s="20"/>
      <c r="C55" s="36" t="s">
        <v>5</v>
      </c>
      <c r="D55" s="22">
        <v>38614</v>
      </c>
      <c r="E55" s="22">
        <v>38618</v>
      </c>
      <c r="F55" s="111">
        <f t="shared" ref="F55:F80" si="15">D55-E54</f>
        <v>-8</v>
      </c>
      <c r="G55" s="65">
        <f>'National Disaster Timeline'!$I$4</f>
        <v>3</v>
      </c>
      <c r="H55" s="65">
        <f t="shared" si="0"/>
        <v>90</v>
      </c>
      <c r="I55" s="65">
        <f t="shared" si="8"/>
        <v>-17</v>
      </c>
      <c r="J55" s="66">
        <f t="shared" ref="J55:J80" si="16">IF(I54 &lt; 0, 1, 0)</f>
        <v>1</v>
      </c>
      <c r="K55" s="118">
        <f t="shared" si="5"/>
        <v>1</v>
      </c>
      <c r="L55" s="4"/>
      <c r="M55" s="4"/>
      <c r="N55" s="10"/>
      <c r="O55" s="10"/>
    </row>
    <row r="56" spans="1:15" ht="14.4" customHeight="1" x14ac:dyDescent="0.3">
      <c r="A56" s="21"/>
      <c r="B56" s="20"/>
      <c r="C56" s="37" t="s">
        <v>13</v>
      </c>
      <c r="D56" s="34">
        <v>38691</v>
      </c>
      <c r="E56" s="22">
        <v>38715</v>
      </c>
      <c r="F56" s="111">
        <f t="shared" si="15"/>
        <v>73</v>
      </c>
      <c r="G56" s="108">
        <f>'National Disaster Timeline'!$I$5</f>
        <v>6</v>
      </c>
      <c r="H56" s="65">
        <f t="shared" si="0"/>
        <v>180</v>
      </c>
      <c r="I56" s="65">
        <f t="shared" si="8"/>
        <v>-49</v>
      </c>
      <c r="J56" s="66">
        <f t="shared" si="16"/>
        <v>1</v>
      </c>
      <c r="K56" s="118">
        <f t="shared" si="5"/>
        <v>1</v>
      </c>
      <c r="L56" s="4"/>
      <c r="M56" s="4"/>
      <c r="N56" s="10"/>
      <c r="O56" s="10"/>
    </row>
    <row r="57" spans="1:15" ht="14.4" customHeight="1" x14ac:dyDescent="0.3">
      <c r="A57" s="21"/>
      <c r="B57" s="20"/>
      <c r="C57" s="35" t="s">
        <v>5</v>
      </c>
      <c r="D57" s="34">
        <v>38846</v>
      </c>
      <c r="E57" s="22">
        <v>38852</v>
      </c>
      <c r="F57" s="111">
        <f t="shared" si="15"/>
        <v>131</v>
      </c>
      <c r="G57" s="65">
        <f>'National Disaster Timeline'!$I$11</f>
        <v>6</v>
      </c>
      <c r="H57" s="65">
        <f t="shared" si="0"/>
        <v>180</v>
      </c>
      <c r="I57" s="65">
        <f t="shared" si="8"/>
        <v>-184</v>
      </c>
      <c r="J57" s="66">
        <f t="shared" si="16"/>
        <v>1</v>
      </c>
      <c r="K57" s="118">
        <f t="shared" si="5"/>
        <v>1</v>
      </c>
      <c r="L57" s="4"/>
      <c r="M57" s="4"/>
      <c r="N57" s="10"/>
      <c r="O57" s="10"/>
    </row>
    <row r="58" spans="1:15" ht="14.4" customHeight="1" x14ac:dyDescent="0.3">
      <c r="A58" s="21"/>
      <c r="B58" s="20"/>
      <c r="C58" s="106" t="s">
        <v>210</v>
      </c>
      <c r="D58" s="22">
        <v>38848</v>
      </c>
      <c r="E58" s="22">
        <v>38851</v>
      </c>
      <c r="F58" s="111">
        <f t="shared" si="15"/>
        <v>-4</v>
      </c>
      <c r="G58" s="65">
        <f>'National Disaster Timeline'!$I$13</f>
        <v>3</v>
      </c>
      <c r="H58" s="65">
        <f t="shared" si="0"/>
        <v>90</v>
      </c>
      <c r="I58" s="65">
        <f t="shared" si="8"/>
        <v>-30</v>
      </c>
      <c r="J58" s="66">
        <f t="shared" si="16"/>
        <v>1</v>
      </c>
      <c r="K58" s="118">
        <f t="shared" si="5"/>
        <v>1</v>
      </c>
      <c r="L58" s="4"/>
      <c r="M58" s="4"/>
      <c r="N58" s="10"/>
      <c r="O58" s="10"/>
    </row>
    <row r="59" spans="1:15" ht="14.4" customHeight="1" x14ac:dyDescent="0.3">
      <c r="A59" s="21"/>
      <c r="B59" s="20"/>
      <c r="C59" s="106" t="s">
        <v>15</v>
      </c>
      <c r="D59" s="8">
        <v>38911</v>
      </c>
      <c r="E59" s="8">
        <v>38991</v>
      </c>
      <c r="F59" s="111">
        <f t="shared" si="15"/>
        <v>60</v>
      </c>
      <c r="G59" s="65">
        <f>'National Disaster Timeline'!$I$16</f>
        <v>1</v>
      </c>
      <c r="H59" s="65">
        <f t="shared" si="0"/>
        <v>30</v>
      </c>
      <c r="I59" s="65">
        <f t="shared" si="8"/>
        <v>-36</v>
      </c>
      <c r="J59" s="66">
        <f t="shared" si="16"/>
        <v>1</v>
      </c>
      <c r="K59" s="118">
        <f t="shared" si="5"/>
        <v>1</v>
      </c>
      <c r="L59" s="4"/>
      <c r="M59" s="4"/>
      <c r="N59" s="10"/>
      <c r="O59" s="10"/>
    </row>
    <row r="60" spans="1:15" ht="14.4" customHeight="1" x14ac:dyDescent="0.3">
      <c r="A60" s="21"/>
      <c r="B60" s="20"/>
      <c r="C60" s="35" t="s">
        <v>5</v>
      </c>
      <c r="D60" s="34">
        <v>38985</v>
      </c>
      <c r="E60" s="22">
        <v>38989</v>
      </c>
      <c r="F60" s="111">
        <f t="shared" si="15"/>
        <v>-6</v>
      </c>
      <c r="G60" s="65">
        <f>'National Disaster Timeline'!$I$25</f>
        <v>6</v>
      </c>
      <c r="H60" s="65">
        <f t="shared" si="0"/>
        <v>180</v>
      </c>
      <c r="I60" s="65">
        <f t="shared" si="8"/>
        <v>-182</v>
      </c>
      <c r="J60" s="66">
        <f t="shared" si="16"/>
        <v>1</v>
      </c>
      <c r="K60" s="118">
        <f t="shared" si="5"/>
        <v>1</v>
      </c>
      <c r="L60" s="4"/>
      <c r="M60" s="4"/>
      <c r="N60" s="10"/>
      <c r="O60" s="10"/>
    </row>
    <row r="61" spans="1:15" ht="14.4" customHeight="1" x14ac:dyDescent="0.3">
      <c r="A61" s="21"/>
      <c r="B61" s="20"/>
      <c r="C61" s="106" t="s">
        <v>210</v>
      </c>
      <c r="D61" s="22">
        <v>38987</v>
      </c>
      <c r="E61" s="22">
        <v>38996</v>
      </c>
      <c r="F61" s="111">
        <f t="shared" si="15"/>
        <v>-2</v>
      </c>
      <c r="G61" s="65">
        <f>'National Disaster Timeline'!$I$26</f>
        <v>6</v>
      </c>
      <c r="H61" s="65">
        <f t="shared" si="0"/>
        <v>180</v>
      </c>
      <c r="I61" s="65">
        <f t="shared" si="8"/>
        <v>-127</v>
      </c>
      <c r="J61" s="66">
        <f t="shared" si="16"/>
        <v>1</v>
      </c>
      <c r="K61" s="118">
        <f t="shared" si="5"/>
        <v>1</v>
      </c>
      <c r="L61" s="4"/>
      <c r="M61" s="4"/>
      <c r="N61" s="10"/>
      <c r="O61" s="10"/>
    </row>
    <row r="62" spans="1:15" ht="14.4" customHeight="1" x14ac:dyDescent="0.3">
      <c r="A62" s="21"/>
      <c r="C62" s="35" t="s">
        <v>5</v>
      </c>
      <c r="D62" s="34">
        <v>39049</v>
      </c>
      <c r="E62" s="22">
        <v>39052</v>
      </c>
      <c r="F62" s="111">
        <f t="shared" si="15"/>
        <v>53</v>
      </c>
      <c r="G62" s="65">
        <f>'National Disaster Timeline'!$I$33</f>
        <v>6</v>
      </c>
      <c r="H62" s="65">
        <f t="shared" si="0"/>
        <v>180</v>
      </c>
      <c r="I62" s="65">
        <f t="shared" si="8"/>
        <v>-181</v>
      </c>
      <c r="J62" s="66">
        <f t="shared" si="16"/>
        <v>1</v>
      </c>
      <c r="K62" s="118">
        <f t="shared" si="5"/>
        <v>1</v>
      </c>
      <c r="L62" s="4"/>
      <c r="M62" s="4"/>
      <c r="N62" s="10"/>
      <c r="O62" s="10"/>
    </row>
    <row r="63" spans="1:15" ht="14.4" customHeight="1" x14ac:dyDescent="0.3">
      <c r="A63" s="21"/>
      <c r="B63" s="20"/>
      <c r="C63" s="106" t="s">
        <v>210</v>
      </c>
      <c r="D63" s="22">
        <v>39051</v>
      </c>
      <c r="E63" s="22">
        <v>39059</v>
      </c>
      <c r="F63" s="111">
        <f t="shared" si="15"/>
        <v>-1</v>
      </c>
      <c r="G63" s="65">
        <f>'National Disaster Timeline'!$I$31</f>
        <v>3</v>
      </c>
      <c r="H63" s="65">
        <f t="shared" si="0"/>
        <v>90</v>
      </c>
      <c r="I63" s="65">
        <f t="shared" si="8"/>
        <v>-90</v>
      </c>
      <c r="J63" s="66">
        <f t="shared" si="16"/>
        <v>1</v>
      </c>
      <c r="K63" s="118">
        <f t="shared" si="5"/>
        <v>1</v>
      </c>
      <c r="L63" s="4"/>
      <c r="M63" s="4"/>
      <c r="N63" s="10"/>
      <c r="O63" s="10"/>
    </row>
    <row r="64" spans="1:15" ht="14.4" customHeight="1" x14ac:dyDescent="0.3">
      <c r="A64" s="21"/>
      <c r="B64" s="20"/>
      <c r="C64" s="35" t="s">
        <v>5</v>
      </c>
      <c r="D64" s="34">
        <v>39059</v>
      </c>
      <c r="E64" s="22">
        <v>39063</v>
      </c>
      <c r="F64" s="111">
        <f t="shared" si="15"/>
        <v>0</v>
      </c>
      <c r="G64" s="65">
        <f>'National Disaster Timeline'!$I$35</f>
        <v>6</v>
      </c>
      <c r="H64" s="65">
        <f t="shared" si="0"/>
        <v>180</v>
      </c>
      <c r="I64" s="65">
        <f t="shared" si="8"/>
        <v>64</v>
      </c>
      <c r="J64" s="66">
        <f t="shared" si="16"/>
        <v>1</v>
      </c>
      <c r="K64" s="118">
        <f t="shared" si="5"/>
        <v>1</v>
      </c>
      <c r="L64" s="4"/>
      <c r="M64" s="4"/>
      <c r="N64" s="10"/>
      <c r="O64" s="10"/>
    </row>
    <row r="65" spans="1:15" ht="14.4" customHeight="1" x14ac:dyDescent="0.3">
      <c r="A65" s="21"/>
      <c r="B65" s="20"/>
      <c r="C65" s="35" t="s">
        <v>5</v>
      </c>
      <c r="D65" s="34">
        <v>39307</v>
      </c>
      <c r="E65" s="22">
        <v>39312</v>
      </c>
      <c r="F65" s="111">
        <f t="shared" si="15"/>
        <v>244</v>
      </c>
      <c r="G65" s="65">
        <f>'National Disaster Timeline'!$I$45</f>
        <v>3</v>
      </c>
      <c r="H65" s="65">
        <f t="shared" si="0"/>
        <v>90</v>
      </c>
      <c r="I65" s="65">
        <f t="shared" si="8"/>
        <v>-20</v>
      </c>
      <c r="J65" s="66">
        <f t="shared" si="16"/>
        <v>0</v>
      </c>
      <c r="K65" s="118">
        <f t="shared" si="5"/>
        <v>1</v>
      </c>
      <c r="L65" s="4"/>
      <c r="M65" s="4"/>
      <c r="N65" s="10"/>
      <c r="O65" s="10"/>
    </row>
    <row r="66" spans="1:15" ht="14.4" customHeight="1" x14ac:dyDescent="0.3">
      <c r="A66" s="21"/>
      <c r="B66" s="20"/>
      <c r="C66" s="106" t="s">
        <v>13</v>
      </c>
      <c r="D66" s="22">
        <v>39382</v>
      </c>
      <c r="E66" s="22">
        <v>39388</v>
      </c>
      <c r="F66" s="111">
        <f t="shared" si="15"/>
        <v>70</v>
      </c>
      <c r="G66" s="65">
        <f>'National Disaster Timeline'!$I$53</f>
        <v>3</v>
      </c>
      <c r="H66" s="65">
        <f t="shared" ref="H66:H129" si="17">G66 * 30</f>
        <v>90</v>
      </c>
      <c r="I66" s="65">
        <f t="shared" ref="I66:I97" si="18">F67 - H66</f>
        <v>-73</v>
      </c>
      <c r="J66" s="66">
        <f t="shared" si="16"/>
        <v>1</v>
      </c>
      <c r="K66" s="118">
        <f t="shared" si="5"/>
        <v>1</v>
      </c>
      <c r="L66" s="4"/>
      <c r="M66" s="4"/>
      <c r="N66" s="10"/>
      <c r="O66" s="10"/>
    </row>
    <row r="67" spans="1:15" ht="14.4" customHeight="1" x14ac:dyDescent="0.3">
      <c r="A67" s="21"/>
      <c r="B67" s="20"/>
      <c r="C67" s="35" t="s">
        <v>5</v>
      </c>
      <c r="D67" s="34">
        <v>39405</v>
      </c>
      <c r="E67" s="22">
        <v>39414</v>
      </c>
      <c r="F67" s="111">
        <f t="shared" si="15"/>
        <v>17</v>
      </c>
      <c r="G67" s="108">
        <f>'National Disaster Timeline'!$I$58</f>
        <v>3</v>
      </c>
      <c r="H67" s="65">
        <f t="shared" si="17"/>
        <v>90</v>
      </c>
      <c r="I67" s="65">
        <f t="shared" si="18"/>
        <v>-97</v>
      </c>
      <c r="J67" s="66">
        <f t="shared" si="16"/>
        <v>1</v>
      </c>
      <c r="K67" s="118">
        <f t="shared" si="5"/>
        <v>1</v>
      </c>
      <c r="L67" s="4"/>
      <c r="M67" s="4"/>
      <c r="N67" s="10"/>
      <c r="O67" s="10"/>
    </row>
    <row r="68" spans="1:15" ht="14.4" customHeight="1" x14ac:dyDescent="0.3">
      <c r="A68" s="21"/>
      <c r="B68" s="20"/>
      <c r="C68" s="35" t="s">
        <v>5</v>
      </c>
      <c r="D68" s="34">
        <v>39407</v>
      </c>
      <c r="E68" s="22">
        <v>39414</v>
      </c>
      <c r="F68" s="111">
        <f t="shared" si="15"/>
        <v>-7</v>
      </c>
      <c r="G68" s="65">
        <f>'National Disaster Timeline'!$I$59</f>
        <v>6</v>
      </c>
      <c r="H68" s="65">
        <f t="shared" si="17"/>
        <v>180</v>
      </c>
      <c r="I68" s="65">
        <f t="shared" si="18"/>
        <v>-183</v>
      </c>
      <c r="J68" s="66">
        <f t="shared" si="16"/>
        <v>1</v>
      </c>
      <c r="K68" s="118">
        <f t="shared" si="5"/>
        <v>1</v>
      </c>
      <c r="L68" s="4"/>
      <c r="M68" s="4"/>
      <c r="N68" s="10"/>
      <c r="O68" s="10"/>
    </row>
    <row r="69" spans="1:15" ht="14.4" customHeight="1" x14ac:dyDescent="0.3">
      <c r="A69" s="21"/>
      <c r="B69" s="20"/>
      <c r="C69" s="106" t="s">
        <v>210</v>
      </c>
      <c r="D69" s="22">
        <v>39411</v>
      </c>
      <c r="E69" s="22">
        <v>39418</v>
      </c>
      <c r="F69" s="111">
        <f t="shared" si="15"/>
        <v>-3</v>
      </c>
      <c r="G69" s="65">
        <f>'National Disaster Timeline'!$I$60</f>
        <v>3</v>
      </c>
      <c r="H69" s="65">
        <f t="shared" si="17"/>
        <v>90</v>
      </c>
      <c r="I69" s="65">
        <f t="shared" si="18"/>
        <v>-18</v>
      </c>
      <c r="J69" s="66">
        <f t="shared" si="16"/>
        <v>1</v>
      </c>
      <c r="K69" s="118">
        <f t="shared" si="5"/>
        <v>1</v>
      </c>
      <c r="L69" s="4"/>
      <c r="M69" s="4"/>
      <c r="N69" s="10"/>
      <c r="O69" s="10"/>
    </row>
    <row r="70" spans="1:15" ht="14.4" customHeight="1" x14ac:dyDescent="0.3">
      <c r="A70" s="21"/>
      <c r="B70" s="20"/>
      <c r="C70" s="106" t="s">
        <v>13</v>
      </c>
      <c r="D70" s="22">
        <v>39490</v>
      </c>
      <c r="E70" s="22">
        <v>39519</v>
      </c>
      <c r="F70" s="111">
        <f t="shared" si="15"/>
        <v>72</v>
      </c>
      <c r="G70" s="108">
        <f>'National Disaster Timeline'!$I$63</f>
        <v>6</v>
      </c>
      <c r="H70" s="65">
        <f t="shared" si="17"/>
        <v>180</v>
      </c>
      <c r="I70" s="65">
        <f t="shared" si="18"/>
        <v>-83</v>
      </c>
      <c r="J70" s="66">
        <f t="shared" si="16"/>
        <v>1</v>
      </c>
      <c r="K70" s="118">
        <f t="shared" si="5"/>
        <v>1</v>
      </c>
      <c r="L70" s="4"/>
      <c r="M70" s="4"/>
      <c r="N70" s="10"/>
      <c r="O70" s="10"/>
    </row>
    <row r="71" spans="1:15" ht="14.4" customHeight="1" x14ac:dyDescent="0.3">
      <c r="A71" s="21"/>
      <c r="B71" s="20"/>
      <c r="C71" s="35" t="s">
        <v>5</v>
      </c>
      <c r="D71" s="34">
        <v>39616</v>
      </c>
      <c r="E71" s="22">
        <v>39622</v>
      </c>
      <c r="F71" s="111">
        <f t="shared" si="15"/>
        <v>97</v>
      </c>
      <c r="G71" s="108">
        <f>'National Disaster Timeline'!$I$71</f>
        <v>6</v>
      </c>
      <c r="H71" s="65">
        <f t="shared" si="17"/>
        <v>180</v>
      </c>
      <c r="I71" s="65">
        <f t="shared" si="18"/>
        <v>-182</v>
      </c>
      <c r="J71" s="66">
        <f t="shared" si="16"/>
        <v>1</v>
      </c>
      <c r="K71" s="118">
        <f t="shared" si="5"/>
        <v>1</v>
      </c>
      <c r="L71" s="4"/>
      <c r="M71" s="4"/>
      <c r="N71" s="10"/>
      <c r="O71" s="10"/>
    </row>
    <row r="72" spans="1:15" ht="14.4" customHeight="1" x14ac:dyDescent="0.3">
      <c r="A72" s="21"/>
      <c r="B72" s="20"/>
      <c r="C72" s="106" t="s">
        <v>210</v>
      </c>
      <c r="D72" s="22">
        <v>39620</v>
      </c>
      <c r="E72" s="22">
        <v>39622</v>
      </c>
      <c r="F72" s="111">
        <f t="shared" si="15"/>
        <v>-2</v>
      </c>
      <c r="G72" s="65">
        <f>'National Disaster Timeline'!$I$72</f>
        <v>1</v>
      </c>
      <c r="H72" s="65">
        <f t="shared" si="17"/>
        <v>30</v>
      </c>
      <c r="I72" s="65">
        <f t="shared" si="18"/>
        <v>23</v>
      </c>
      <c r="J72" s="66">
        <f t="shared" si="16"/>
        <v>1</v>
      </c>
      <c r="K72" s="118">
        <f t="shared" si="5"/>
        <v>1</v>
      </c>
      <c r="L72" s="4"/>
      <c r="M72" s="4"/>
    </row>
    <row r="73" spans="1:15" ht="14.4" customHeight="1" x14ac:dyDescent="0.3">
      <c r="A73" s="21"/>
      <c r="B73" s="20"/>
      <c r="C73" s="105" t="s">
        <v>12</v>
      </c>
      <c r="D73" s="26">
        <v>39675</v>
      </c>
      <c r="E73" s="26">
        <v>39675</v>
      </c>
      <c r="F73" s="111">
        <f t="shared" si="15"/>
        <v>53</v>
      </c>
      <c r="G73" s="108">
        <f>'National Disaster Timeline'!$I$80</f>
        <v>1</v>
      </c>
      <c r="H73" s="65">
        <f t="shared" si="17"/>
        <v>30</v>
      </c>
      <c r="I73" s="65">
        <f t="shared" si="18"/>
        <v>229</v>
      </c>
      <c r="J73" s="66">
        <f t="shared" si="16"/>
        <v>0</v>
      </c>
      <c r="K73" s="118">
        <f t="shared" si="5"/>
        <v>1</v>
      </c>
      <c r="L73" s="4"/>
      <c r="M73" s="4"/>
      <c r="N73" s="10"/>
      <c r="O73" s="10"/>
    </row>
    <row r="74" spans="1:15" ht="14.4" customHeight="1" x14ac:dyDescent="0.3">
      <c r="A74" s="21"/>
      <c r="B74" s="20"/>
      <c r="C74" s="106" t="s">
        <v>5</v>
      </c>
      <c r="D74" s="22">
        <v>39934</v>
      </c>
      <c r="E74" s="22">
        <v>39938</v>
      </c>
      <c r="F74" s="111">
        <f t="shared" si="15"/>
        <v>259</v>
      </c>
      <c r="G74" s="108">
        <f>'National Disaster Timeline'!$I$102</f>
        <v>1</v>
      </c>
      <c r="H74" s="65">
        <f t="shared" si="17"/>
        <v>30</v>
      </c>
      <c r="I74" s="65">
        <f t="shared" si="18"/>
        <v>19</v>
      </c>
      <c r="J74" s="66">
        <f t="shared" si="16"/>
        <v>0</v>
      </c>
      <c r="K74" s="118">
        <f t="shared" si="5"/>
        <v>1</v>
      </c>
      <c r="L74" s="4"/>
      <c r="M74" s="4"/>
      <c r="N74" s="10"/>
      <c r="O74" s="10"/>
    </row>
    <row r="75" spans="1:15" ht="14.4" customHeight="1" x14ac:dyDescent="0.3">
      <c r="A75" s="21"/>
      <c r="B75" s="20"/>
      <c r="C75" s="106" t="s">
        <v>5</v>
      </c>
      <c r="D75" s="22">
        <v>39987</v>
      </c>
      <c r="E75" s="22">
        <v>39989</v>
      </c>
      <c r="F75" s="111">
        <f t="shared" si="15"/>
        <v>49</v>
      </c>
      <c r="G75" s="65">
        <f>'National Disaster Timeline'!$I$107</f>
        <v>3</v>
      </c>
      <c r="H75" s="65">
        <f t="shared" si="17"/>
        <v>90</v>
      </c>
      <c r="I75" s="65">
        <f t="shared" si="18"/>
        <v>-8</v>
      </c>
      <c r="J75" s="66">
        <f t="shared" si="16"/>
        <v>0</v>
      </c>
      <c r="K75" s="118">
        <f t="shared" si="5"/>
        <v>1</v>
      </c>
      <c r="L75" s="4"/>
      <c r="M75" s="4"/>
    </row>
    <row r="76" spans="1:15" ht="14.4" customHeight="1" x14ac:dyDescent="0.3">
      <c r="A76" s="21"/>
      <c r="B76" s="20"/>
      <c r="C76" s="106" t="s">
        <v>15</v>
      </c>
      <c r="D76" s="8">
        <v>40071</v>
      </c>
      <c r="E76" s="8">
        <v>40179</v>
      </c>
      <c r="F76" s="111">
        <f t="shared" si="15"/>
        <v>82</v>
      </c>
      <c r="G76" s="65">
        <f>'National Disaster Timeline'!$I$120</f>
        <v>1</v>
      </c>
      <c r="H76" s="65">
        <f t="shared" si="17"/>
        <v>30</v>
      </c>
      <c r="I76" s="65">
        <f t="shared" si="18"/>
        <v>-129</v>
      </c>
      <c r="J76" s="66">
        <f t="shared" si="16"/>
        <v>1</v>
      </c>
      <c r="K76" s="118">
        <f t="shared" si="5"/>
        <v>1</v>
      </c>
      <c r="L76" s="4"/>
      <c r="M76" s="4"/>
    </row>
    <row r="77" spans="1:15" ht="14.4" customHeight="1" x14ac:dyDescent="0.3">
      <c r="A77" s="21"/>
      <c r="B77" s="20"/>
      <c r="C77" s="106" t="s">
        <v>5</v>
      </c>
      <c r="D77" s="8">
        <v>40080</v>
      </c>
      <c r="E77" s="8">
        <v>40083</v>
      </c>
      <c r="F77" s="111">
        <f t="shared" si="15"/>
        <v>-99</v>
      </c>
      <c r="G77" s="65">
        <f>'National Disaster Timeline'!$I$122</f>
        <v>1</v>
      </c>
      <c r="H77" s="65">
        <f t="shared" si="17"/>
        <v>30</v>
      </c>
      <c r="I77" s="65">
        <f t="shared" si="18"/>
        <v>-27</v>
      </c>
      <c r="J77" s="66">
        <f t="shared" si="16"/>
        <v>1</v>
      </c>
      <c r="K77" s="118">
        <f t="shared" si="5"/>
        <v>1</v>
      </c>
      <c r="L77" s="4"/>
      <c r="M77" s="4"/>
    </row>
    <row r="78" spans="1:15" ht="14.4" customHeight="1" x14ac:dyDescent="0.3">
      <c r="A78" s="21"/>
      <c r="B78" s="20"/>
      <c r="C78" s="106" t="s">
        <v>5</v>
      </c>
      <c r="D78" s="22">
        <v>40086</v>
      </c>
      <c r="E78" s="22">
        <v>40096</v>
      </c>
      <c r="F78" s="111">
        <f t="shared" si="15"/>
        <v>3</v>
      </c>
      <c r="G78" s="65">
        <f>'National Disaster Timeline'!$I$124</f>
        <v>6</v>
      </c>
      <c r="H78" s="65">
        <f t="shared" si="17"/>
        <v>180</v>
      </c>
      <c r="I78" s="65">
        <f t="shared" si="18"/>
        <v>-162</v>
      </c>
      <c r="J78" s="66">
        <f t="shared" si="16"/>
        <v>1</v>
      </c>
      <c r="K78" s="118">
        <f t="shared" si="5"/>
        <v>1</v>
      </c>
      <c r="L78" s="4"/>
      <c r="M78" s="4"/>
    </row>
    <row r="79" spans="1:15" ht="14.4" customHeight="1" x14ac:dyDescent="0.3">
      <c r="A79" s="21"/>
      <c r="B79" s="20"/>
      <c r="C79" s="106" t="s">
        <v>5</v>
      </c>
      <c r="D79" s="22">
        <v>40114</v>
      </c>
      <c r="E79" s="22">
        <v>40118</v>
      </c>
      <c r="F79" s="111">
        <f t="shared" si="15"/>
        <v>18</v>
      </c>
      <c r="G79" s="65">
        <f>'National Disaster Timeline'!$I$126</f>
        <v>6</v>
      </c>
      <c r="H79" s="65">
        <f t="shared" si="17"/>
        <v>180</v>
      </c>
      <c r="I79" s="65">
        <f t="shared" si="18"/>
        <v>-182</v>
      </c>
      <c r="J79" s="66">
        <f t="shared" si="16"/>
        <v>1</v>
      </c>
      <c r="K79" s="118">
        <f t="shared" si="5"/>
        <v>1</v>
      </c>
      <c r="L79" s="4"/>
      <c r="M79" s="4"/>
    </row>
    <row r="80" spans="1:15" ht="14.4" customHeight="1" thickBot="1" x14ac:dyDescent="0.35">
      <c r="A80" s="21"/>
      <c r="B80" s="20"/>
      <c r="C80" s="106" t="s">
        <v>210</v>
      </c>
      <c r="D80" s="8">
        <v>40116</v>
      </c>
      <c r="E80" s="8">
        <v>40121</v>
      </c>
      <c r="F80" s="111">
        <f t="shared" si="15"/>
        <v>-2</v>
      </c>
      <c r="G80" s="65">
        <f>'National Disaster Timeline'!$I$127</f>
        <v>6</v>
      </c>
      <c r="H80" s="65">
        <f t="shared" si="17"/>
        <v>180</v>
      </c>
      <c r="I80" s="65">
        <f t="shared" si="18"/>
        <v>-180</v>
      </c>
      <c r="J80" s="66">
        <f t="shared" si="16"/>
        <v>1</v>
      </c>
      <c r="K80" s="118">
        <f t="shared" si="5"/>
        <v>1</v>
      </c>
      <c r="L80" s="4"/>
      <c r="M80" s="4"/>
    </row>
    <row r="81" spans="1:13" s="94" customFormat="1" ht="14.4" customHeight="1" thickBot="1" x14ac:dyDescent="0.35">
      <c r="A81" s="98" t="s">
        <v>286</v>
      </c>
      <c r="B81" s="89"/>
      <c r="C81" s="90"/>
      <c r="D81" s="91"/>
      <c r="E81" s="92"/>
      <c r="F81" s="112"/>
      <c r="G81" s="136">
        <f>SUM(G54:G80)</f>
        <v>105</v>
      </c>
      <c r="H81" s="136"/>
      <c r="I81" s="136"/>
      <c r="J81" s="136">
        <f t="shared" ref="J81:K81" si="19">SUM(J54:J80)</f>
        <v>22</v>
      </c>
      <c r="K81" s="120">
        <f t="shared" si="19"/>
        <v>27</v>
      </c>
      <c r="L81" s="93"/>
      <c r="M81" s="93"/>
    </row>
    <row r="82" spans="1:13" ht="14.4" customHeight="1" x14ac:dyDescent="0.3">
      <c r="A82" s="21" t="s">
        <v>98</v>
      </c>
      <c r="B82" s="20" t="s">
        <v>22</v>
      </c>
      <c r="C82" s="37" t="s">
        <v>5</v>
      </c>
      <c r="D82" s="34">
        <v>38846</v>
      </c>
      <c r="E82" s="22">
        <v>38852</v>
      </c>
      <c r="F82" s="111"/>
      <c r="G82" s="65">
        <f>'National Disaster Timeline'!$I$11</f>
        <v>6</v>
      </c>
      <c r="H82" s="65">
        <f t="shared" si="17"/>
        <v>180</v>
      </c>
      <c r="I82" s="65">
        <f t="shared" si="18"/>
        <v>-47</v>
      </c>
      <c r="J82" s="66"/>
      <c r="K82" s="118">
        <f t="shared" si="5"/>
        <v>1</v>
      </c>
      <c r="L82" s="4"/>
      <c r="M82" s="4"/>
    </row>
    <row r="83" spans="1:13" ht="14.4" customHeight="1" x14ac:dyDescent="0.3">
      <c r="A83" s="21"/>
      <c r="B83" s="20"/>
      <c r="C83" s="37" t="s">
        <v>5</v>
      </c>
      <c r="D83" s="34">
        <v>38985</v>
      </c>
      <c r="E83" s="22">
        <v>38989</v>
      </c>
      <c r="F83" s="111">
        <f t="shared" ref="F83:F95" si="20">D83-E82</f>
        <v>133</v>
      </c>
      <c r="G83" s="65">
        <f>'National Disaster Timeline'!$I$25</f>
        <v>6</v>
      </c>
      <c r="H83" s="65">
        <f t="shared" si="17"/>
        <v>180</v>
      </c>
      <c r="I83" s="65">
        <f t="shared" si="18"/>
        <v>-182</v>
      </c>
      <c r="J83" s="66">
        <f t="shared" ref="J83:J94" si="21">IF(I82 &lt; 0, 1, 0)</f>
        <v>1</v>
      </c>
      <c r="K83" s="118">
        <f t="shared" si="5"/>
        <v>1</v>
      </c>
      <c r="L83" s="4"/>
      <c r="M83" s="4"/>
    </row>
    <row r="84" spans="1:13" ht="14.4" customHeight="1" x14ac:dyDescent="0.3">
      <c r="A84" s="21"/>
      <c r="B84" s="20"/>
      <c r="C84" s="36" t="s">
        <v>210</v>
      </c>
      <c r="D84" s="22">
        <v>38987</v>
      </c>
      <c r="E84" s="22">
        <v>38996</v>
      </c>
      <c r="F84" s="111">
        <f t="shared" si="20"/>
        <v>-2</v>
      </c>
      <c r="G84" s="65">
        <f>'National Disaster Timeline'!$I$26</f>
        <v>6</v>
      </c>
      <c r="H84" s="65">
        <f t="shared" si="17"/>
        <v>180</v>
      </c>
      <c r="I84" s="65">
        <f t="shared" si="18"/>
        <v>-117</v>
      </c>
      <c r="J84" s="66">
        <f t="shared" si="21"/>
        <v>1</v>
      </c>
      <c r="K84" s="118">
        <f t="shared" si="5"/>
        <v>1</v>
      </c>
      <c r="L84" s="4"/>
      <c r="M84" s="4"/>
    </row>
    <row r="85" spans="1:13" ht="14.4" customHeight="1" x14ac:dyDescent="0.3">
      <c r="A85" s="21"/>
      <c r="B85" s="20"/>
      <c r="C85" s="37" t="s">
        <v>5</v>
      </c>
      <c r="D85" s="34">
        <v>39059</v>
      </c>
      <c r="E85" s="22">
        <v>39063</v>
      </c>
      <c r="F85" s="111">
        <f t="shared" si="20"/>
        <v>63</v>
      </c>
      <c r="G85" s="51">
        <f>'National Disaster Timeline'!$I$35</f>
        <v>6</v>
      </c>
      <c r="H85" s="65">
        <f t="shared" si="17"/>
        <v>180</v>
      </c>
      <c r="I85" s="65">
        <f t="shared" si="18"/>
        <v>99</v>
      </c>
      <c r="J85" s="66">
        <f t="shared" si="21"/>
        <v>1</v>
      </c>
      <c r="K85" s="118">
        <f t="shared" si="5"/>
        <v>1</v>
      </c>
      <c r="L85" s="4"/>
      <c r="M85" s="4"/>
    </row>
    <row r="86" spans="1:13" ht="14.4" customHeight="1" x14ac:dyDescent="0.3">
      <c r="A86" s="21"/>
      <c r="B86" s="20"/>
      <c r="C86" s="37" t="s">
        <v>210</v>
      </c>
      <c r="D86" s="34">
        <v>39342</v>
      </c>
      <c r="E86" s="22">
        <v>39350</v>
      </c>
      <c r="F86" s="111">
        <f t="shared" si="20"/>
        <v>279</v>
      </c>
      <c r="G86" s="51">
        <f>'National Disaster Timeline'!$I$48</f>
        <v>1</v>
      </c>
      <c r="H86" s="65">
        <f t="shared" si="17"/>
        <v>30</v>
      </c>
      <c r="I86" s="65">
        <f t="shared" si="18"/>
        <v>-28</v>
      </c>
      <c r="J86" s="66">
        <f t="shared" si="21"/>
        <v>0</v>
      </c>
      <c r="K86" s="118">
        <f t="shared" si="5"/>
        <v>1</v>
      </c>
      <c r="L86" s="4"/>
      <c r="M86" s="4"/>
    </row>
    <row r="87" spans="1:13" ht="14.4" customHeight="1" x14ac:dyDescent="0.3">
      <c r="A87" s="21"/>
      <c r="B87" s="20"/>
      <c r="C87" s="37" t="s">
        <v>5</v>
      </c>
      <c r="D87" s="34">
        <v>39352</v>
      </c>
      <c r="E87" s="22">
        <v>39355</v>
      </c>
      <c r="F87" s="111">
        <f t="shared" si="20"/>
        <v>2</v>
      </c>
      <c r="G87" s="51">
        <f>'National Disaster Timeline'!$I$49</f>
        <v>3</v>
      </c>
      <c r="H87" s="65">
        <f t="shared" si="17"/>
        <v>90</v>
      </c>
      <c r="I87" s="65">
        <f t="shared" si="18"/>
        <v>171</v>
      </c>
      <c r="J87" s="66">
        <f t="shared" si="21"/>
        <v>1</v>
      </c>
      <c r="K87" s="118">
        <f t="shared" ref="K87:K150" si="22">COUNTIF(C87, "*")</f>
        <v>1</v>
      </c>
      <c r="L87" s="4"/>
      <c r="M87" s="4"/>
    </row>
    <row r="88" spans="1:13" ht="14.4" customHeight="1" x14ac:dyDescent="0.3">
      <c r="A88" s="21"/>
      <c r="B88" s="20"/>
      <c r="C88" s="37" t="s">
        <v>5</v>
      </c>
      <c r="D88" s="34">
        <v>39616</v>
      </c>
      <c r="E88" s="22">
        <v>39622</v>
      </c>
      <c r="F88" s="111">
        <f t="shared" si="20"/>
        <v>261</v>
      </c>
      <c r="G88" s="65">
        <f>'National Disaster Timeline'!$I$71</f>
        <v>6</v>
      </c>
      <c r="H88" s="65">
        <f t="shared" si="17"/>
        <v>180</v>
      </c>
      <c r="I88" s="65">
        <f t="shared" si="18"/>
        <v>-182</v>
      </c>
      <c r="J88" s="66">
        <f t="shared" si="21"/>
        <v>0</v>
      </c>
      <c r="K88" s="118">
        <f t="shared" si="22"/>
        <v>1</v>
      </c>
      <c r="L88" s="4"/>
      <c r="M88" s="4"/>
    </row>
    <row r="89" spans="1:13" ht="14.4" customHeight="1" x14ac:dyDescent="0.3">
      <c r="A89" s="21"/>
      <c r="B89" s="20"/>
      <c r="C89" s="36" t="s">
        <v>210</v>
      </c>
      <c r="D89" s="22">
        <v>39620</v>
      </c>
      <c r="E89" s="22">
        <v>39622</v>
      </c>
      <c r="F89" s="111">
        <f t="shared" si="20"/>
        <v>-2</v>
      </c>
      <c r="G89" s="65">
        <f>'National Disaster Timeline'!$I$72</f>
        <v>1</v>
      </c>
      <c r="H89" s="65">
        <f t="shared" si="17"/>
        <v>30</v>
      </c>
      <c r="I89" s="65">
        <f t="shared" si="18"/>
        <v>58</v>
      </c>
      <c r="J89" s="66">
        <f t="shared" si="21"/>
        <v>1</v>
      </c>
      <c r="K89" s="118">
        <f t="shared" si="22"/>
        <v>1</v>
      </c>
      <c r="L89" s="4"/>
      <c r="M89" s="4"/>
    </row>
    <row r="90" spans="1:13" ht="14.4" customHeight="1" x14ac:dyDescent="0.3">
      <c r="A90" s="21"/>
      <c r="B90" s="20"/>
      <c r="C90" s="37" t="s">
        <v>5</v>
      </c>
      <c r="D90" s="34">
        <v>39710</v>
      </c>
      <c r="E90" s="22">
        <v>39715</v>
      </c>
      <c r="F90" s="111">
        <f t="shared" si="20"/>
        <v>88</v>
      </c>
      <c r="G90" s="65">
        <f>'National Disaster Timeline'!$I$83</f>
        <v>3</v>
      </c>
      <c r="H90" s="65">
        <f t="shared" si="17"/>
        <v>90</v>
      </c>
      <c r="I90" s="65">
        <f t="shared" si="18"/>
        <v>182</v>
      </c>
      <c r="J90" s="66">
        <f t="shared" si="21"/>
        <v>0</v>
      </c>
      <c r="K90" s="118">
        <f t="shared" si="22"/>
        <v>1</v>
      </c>
      <c r="L90" s="4"/>
      <c r="M90" s="4"/>
    </row>
    <row r="91" spans="1:13" ht="14.4" customHeight="1" x14ac:dyDescent="0.3">
      <c r="A91" s="21"/>
      <c r="B91" s="20"/>
      <c r="C91" s="36" t="s">
        <v>5</v>
      </c>
      <c r="D91" s="22">
        <v>39987</v>
      </c>
      <c r="E91" s="22">
        <v>39989</v>
      </c>
      <c r="F91" s="111">
        <f t="shared" si="20"/>
        <v>272</v>
      </c>
      <c r="G91" s="65">
        <f>'National Disaster Timeline'!$I$107</f>
        <v>3</v>
      </c>
      <c r="H91" s="65">
        <f t="shared" si="17"/>
        <v>90</v>
      </c>
      <c r="I91" s="65">
        <f t="shared" si="18"/>
        <v>-55</v>
      </c>
      <c r="J91" s="66">
        <f t="shared" si="21"/>
        <v>0</v>
      </c>
      <c r="K91" s="118">
        <f t="shared" si="22"/>
        <v>1</v>
      </c>
      <c r="L91" s="4"/>
      <c r="M91" s="4"/>
    </row>
    <row r="92" spans="1:13" ht="14.4" customHeight="1" x14ac:dyDescent="0.3">
      <c r="A92" s="21"/>
      <c r="B92" s="20"/>
      <c r="C92" s="36" t="s">
        <v>5</v>
      </c>
      <c r="D92" s="22">
        <v>40024</v>
      </c>
      <c r="E92" s="22">
        <v>40027</v>
      </c>
      <c r="F92" s="111">
        <f t="shared" si="20"/>
        <v>35</v>
      </c>
      <c r="G92" s="65">
        <f>'National Disaster Timeline'!$I$112</f>
        <v>6</v>
      </c>
      <c r="H92" s="65">
        <f t="shared" si="17"/>
        <v>180</v>
      </c>
      <c r="I92" s="65">
        <f t="shared" si="18"/>
        <v>-179</v>
      </c>
      <c r="J92" s="66">
        <f t="shared" si="21"/>
        <v>1</v>
      </c>
      <c r="K92" s="118">
        <f t="shared" si="22"/>
        <v>1</v>
      </c>
      <c r="L92" s="4"/>
      <c r="M92" s="4"/>
    </row>
    <row r="93" spans="1:13" ht="14.4" customHeight="1" x14ac:dyDescent="0.3">
      <c r="A93" s="21"/>
      <c r="B93" s="20"/>
      <c r="C93" s="36" t="s">
        <v>5</v>
      </c>
      <c r="D93" s="22">
        <v>40028</v>
      </c>
      <c r="E93" s="22">
        <v>40034</v>
      </c>
      <c r="F93" s="111">
        <f t="shared" si="20"/>
        <v>1</v>
      </c>
      <c r="G93" s="65">
        <f>'National Disaster Timeline'!$I$113</f>
        <v>3</v>
      </c>
      <c r="H93" s="65">
        <f t="shared" si="17"/>
        <v>90</v>
      </c>
      <c r="I93" s="65">
        <f t="shared" si="18"/>
        <v>-66</v>
      </c>
      <c r="J93" s="66">
        <f t="shared" si="21"/>
        <v>1</v>
      </c>
      <c r="K93" s="118">
        <f t="shared" si="22"/>
        <v>1</v>
      </c>
      <c r="L93" s="4"/>
      <c r="M93" s="4"/>
    </row>
    <row r="94" spans="1:13" ht="14.4" customHeight="1" x14ac:dyDescent="0.3">
      <c r="A94" s="21"/>
      <c r="B94" s="20"/>
      <c r="C94" s="37" t="s">
        <v>5</v>
      </c>
      <c r="D94" s="34">
        <v>40058</v>
      </c>
      <c r="E94" s="22">
        <v>40061</v>
      </c>
      <c r="F94" s="111">
        <f t="shared" si="20"/>
        <v>24</v>
      </c>
      <c r="G94" s="65">
        <f>'National Disaster Timeline'!$I$116</f>
        <v>3</v>
      </c>
      <c r="H94" s="65">
        <f t="shared" si="17"/>
        <v>90</v>
      </c>
      <c r="I94" s="65">
        <f t="shared" si="18"/>
        <v>-93</v>
      </c>
      <c r="J94" s="66">
        <f t="shared" si="21"/>
        <v>1</v>
      </c>
      <c r="K94" s="118">
        <f t="shared" si="22"/>
        <v>1</v>
      </c>
      <c r="L94" s="4"/>
      <c r="M94" s="4"/>
    </row>
    <row r="95" spans="1:13" ht="14.4" customHeight="1" thickBot="1" x14ac:dyDescent="0.35">
      <c r="A95" s="21"/>
      <c r="B95" s="20"/>
      <c r="C95" s="37" t="s">
        <v>210</v>
      </c>
      <c r="D95" s="34">
        <v>40058</v>
      </c>
      <c r="E95" s="22">
        <v>40063</v>
      </c>
      <c r="F95" s="111">
        <f t="shared" si="20"/>
        <v>-3</v>
      </c>
      <c r="G95" s="65">
        <f>'National Disaster Timeline'!$I$117</f>
        <v>1</v>
      </c>
      <c r="H95" s="65">
        <f t="shared" si="17"/>
        <v>30</v>
      </c>
      <c r="I95" s="65">
        <f t="shared" si="18"/>
        <v>-30</v>
      </c>
      <c r="J95" s="66">
        <f>IF(I94 &lt; 0, 1, 0)</f>
        <v>1</v>
      </c>
      <c r="K95" s="118">
        <f t="shared" si="22"/>
        <v>1</v>
      </c>
      <c r="L95" s="4"/>
      <c r="M95" s="4"/>
    </row>
    <row r="96" spans="1:13" s="94" customFormat="1" ht="14.4" customHeight="1" thickBot="1" x14ac:dyDescent="0.35">
      <c r="A96" s="98" t="s">
        <v>286</v>
      </c>
      <c r="B96" s="89"/>
      <c r="C96" s="90"/>
      <c r="D96" s="91"/>
      <c r="E96" s="92"/>
      <c r="F96" s="112"/>
      <c r="G96" s="136">
        <f>SUM(G82:G95)</f>
        <v>54</v>
      </c>
      <c r="H96" s="136"/>
      <c r="I96" s="136"/>
      <c r="J96" s="136">
        <f t="shared" ref="J96:K96" si="23">SUM(J82:J95)</f>
        <v>9</v>
      </c>
      <c r="K96" s="120">
        <f t="shared" si="23"/>
        <v>14</v>
      </c>
      <c r="L96" s="93"/>
      <c r="M96" s="93"/>
    </row>
    <row r="97" spans="1:13" ht="14.4" customHeight="1" thickBot="1" x14ac:dyDescent="0.35">
      <c r="A97" s="21" t="s">
        <v>99</v>
      </c>
      <c r="B97" s="20" t="s">
        <v>23</v>
      </c>
      <c r="C97" s="37" t="s">
        <v>5</v>
      </c>
      <c r="D97" s="34">
        <v>39616</v>
      </c>
      <c r="E97" s="22">
        <v>39622</v>
      </c>
      <c r="F97" s="111"/>
      <c r="G97" s="65">
        <f>'National Disaster Timeline'!$I$71</f>
        <v>6</v>
      </c>
      <c r="H97" s="65">
        <f t="shared" si="17"/>
        <v>180</v>
      </c>
      <c r="I97" s="65">
        <f t="shared" si="18"/>
        <v>-180</v>
      </c>
      <c r="J97" s="66">
        <f>IF(I96 &lt; 0, 1, 0)</f>
        <v>0</v>
      </c>
      <c r="K97" s="118">
        <f t="shared" si="22"/>
        <v>1</v>
      </c>
      <c r="L97" s="4"/>
      <c r="M97" s="4"/>
    </row>
    <row r="98" spans="1:13" s="94" customFormat="1" ht="14.4" customHeight="1" thickBot="1" x14ac:dyDescent="0.35">
      <c r="A98" s="98" t="s">
        <v>286</v>
      </c>
      <c r="B98" s="89"/>
      <c r="C98" s="90"/>
      <c r="D98" s="91"/>
      <c r="E98" s="92"/>
      <c r="F98" s="112"/>
      <c r="G98" s="136">
        <f>SUM(G97)</f>
        <v>6</v>
      </c>
      <c r="H98" s="136"/>
      <c r="I98" s="136"/>
      <c r="J98" s="136">
        <f t="shared" ref="J98:K98" si="24">SUM(J97)</f>
        <v>0</v>
      </c>
      <c r="K98" s="120">
        <f t="shared" si="24"/>
        <v>1</v>
      </c>
      <c r="L98" s="93"/>
      <c r="M98" s="93"/>
    </row>
    <row r="99" spans="1:13" s="1" customFormat="1" ht="14.4" customHeight="1" x14ac:dyDescent="0.3">
      <c r="A99" s="141" t="s">
        <v>100</v>
      </c>
      <c r="B99" s="6" t="s">
        <v>24</v>
      </c>
      <c r="C99" s="106" t="s">
        <v>5</v>
      </c>
      <c r="D99" s="32">
        <v>38908</v>
      </c>
      <c r="E99" s="32">
        <v>38912</v>
      </c>
      <c r="F99" s="113"/>
      <c r="G99" s="142">
        <f>'National Disaster Timeline'!$I$14</f>
        <v>6</v>
      </c>
      <c r="H99" s="142">
        <f t="shared" si="17"/>
        <v>180</v>
      </c>
      <c r="I99" s="142">
        <f t="shared" ref="I99:I129" si="25">F100 - H99</f>
        <v>-183</v>
      </c>
      <c r="J99" s="143"/>
      <c r="K99" s="121">
        <f t="shared" si="22"/>
        <v>1</v>
      </c>
      <c r="L99" s="96"/>
      <c r="M99" s="96"/>
    </row>
    <row r="100" spans="1:13" ht="14.4" customHeight="1" x14ac:dyDescent="0.3">
      <c r="A100" s="21"/>
      <c r="B100" s="20"/>
      <c r="C100" s="36" t="s">
        <v>210</v>
      </c>
      <c r="D100" s="22">
        <v>38909</v>
      </c>
      <c r="E100" s="22">
        <v>38917</v>
      </c>
      <c r="F100" s="111">
        <f t="shared" ref="F100:F117" si="26">D100-E99</f>
        <v>-3</v>
      </c>
      <c r="G100" s="65">
        <f>'National Disaster Timeline'!$I$15</f>
        <v>3</v>
      </c>
      <c r="H100" s="65">
        <f t="shared" si="17"/>
        <v>90</v>
      </c>
      <c r="I100" s="65">
        <f t="shared" si="25"/>
        <v>-88</v>
      </c>
      <c r="J100" s="66">
        <f t="shared" ref="J100:J117" si="27">IF(I99 &lt; 0, 1, 0)</f>
        <v>1</v>
      </c>
      <c r="K100" s="118">
        <f t="shared" si="22"/>
        <v>1</v>
      </c>
      <c r="L100" s="4"/>
      <c r="M100" s="4"/>
    </row>
    <row r="101" spans="1:13" ht="14.4" customHeight="1" x14ac:dyDescent="0.3">
      <c r="A101" s="21"/>
      <c r="B101" s="20"/>
      <c r="C101" s="36" t="s">
        <v>5</v>
      </c>
      <c r="D101" s="22">
        <v>38919</v>
      </c>
      <c r="E101" s="22">
        <v>38923</v>
      </c>
      <c r="F101" s="111">
        <f t="shared" si="26"/>
        <v>2</v>
      </c>
      <c r="G101" s="65">
        <f>'National Disaster Timeline'!$I$17</f>
        <v>3</v>
      </c>
      <c r="H101" s="65">
        <f t="shared" si="17"/>
        <v>90</v>
      </c>
      <c r="I101" s="65">
        <f t="shared" si="25"/>
        <v>-91</v>
      </c>
      <c r="J101" s="66">
        <f t="shared" si="27"/>
        <v>1</v>
      </c>
      <c r="K101" s="118">
        <f t="shared" si="22"/>
        <v>1</v>
      </c>
      <c r="L101" s="4"/>
      <c r="M101" s="4"/>
    </row>
    <row r="102" spans="1:13" ht="14.4" customHeight="1" x14ac:dyDescent="0.3">
      <c r="A102" s="21"/>
      <c r="B102" s="20"/>
      <c r="C102" s="36" t="s">
        <v>210</v>
      </c>
      <c r="D102" s="22">
        <v>38922</v>
      </c>
      <c r="E102" s="22">
        <v>38931</v>
      </c>
      <c r="F102" s="111">
        <f t="shared" si="26"/>
        <v>-1</v>
      </c>
      <c r="G102" s="65">
        <f>'National Disaster Timeline'!$I$18</f>
        <v>1</v>
      </c>
      <c r="H102" s="65">
        <f t="shared" si="17"/>
        <v>30</v>
      </c>
      <c r="I102" s="65">
        <f t="shared" si="25"/>
        <v>-35</v>
      </c>
      <c r="J102" s="66">
        <f t="shared" si="27"/>
        <v>1</v>
      </c>
      <c r="K102" s="118">
        <f t="shared" si="22"/>
        <v>1</v>
      </c>
      <c r="L102" s="4"/>
      <c r="M102" s="4"/>
    </row>
    <row r="103" spans="1:13" ht="14.4" customHeight="1" x14ac:dyDescent="0.3">
      <c r="A103" s="21"/>
      <c r="B103" s="20"/>
      <c r="C103" s="36" t="s">
        <v>5</v>
      </c>
      <c r="D103" s="22">
        <v>38926</v>
      </c>
      <c r="E103" s="22">
        <v>38931</v>
      </c>
      <c r="F103" s="111">
        <f t="shared" si="26"/>
        <v>-5</v>
      </c>
      <c r="G103" s="144">
        <f>'National Disaster Timeline'!$I$19</f>
        <v>3</v>
      </c>
      <c r="H103" s="65">
        <f t="shared" si="17"/>
        <v>90</v>
      </c>
      <c r="I103" s="65">
        <f t="shared" si="25"/>
        <v>-36</v>
      </c>
      <c r="J103" s="66">
        <f t="shared" si="27"/>
        <v>1</v>
      </c>
      <c r="K103" s="118">
        <f t="shared" si="22"/>
        <v>1</v>
      </c>
    </row>
    <row r="104" spans="1:13" ht="14.4" customHeight="1" x14ac:dyDescent="0.3">
      <c r="A104" s="21"/>
      <c r="B104" s="20"/>
      <c r="C104" s="37" t="s">
        <v>5</v>
      </c>
      <c r="D104" s="34">
        <v>38985</v>
      </c>
      <c r="E104" s="22">
        <v>38989</v>
      </c>
      <c r="F104" s="111">
        <f t="shared" si="26"/>
        <v>54</v>
      </c>
      <c r="G104" s="144">
        <f>'National Disaster Timeline'!$I$25</f>
        <v>6</v>
      </c>
      <c r="H104" s="65">
        <f t="shared" si="17"/>
        <v>180</v>
      </c>
      <c r="I104" s="65">
        <f t="shared" si="25"/>
        <v>133</v>
      </c>
      <c r="J104" s="66">
        <f t="shared" si="27"/>
        <v>1</v>
      </c>
      <c r="K104" s="118">
        <f t="shared" si="22"/>
        <v>1</v>
      </c>
    </row>
    <row r="105" spans="1:13" ht="14.4" customHeight="1" x14ac:dyDescent="0.3">
      <c r="A105" s="21"/>
      <c r="B105" s="20"/>
      <c r="C105" s="37" t="s">
        <v>5</v>
      </c>
      <c r="D105" s="34">
        <v>39302</v>
      </c>
      <c r="E105" s="22">
        <v>39304</v>
      </c>
      <c r="F105" s="111">
        <f t="shared" si="26"/>
        <v>313</v>
      </c>
      <c r="G105" s="144">
        <f>'National Disaster Timeline'!$I$44</f>
        <v>6</v>
      </c>
      <c r="H105" s="65">
        <f t="shared" si="17"/>
        <v>180</v>
      </c>
      <c r="I105" s="65">
        <f t="shared" si="25"/>
        <v>-177</v>
      </c>
      <c r="J105" s="66">
        <f t="shared" si="27"/>
        <v>0</v>
      </c>
      <c r="K105" s="118">
        <f t="shared" si="22"/>
        <v>1</v>
      </c>
    </row>
    <row r="106" spans="1:13" ht="14.4" customHeight="1" x14ac:dyDescent="0.3">
      <c r="A106" s="21"/>
      <c r="B106" s="20"/>
      <c r="C106" s="37" t="s">
        <v>5</v>
      </c>
      <c r="D106" s="34">
        <v>39307</v>
      </c>
      <c r="E106" s="22">
        <v>39312</v>
      </c>
      <c r="F106" s="111">
        <f t="shared" si="26"/>
        <v>3</v>
      </c>
      <c r="G106" s="144">
        <f>'National Disaster Timeline'!$I$45</f>
        <v>3</v>
      </c>
      <c r="H106" s="65">
        <f t="shared" si="17"/>
        <v>90</v>
      </c>
      <c r="I106" s="65">
        <f t="shared" si="25"/>
        <v>180</v>
      </c>
      <c r="J106" s="66">
        <f t="shared" si="27"/>
        <v>1</v>
      </c>
      <c r="K106" s="118">
        <f t="shared" si="22"/>
        <v>1</v>
      </c>
    </row>
    <row r="107" spans="1:13" ht="14.4" customHeight="1" x14ac:dyDescent="0.3">
      <c r="A107" s="21"/>
      <c r="B107" s="20"/>
      <c r="C107" s="37" t="s">
        <v>5</v>
      </c>
      <c r="D107" s="34">
        <v>39582</v>
      </c>
      <c r="E107" s="22">
        <v>39588</v>
      </c>
      <c r="F107" s="111">
        <f t="shared" si="26"/>
        <v>270</v>
      </c>
      <c r="G107" s="144">
        <f>'National Disaster Timeline'!$I$67</f>
        <v>6</v>
      </c>
      <c r="H107" s="65">
        <f t="shared" si="17"/>
        <v>180</v>
      </c>
      <c r="I107" s="65">
        <f t="shared" si="25"/>
        <v>-152</v>
      </c>
      <c r="J107" s="66">
        <f t="shared" si="27"/>
        <v>0</v>
      </c>
      <c r="K107" s="118">
        <f t="shared" si="22"/>
        <v>1</v>
      </c>
    </row>
    <row r="108" spans="1:13" ht="14.4" customHeight="1" x14ac:dyDescent="0.3">
      <c r="A108" s="21"/>
      <c r="B108" s="20"/>
      <c r="C108" s="37" t="s">
        <v>5</v>
      </c>
      <c r="D108" s="34">
        <v>39616</v>
      </c>
      <c r="E108" s="22">
        <v>39622</v>
      </c>
      <c r="F108" s="111">
        <f t="shared" si="26"/>
        <v>28</v>
      </c>
      <c r="G108" s="144">
        <f>'National Disaster Timeline'!$I$71</f>
        <v>6</v>
      </c>
      <c r="H108" s="65">
        <f t="shared" si="17"/>
        <v>180</v>
      </c>
      <c r="I108" s="65">
        <f t="shared" si="25"/>
        <v>137</v>
      </c>
      <c r="J108" s="66">
        <f t="shared" si="27"/>
        <v>1</v>
      </c>
      <c r="K108" s="118">
        <f t="shared" si="22"/>
        <v>1</v>
      </c>
    </row>
    <row r="109" spans="1:13" ht="14.4" customHeight="1" x14ac:dyDescent="0.3">
      <c r="A109" s="21"/>
      <c r="B109" s="20"/>
      <c r="C109" s="37" t="s">
        <v>5</v>
      </c>
      <c r="D109" s="34">
        <v>39939</v>
      </c>
      <c r="E109" s="22">
        <v>39942</v>
      </c>
      <c r="F109" s="111">
        <f t="shared" si="26"/>
        <v>317</v>
      </c>
      <c r="G109" s="65">
        <f>'National Disaster Timeline'!$I$104</f>
        <v>6</v>
      </c>
      <c r="H109" s="65">
        <f t="shared" si="17"/>
        <v>180</v>
      </c>
      <c r="I109" s="65">
        <f t="shared" si="25"/>
        <v>-64</v>
      </c>
      <c r="J109" s="66">
        <f t="shared" si="27"/>
        <v>0</v>
      </c>
      <c r="K109" s="118">
        <f t="shared" si="22"/>
        <v>1</v>
      </c>
    </row>
    <row r="110" spans="1:13" ht="14.4" customHeight="1" x14ac:dyDescent="0.3">
      <c r="A110" s="21"/>
      <c r="B110" s="20"/>
      <c r="C110" s="37" t="s">
        <v>5</v>
      </c>
      <c r="D110" s="34">
        <v>40058</v>
      </c>
      <c r="E110" s="22">
        <v>40061</v>
      </c>
      <c r="F110" s="111">
        <f t="shared" si="26"/>
        <v>116</v>
      </c>
      <c r="G110" s="65">
        <f>'National Disaster Timeline'!$I$116</f>
        <v>3</v>
      </c>
      <c r="H110" s="65">
        <f t="shared" si="17"/>
        <v>90</v>
      </c>
      <c r="I110" s="65">
        <f t="shared" si="25"/>
        <v>-93</v>
      </c>
      <c r="J110" s="66">
        <f t="shared" si="27"/>
        <v>1</v>
      </c>
      <c r="K110" s="118">
        <f t="shared" si="22"/>
        <v>1</v>
      </c>
    </row>
    <row r="111" spans="1:13" ht="14.4" customHeight="1" x14ac:dyDescent="0.3">
      <c r="A111" s="21"/>
      <c r="B111" s="20"/>
      <c r="C111" s="37" t="s">
        <v>210</v>
      </c>
      <c r="D111" s="34">
        <v>40058</v>
      </c>
      <c r="E111" s="22">
        <v>40063</v>
      </c>
      <c r="F111" s="111">
        <f t="shared" si="26"/>
        <v>-3</v>
      </c>
      <c r="G111" s="65">
        <f>'National Disaster Timeline'!$I$117</f>
        <v>1</v>
      </c>
      <c r="H111" s="65">
        <f t="shared" si="17"/>
        <v>30</v>
      </c>
      <c r="I111" s="65">
        <f t="shared" si="25"/>
        <v>-29</v>
      </c>
      <c r="J111" s="66">
        <f t="shared" si="27"/>
        <v>1</v>
      </c>
      <c r="K111" s="118">
        <f t="shared" si="22"/>
        <v>1</v>
      </c>
    </row>
    <row r="112" spans="1:13" ht="14.4" customHeight="1" x14ac:dyDescent="0.3">
      <c r="A112" s="21"/>
      <c r="B112" s="20"/>
      <c r="C112" s="37" t="s">
        <v>5</v>
      </c>
      <c r="D112" s="34">
        <v>40064</v>
      </c>
      <c r="E112" s="22">
        <v>40066</v>
      </c>
      <c r="F112" s="111">
        <f t="shared" si="26"/>
        <v>1</v>
      </c>
      <c r="G112" s="65">
        <f>'National Disaster Timeline'!$I$118</f>
        <v>1</v>
      </c>
      <c r="H112" s="65">
        <f t="shared" si="17"/>
        <v>30</v>
      </c>
      <c r="I112" s="65">
        <f t="shared" si="25"/>
        <v>-16</v>
      </c>
      <c r="J112" s="66">
        <f t="shared" si="27"/>
        <v>1</v>
      </c>
      <c r="K112" s="118">
        <f t="shared" si="22"/>
        <v>1</v>
      </c>
    </row>
    <row r="113" spans="1:15" ht="14.4" customHeight="1" x14ac:dyDescent="0.3">
      <c r="A113" s="21"/>
      <c r="B113" s="20"/>
      <c r="C113" s="37" t="s">
        <v>5</v>
      </c>
      <c r="D113" s="34">
        <v>40080</v>
      </c>
      <c r="E113" s="22">
        <v>40083</v>
      </c>
      <c r="F113" s="111">
        <f t="shared" si="26"/>
        <v>14</v>
      </c>
      <c r="G113" s="65">
        <f>'National Disaster Timeline'!$I$122</f>
        <v>1</v>
      </c>
      <c r="H113" s="65">
        <f t="shared" si="17"/>
        <v>30</v>
      </c>
      <c r="I113" s="65">
        <f t="shared" si="25"/>
        <v>-32</v>
      </c>
      <c r="J113" s="66">
        <f t="shared" si="27"/>
        <v>1</v>
      </c>
      <c r="K113" s="118">
        <f t="shared" si="22"/>
        <v>1</v>
      </c>
    </row>
    <row r="114" spans="1:15" ht="14.4" customHeight="1" x14ac:dyDescent="0.3">
      <c r="A114" s="21"/>
      <c r="B114" s="20"/>
      <c r="C114" s="36" t="s">
        <v>210</v>
      </c>
      <c r="D114" s="22">
        <v>40081</v>
      </c>
      <c r="E114" s="22">
        <v>40087</v>
      </c>
      <c r="F114" s="111">
        <f t="shared" si="26"/>
        <v>-2</v>
      </c>
      <c r="G114" s="65">
        <f>'National Disaster Timeline'!$I$123</f>
        <v>6</v>
      </c>
      <c r="H114" s="65">
        <f t="shared" si="17"/>
        <v>180</v>
      </c>
      <c r="I114" s="65">
        <f t="shared" si="25"/>
        <v>-181</v>
      </c>
      <c r="J114" s="66">
        <f t="shared" si="27"/>
        <v>1</v>
      </c>
      <c r="K114" s="118">
        <f t="shared" si="22"/>
        <v>1</v>
      </c>
    </row>
    <row r="115" spans="1:15" ht="14.4" customHeight="1" x14ac:dyDescent="0.3">
      <c r="A115" s="21"/>
      <c r="B115" s="20"/>
      <c r="C115" s="36" t="s">
        <v>5</v>
      </c>
      <c r="D115" s="22">
        <v>40086</v>
      </c>
      <c r="E115" s="22">
        <v>40096</v>
      </c>
      <c r="F115" s="111">
        <f t="shared" si="26"/>
        <v>-1</v>
      </c>
      <c r="G115" s="65">
        <f>'National Disaster Timeline'!$I$124</f>
        <v>6</v>
      </c>
      <c r="H115" s="65">
        <f t="shared" si="17"/>
        <v>180</v>
      </c>
      <c r="I115" s="65">
        <f t="shared" si="25"/>
        <v>-162</v>
      </c>
      <c r="J115" s="66">
        <f t="shared" si="27"/>
        <v>1</v>
      </c>
      <c r="K115" s="118">
        <f t="shared" si="22"/>
        <v>1</v>
      </c>
    </row>
    <row r="116" spans="1:15" ht="14.4" customHeight="1" x14ac:dyDescent="0.3">
      <c r="A116" s="21"/>
      <c r="B116" s="20"/>
      <c r="C116" s="36" t="s">
        <v>5</v>
      </c>
      <c r="D116" s="22">
        <v>40114</v>
      </c>
      <c r="E116" s="22">
        <v>40118</v>
      </c>
      <c r="F116" s="111">
        <f t="shared" si="26"/>
        <v>18</v>
      </c>
      <c r="G116" s="65">
        <f>'National Disaster Timeline'!$I$126</f>
        <v>6</v>
      </c>
      <c r="H116" s="65">
        <f t="shared" si="17"/>
        <v>180</v>
      </c>
      <c r="I116" s="65">
        <f t="shared" si="25"/>
        <v>-182</v>
      </c>
      <c r="J116" s="66">
        <f t="shared" si="27"/>
        <v>1</v>
      </c>
      <c r="K116" s="118">
        <f t="shared" si="22"/>
        <v>1</v>
      </c>
    </row>
    <row r="117" spans="1:15" ht="14.4" customHeight="1" thickBot="1" x14ac:dyDescent="0.35">
      <c r="A117" s="21"/>
      <c r="B117" s="20"/>
      <c r="C117" s="37" t="s">
        <v>210</v>
      </c>
      <c r="D117" s="34">
        <v>40116</v>
      </c>
      <c r="E117" s="22">
        <v>40121</v>
      </c>
      <c r="F117" s="111">
        <f t="shared" si="26"/>
        <v>-2</v>
      </c>
      <c r="G117" s="65">
        <f>'National Disaster Timeline'!$I$127</f>
        <v>6</v>
      </c>
      <c r="H117" s="65">
        <f t="shared" si="17"/>
        <v>180</v>
      </c>
      <c r="I117" s="65">
        <f t="shared" si="25"/>
        <v>-180</v>
      </c>
      <c r="J117" s="66">
        <f t="shared" si="27"/>
        <v>1</v>
      </c>
      <c r="K117" s="118">
        <f t="shared" si="22"/>
        <v>1</v>
      </c>
    </row>
    <row r="118" spans="1:15" s="94" customFormat="1" ht="14.4" customHeight="1" thickBot="1" x14ac:dyDescent="0.35">
      <c r="A118" s="98" t="s">
        <v>286</v>
      </c>
      <c r="B118" s="89"/>
      <c r="C118" s="90"/>
      <c r="D118" s="91"/>
      <c r="E118" s="92"/>
      <c r="F118" s="112"/>
      <c r="G118" s="136">
        <f>SUM(G99:G117)</f>
        <v>79</v>
      </c>
      <c r="H118" s="136"/>
      <c r="I118" s="136"/>
      <c r="J118" s="136">
        <f t="shared" ref="J118:K118" si="28">SUM(J99:J117)</f>
        <v>15</v>
      </c>
      <c r="K118" s="120">
        <f t="shared" si="28"/>
        <v>19</v>
      </c>
    </row>
    <row r="119" spans="1:15" ht="14.4" customHeight="1" x14ac:dyDescent="0.3">
      <c r="A119" s="21" t="s">
        <v>101</v>
      </c>
      <c r="B119" s="145" t="s">
        <v>84</v>
      </c>
      <c r="C119" s="37" t="s">
        <v>5</v>
      </c>
      <c r="D119" s="34">
        <v>39407</v>
      </c>
      <c r="E119" s="22">
        <v>39414</v>
      </c>
      <c r="F119" s="111"/>
      <c r="G119" s="65">
        <f>'National Disaster Timeline'!$I$59</f>
        <v>6</v>
      </c>
      <c r="H119" s="65">
        <f t="shared" si="17"/>
        <v>180</v>
      </c>
      <c r="I119" s="65">
        <f t="shared" si="25"/>
        <v>345</v>
      </c>
      <c r="J119" s="66"/>
      <c r="K119" s="118">
        <f t="shared" si="22"/>
        <v>1</v>
      </c>
    </row>
    <row r="120" spans="1:15" ht="14.4" customHeight="1" thickBot="1" x14ac:dyDescent="0.35">
      <c r="A120" s="21"/>
      <c r="B120" s="20"/>
      <c r="C120" s="37" t="s">
        <v>5</v>
      </c>
      <c r="D120" s="34">
        <v>39939</v>
      </c>
      <c r="E120" s="22">
        <v>39942</v>
      </c>
      <c r="F120" s="111">
        <f>D120-E119</f>
        <v>525</v>
      </c>
      <c r="G120" s="65">
        <f>'National Disaster Timeline'!$I$104</f>
        <v>6</v>
      </c>
      <c r="H120" s="65">
        <f t="shared" si="17"/>
        <v>180</v>
      </c>
      <c r="I120" s="65">
        <f t="shared" si="25"/>
        <v>-180</v>
      </c>
      <c r="J120" s="66">
        <f>IF(I119 &lt; 0, 1, 0)</f>
        <v>0</v>
      </c>
      <c r="K120" s="118">
        <f t="shared" si="22"/>
        <v>1</v>
      </c>
      <c r="L120" s="4"/>
      <c r="M120" s="4"/>
      <c r="N120" s="10"/>
      <c r="O120" s="10"/>
    </row>
    <row r="121" spans="1:15" s="94" customFormat="1" ht="14.4" customHeight="1" thickBot="1" x14ac:dyDescent="0.35">
      <c r="A121" s="98" t="s">
        <v>286</v>
      </c>
      <c r="B121" s="89"/>
      <c r="C121" s="90"/>
      <c r="D121" s="91"/>
      <c r="E121" s="92"/>
      <c r="F121" s="112"/>
      <c r="G121" s="136">
        <f>SUM(G119:G120)</f>
        <v>12</v>
      </c>
      <c r="H121" s="136"/>
      <c r="I121" s="136"/>
      <c r="J121" s="136">
        <f t="shared" ref="J121:K121" si="29">SUM(J119:J120)</f>
        <v>0</v>
      </c>
      <c r="K121" s="120">
        <f t="shared" si="29"/>
        <v>2</v>
      </c>
      <c r="L121" s="93"/>
      <c r="M121" s="93"/>
    </row>
    <row r="122" spans="1:15" ht="14.4" customHeight="1" x14ac:dyDescent="0.3">
      <c r="A122" s="21" t="s">
        <v>102</v>
      </c>
      <c r="B122" s="20" t="s">
        <v>25</v>
      </c>
      <c r="C122" s="36" t="s">
        <v>13</v>
      </c>
      <c r="D122" s="22">
        <v>38691</v>
      </c>
      <c r="E122" s="22">
        <v>38715</v>
      </c>
      <c r="F122" s="111"/>
      <c r="G122" s="65">
        <f>'National Disaster Timeline'!$I$5</f>
        <v>6</v>
      </c>
      <c r="H122" s="65">
        <f t="shared" si="17"/>
        <v>180</v>
      </c>
      <c r="I122" s="65">
        <f t="shared" si="25"/>
        <v>-49</v>
      </c>
      <c r="J122" s="66"/>
      <c r="K122" s="118">
        <f t="shared" si="22"/>
        <v>1</v>
      </c>
    </row>
    <row r="123" spans="1:15" ht="14.4" customHeight="1" x14ac:dyDescent="0.3">
      <c r="A123" s="21"/>
      <c r="B123" s="20"/>
      <c r="C123" s="37" t="s">
        <v>5</v>
      </c>
      <c r="D123" s="34">
        <v>38846</v>
      </c>
      <c r="E123" s="22">
        <v>38852</v>
      </c>
      <c r="F123" s="111">
        <f t="shared" ref="F123:F135" si="30">D123-E122</f>
        <v>131</v>
      </c>
      <c r="G123" s="65">
        <f>'National Disaster Timeline'!$I$11</f>
        <v>6</v>
      </c>
      <c r="H123" s="65">
        <f t="shared" si="17"/>
        <v>180</v>
      </c>
      <c r="I123" s="65">
        <f t="shared" si="25"/>
        <v>-47</v>
      </c>
      <c r="J123" s="66">
        <f t="shared" ref="J123:J135" si="31">IF(I122 &lt; 0, 1, 0)</f>
        <v>1</v>
      </c>
      <c r="K123" s="118">
        <f t="shared" si="22"/>
        <v>1</v>
      </c>
    </row>
    <row r="124" spans="1:15" ht="14.4" customHeight="1" x14ac:dyDescent="0.3">
      <c r="A124" s="21"/>
      <c r="B124" s="20"/>
      <c r="C124" s="37" t="s">
        <v>5</v>
      </c>
      <c r="D124" s="34">
        <v>38985</v>
      </c>
      <c r="E124" s="22">
        <v>38989</v>
      </c>
      <c r="F124" s="111">
        <f t="shared" si="30"/>
        <v>133</v>
      </c>
      <c r="G124" s="65">
        <f>'National Disaster Timeline'!$I$25</f>
        <v>6</v>
      </c>
      <c r="H124" s="65">
        <f t="shared" si="17"/>
        <v>180</v>
      </c>
      <c r="I124" s="65">
        <f t="shared" si="25"/>
        <v>-182</v>
      </c>
      <c r="J124" s="66">
        <f t="shared" si="31"/>
        <v>1</v>
      </c>
      <c r="K124" s="118">
        <f t="shared" si="22"/>
        <v>1</v>
      </c>
    </row>
    <row r="125" spans="1:15" ht="14.4" customHeight="1" x14ac:dyDescent="0.3">
      <c r="A125" s="21"/>
      <c r="B125" s="20"/>
      <c r="C125" s="36" t="s">
        <v>210</v>
      </c>
      <c r="D125" s="22">
        <v>38987</v>
      </c>
      <c r="E125" s="22">
        <v>38996</v>
      </c>
      <c r="F125" s="111">
        <f t="shared" si="30"/>
        <v>-2</v>
      </c>
      <c r="G125" s="65">
        <f>'National Disaster Timeline'!$I$26</f>
        <v>6</v>
      </c>
      <c r="H125" s="65">
        <f t="shared" si="17"/>
        <v>180</v>
      </c>
      <c r="I125" s="65">
        <f t="shared" si="25"/>
        <v>-127</v>
      </c>
      <c r="J125" s="66">
        <f t="shared" si="31"/>
        <v>1</v>
      </c>
      <c r="K125" s="118">
        <f t="shared" si="22"/>
        <v>1</v>
      </c>
    </row>
    <row r="126" spans="1:15" ht="14.4" customHeight="1" x14ac:dyDescent="0.3">
      <c r="A126" s="21"/>
      <c r="C126" s="37" t="s">
        <v>5</v>
      </c>
      <c r="D126" s="34">
        <v>39049</v>
      </c>
      <c r="E126" s="22">
        <v>39052</v>
      </c>
      <c r="F126" s="111">
        <f t="shared" si="30"/>
        <v>53</v>
      </c>
      <c r="G126" s="65">
        <f>'National Disaster Timeline'!$I$33</f>
        <v>6</v>
      </c>
      <c r="H126" s="65">
        <f t="shared" si="17"/>
        <v>180</v>
      </c>
      <c r="I126" s="65">
        <f t="shared" si="25"/>
        <v>70</v>
      </c>
      <c r="J126" s="66">
        <f t="shared" si="31"/>
        <v>1</v>
      </c>
      <c r="K126" s="118">
        <f t="shared" si="22"/>
        <v>1</v>
      </c>
    </row>
    <row r="127" spans="1:15" ht="14.4" customHeight="1" x14ac:dyDescent="0.3">
      <c r="A127" s="21"/>
      <c r="B127" s="20"/>
      <c r="C127" s="37" t="s">
        <v>5</v>
      </c>
      <c r="D127" s="34">
        <v>39302</v>
      </c>
      <c r="E127" s="22">
        <v>39304</v>
      </c>
      <c r="F127" s="111">
        <f t="shared" si="30"/>
        <v>250</v>
      </c>
      <c r="G127" s="65">
        <f>'National Disaster Timeline'!$I$44</f>
        <v>6</v>
      </c>
      <c r="H127" s="65">
        <f t="shared" si="17"/>
        <v>180</v>
      </c>
      <c r="I127" s="65">
        <f t="shared" si="25"/>
        <v>-177</v>
      </c>
      <c r="J127" s="66">
        <f t="shared" si="31"/>
        <v>0</v>
      </c>
      <c r="K127" s="118">
        <f t="shared" si="22"/>
        <v>1</v>
      </c>
    </row>
    <row r="128" spans="1:15" ht="14.4" customHeight="1" x14ac:dyDescent="0.3">
      <c r="A128" s="21"/>
      <c r="B128" s="20"/>
      <c r="C128" s="37" t="s">
        <v>5</v>
      </c>
      <c r="D128" s="34">
        <v>39307</v>
      </c>
      <c r="E128" s="22">
        <v>39312</v>
      </c>
      <c r="F128" s="111">
        <f t="shared" si="30"/>
        <v>3</v>
      </c>
      <c r="G128" s="65">
        <f>'National Disaster Timeline'!$I$45</f>
        <v>3</v>
      </c>
      <c r="H128" s="65">
        <f t="shared" si="17"/>
        <v>90</v>
      </c>
      <c r="I128" s="65">
        <f t="shared" si="25"/>
        <v>-46</v>
      </c>
      <c r="J128" s="66">
        <f t="shared" si="31"/>
        <v>1</v>
      </c>
      <c r="K128" s="118">
        <f t="shared" si="22"/>
        <v>1</v>
      </c>
    </row>
    <row r="129" spans="1:11" ht="14.4" customHeight="1" x14ac:dyDescent="0.3">
      <c r="A129" s="21"/>
      <c r="B129" s="20"/>
      <c r="C129" s="37" t="s">
        <v>5</v>
      </c>
      <c r="D129" s="34">
        <v>39356</v>
      </c>
      <c r="E129" s="22">
        <v>39362</v>
      </c>
      <c r="F129" s="111">
        <f t="shared" si="30"/>
        <v>44</v>
      </c>
      <c r="G129" s="65">
        <f>'National Disaster Timeline'!$I$51</f>
        <v>1</v>
      </c>
      <c r="H129" s="65">
        <f t="shared" si="17"/>
        <v>30</v>
      </c>
      <c r="I129" s="65">
        <f t="shared" si="25"/>
        <v>224</v>
      </c>
      <c r="J129" s="66">
        <f t="shared" si="31"/>
        <v>1</v>
      </c>
      <c r="K129" s="118">
        <f t="shared" si="22"/>
        <v>1</v>
      </c>
    </row>
    <row r="130" spans="1:11" ht="14.4" customHeight="1" x14ac:dyDescent="0.3">
      <c r="A130" s="21"/>
      <c r="B130" s="20"/>
      <c r="C130" s="37" t="s">
        <v>5</v>
      </c>
      <c r="D130" s="34">
        <v>39616</v>
      </c>
      <c r="E130" s="22">
        <v>39622</v>
      </c>
      <c r="F130" s="111">
        <f t="shared" si="30"/>
        <v>254</v>
      </c>
      <c r="G130" s="65">
        <f>'National Disaster Timeline'!$I$70</f>
        <v>3</v>
      </c>
      <c r="H130" s="65">
        <f t="shared" ref="H130:H193" si="32">G130 * 30</f>
        <v>90</v>
      </c>
      <c r="I130" s="65">
        <f t="shared" ref="I130:I159" si="33">F131 - H130</f>
        <v>275</v>
      </c>
      <c r="J130" s="66">
        <f t="shared" si="31"/>
        <v>0</v>
      </c>
      <c r="K130" s="118">
        <f t="shared" si="22"/>
        <v>1</v>
      </c>
    </row>
    <row r="131" spans="1:11" ht="14.4" customHeight="1" x14ac:dyDescent="0.3">
      <c r="A131" s="21"/>
      <c r="B131" s="20"/>
      <c r="C131" s="36" t="s">
        <v>5</v>
      </c>
      <c r="D131" s="22">
        <v>39987</v>
      </c>
      <c r="E131" s="22">
        <v>39989</v>
      </c>
      <c r="F131" s="111">
        <f t="shared" si="30"/>
        <v>365</v>
      </c>
      <c r="G131" s="65">
        <f>'National Disaster Timeline'!$I$107</f>
        <v>3</v>
      </c>
      <c r="H131" s="65">
        <f t="shared" si="32"/>
        <v>90</v>
      </c>
      <c r="I131" s="65">
        <f t="shared" si="33"/>
        <v>1</v>
      </c>
      <c r="J131" s="66">
        <f t="shared" si="31"/>
        <v>0</v>
      </c>
      <c r="K131" s="118">
        <f t="shared" si="22"/>
        <v>1</v>
      </c>
    </row>
    <row r="132" spans="1:11" ht="14.4" customHeight="1" x14ac:dyDescent="0.3">
      <c r="A132" s="21"/>
      <c r="B132" s="20"/>
      <c r="C132" s="37" t="s">
        <v>5</v>
      </c>
      <c r="D132" s="34">
        <v>40080</v>
      </c>
      <c r="E132" s="22">
        <v>40083</v>
      </c>
      <c r="F132" s="111">
        <f t="shared" si="30"/>
        <v>91</v>
      </c>
      <c r="G132" s="65">
        <f>'National Disaster Timeline'!$I$122</f>
        <v>1</v>
      </c>
      <c r="H132" s="65">
        <f t="shared" si="32"/>
        <v>30</v>
      </c>
      <c r="I132" s="65">
        <f t="shared" si="33"/>
        <v>-32</v>
      </c>
      <c r="J132" s="66">
        <f t="shared" si="31"/>
        <v>0</v>
      </c>
      <c r="K132" s="118">
        <f t="shared" si="22"/>
        <v>1</v>
      </c>
    </row>
    <row r="133" spans="1:11" ht="14.4" customHeight="1" x14ac:dyDescent="0.3">
      <c r="A133" s="21"/>
      <c r="B133" s="20"/>
      <c r="C133" s="36" t="s">
        <v>13</v>
      </c>
      <c r="D133" s="22">
        <v>40081</v>
      </c>
      <c r="E133" s="22">
        <v>40087</v>
      </c>
      <c r="F133" s="111">
        <f t="shared" si="30"/>
        <v>-2</v>
      </c>
      <c r="G133" s="65">
        <f>'National Disaster Timeline'!$I$123</f>
        <v>6</v>
      </c>
      <c r="H133" s="65">
        <f t="shared" si="32"/>
        <v>180</v>
      </c>
      <c r="I133" s="65">
        <f t="shared" si="33"/>
        <v>-181</v>
      </c>
      <c r="J133" s="66">
        <f t="shared" si="31"/>
        <v>1</v>
      </c>
      <c r="K133" s="118">
        <f t="shared" si="22"/>
        <v>1</v>
      </c>
    </row>
    <row r="134" spans="1:11" ht="14.4" customHeight="1" x14ac:dyDescent="0.3">
      <c r="A134" s="21"/>
      <c r="B134" s="20"/>
      <c r="C134" s="36" t="s">
        <v>5</v>
      </c>
      <c r="D134" s="22">
        <v>40086</v>
      </c>
      <c r="E134" s="22">
        <v>40096</v>
      </c>
      <c r="F134" s="111">
        <f t="shared" si="30"/>
        <v>-1</v>
      </c>
      <c r="G134" s="65">
        <f>'National Disaster Timeline'!$I$124</f>
        <v>6</v>
      </c>
      <c r="H134" s="65">
        <f t="shared" si="32"/>
        <v>180</v>
      </c>
      <c r="I134" s="65">
        <f t="shared" si="33"/>
        <v>-162</v>
      </c>
      <c r="J134" s="66">
        <f t="shared" si="31"/>
        <v>1</v>
      </c>
      <c r="K134" s="118">
        <f t="shared" si="22"/>
        <v>1</v>
      </c>
    </row>
    <row r="135" spans="1:11" ht="14.4" customHeight="1" thickBot="1" x14ac:dyDescent="0.35">
      <c r="A135" s="21"/>
      <c r="B135" s="20"/>
      <c r="C135" s="36" t="s">
        <v>5</v>
      </c>
      <c r="D135" s="22">
        <v>40114</v>
      </c>
      <c r="E135" s="22">
        <v>40118</v>
      </c>
      <c r="F135" s="111">
        <f t="shared" si="30"/>
        <v>18</v>
      </c>
      <c r="G135" s="65">
        <f>'National Disaster Timeline'!$I$126</f>
        <v>6</v>
      </c>
      <c r="H135" s="65">
        <f t="shared" si="32"/>
        <v>180</v>
      </c>
      <c r="I135" s="65">
        <f t="shared" si="33"/>
        <v>-180</v>
      </c>
      <c r="J135" s="66">
        <f t="shared" si="31"/>
        <v>1</v>
      </c>
      <c r="K135" s="118">
        <f t="shared" si="22"/>
        <v>1</v>
      </c>
    </row>
    <row r="136" spans="1:11" s="94" customFormat="1" ht="14.4" customHeight="1" thickBot="1" x14ac:dyDescent="0.35">
      <c r="A136" s="98" t="s">
        <v>286</v>
      </c>
      <c r="B136" s="89"/>
      <c r="C136" s="90"/>
      <c r="D136" s="91"/>
      <c r="E136" s="92"/>
      <c r="F136" s="112"/>
      <c r="G136" s="136">
        <f>SUM(G122:G135)</f>
        <v>65</v>
      </c>
      <c r="H136" s="136"/>
      <c r="I136" s="136"/>
      <c r="J136" s="136">
        <f t="shared" ref="J136:K136" si="34">SUM(J122:J135)</f>
        <v>9</v>
      </c>
      <c r="K136" s="120">
        <f t="shared" si="34"/>
        <v>14</v>
      </c>
    </row>
    <row r="137" spans="1:11" ht="14.4" customHeight="1" x14ac:dyDescent="0.3">
      <c r="A137" s="21" t="s">
        <v>103</v>
      </c>
      <c r="B137" s="20" t="s">
        <v>26</v>
      </c>
      <c r="C137" s="36" t="s">
        <v>13</v>
      </c>
      <c r="D137" s="22">
        <v>38610</v>
      </c>
      <c r="E137" s="22">
        <v>38622</v>
      </c>
      <c r="F137" s="111"/>
      <c r="G137" s="65">
        <f>'National Disaster Timeline'!$I$3</f>
        <v>3</v>
      </c>
      <c r="H137" s="65">
        <f t="shared" si="32"/>
        <v>90</v>
      </c>
      <c r="I137" s="65">
        <f t="shared" si="33"/>
        <v>-98</v>
      </c>
      <c r="J137" s="66"/>
      <c r="K137" s="118">
        <f t="shared" si="22"/>
        <v>1</v>
      </c>
    </row>
    <row r="138" spans="1:11" ht="14.4" customHeight="1" x14ac:dyDescent="0.3">
      <c r="A138" s="21"/>
      <c r="B138" s="20"/>
      <c r="C138" s="36" t="s">
        <v>5</v>
      </c>
      <c r="D138" s="22">
        <v>38614</v>
      </c>
      <c r="E138" s="22">
        <v>38618</v>
      </c>
      <c r="F138" s="111">
        <f t="shared" ref="F138:F160" si="35">D138-E137</f>
        <v>-8</v>
      </c>
      <c r="G138" s="51">
        <f>'National Disaster Timeline'!$I$4</f>
        <v>3</v>
      </c>
      <c r="H138" s="65">
        <f t="shared" si="32"/>
        <v>90</v>
      </c>
      <c r="I138" s="65">
        <f t="shared" si="33"/>
        <v>35</v>
      </c>
      <c r="J138" s="66">
        <f t="shared" ref="J138:J160" si="36">IF(I137 &lt; 0, 1, 0)</f>
        <v>1</v>
      </c>
      <c r="K138" s="118">
        <f t="shared" si="22"/>
        <v>1</v>
      </c>
    </row>
    <row r="139" spans="1:11" ht="14.4" customHeight="1" x14ac:dyDescent="0.3">
      <c r="A139" s="21"/>
      <c r="B139" s="20"/>
      <c r="C139" s="36" t="s">
        <v>13</v>
      </c>
      <c r="D139" s="22">
        <v>38743</v>
      </c>
      <c r="E139" s="22">
        <v>38753</v>
      </c>
      <c r="F139" s="111">
        <f t="shared" si="35"/>
        <v>125</v>
      </c>
      <c r="G139" s="51">
        <f>'National Disaster Timeline'!$I$6</f>
        <v>6</v>
      </c>
      <c r="H139" s="65">
        <f t="shared" si="32"/>
        <v>180</v>
      </c>
      <c r="I139" s="65">
        <f t="shared" si="33"/>
        <v>-25</v>
      </c>
      <c r="J139" s="66">
        <f t="shared" si="36"/>
        <v>0</v>
      </c>
      <c r="K139" s="118">
        <f t="shared" si="22"/>
        <v>1</v>
      </c>
    </row>
    <row r="140" spans="1:11" ht="14.4" customHeight="1" x14ac:dyDescent="0.3">
      <c r="A140" s="21"/>
      <c r="B140" s="20"/>
      <c r="C140" s="36" t="s">
        <v>5</v>
      </c>
      <c r="D140" s="22">
        <v>38908</v>
      </c>
      <c r="E140" s="22">
        <v>38912</v>
      </c>
      <c r="F140" s="111">
        <f t="shared" si="35"/>
        <v>155</v>
      </c>
      <c r="G140" s="51">
        <f>'National Disaster Timeline'!$I$14</f>
        <v>6</v>
      </c>
      <c r="H140" s="65">
        <f t="shared" si="32"/>
        <v>180</v>
      </c>
      <c r="I140" s="65">
        <f t="shared" si="33"/>
        <v>-183</v>
      </c>
      <c r="J140" s="66">
        <f t="shared" si="36"/>
        <v>1</v>
      </c>
      <c r="K140" s="118">
        <f t="shared" si="22"/>
        <v>1</v>
      </c>
    </row>
    <row r="141" spans="1:11" ht="14.4" customHeight="1" x14ac:dyDescent="0.3">
      <c r="A141" s="21"/>
      <c r="B141" s="20"/>
      <c r="C141" s="36" t="s">
        <v>13</v>
      </c>
      <c r="D141" s="22">
        <v>38909</v>
      </c>
      <c r="E141" s="22">
        <v>38917</v>
      </c>
      <c r="F141" s="111">
        <f t="shared" si="35"/>
        <v>-3</v>
      </c>
      <c r="G141" s="51">
        <f>'National Disaster Timeline'!$I$15</f>
        <v>3</v>
      </c>
      <c r="H141" s="65">
        <f t="shared" si="32"/>
        <v>90</v>
      </c>
      <c r="I141" s="65">
        <f t="shared" si="33"/>
        <v>-88</v>
      </c>
      <c r="J141" s="66">
        <f t="shared" si="36"/>
        <v>1</v>
      </c>
      <c r="K141" s="118">
        <f t="shared" si="22"/>
        <v>1</v>
      </c>
    </row>
    <row r="142" spans="1:11" ht="14.4" customHeight="1" x14ac:dyDescent="0.3">
      <c r="A142" s="21"/>
      <c r="B142" s="20"/>
      <c r="C142" s="36" t="s">
        <v>5</v>
      </c>
      <c r="D142" s="22">
        <v>38919</v>
      </c>
      <c r="E142" s="22">
        <v>38923</v>
      </c>
      <c r="F142" s="111">
        <f t="shared" si="35"/>
        <v>2</v>
      </c>
      <c r="G142" s="65">
        <f>'National Disaster Timeline'!$I$17</f>
        <v>3</v>
      </c>
      <c r="H142" s="65">
        <f t="shared" si="32"/>
        <v>90</v>
      </c>
      <c r="I142" s="65">
        <f t="shared" si="33"/>
        <v>4</v>
      </c>
      <c r="J142" s="66">
        <f t="shared" si="36"/>
        <v>1</v>
      </c>
      <c r="K142" s="118">
        <f t="shared" si="22"/>
        <v>1</v>
      </c>
    </row>
    <row r="143" spans="1:11" s="10" customFormat="1" ht="14.4" customHeight="1" x14ac:dyDescent="0.3">
      <c r="A143" s="21"/>
      <c r="B143" s="19"/>
      <c r="C143" s="36" t="s">
        <v>5</v>
      </c>
      <c r="D143" s="22">
        <v>39017</v>
      </c>
      <c r="E143" s="22">
        <v>39020</v>
      </c>
      <c r="F143" s="111">
        <f t="shared" si="35"/>
        <v>94</v>
      </c>
      <c r="G143" s="51">
        <f>'National Disaster Timeline'!$I$30</f>
        <v>6</v>
      </c>
      <c r="H143" s="65">
        <f t="shared" si="32"/>
        <v>180</v>
      </c>
      <c r="I143" s="65">
        <f t="shared" si="33"/>
        <v>102</v>
      </c>
      <c r="J143" s="66">
        <f t="shared" si="36"/>
        <v>0</v>
      </c>
      <c r="K143" s="118">
        <f t="shared" si="22"/>
        <v>1</v>
      </c>
    </row>
    <row r="144" spans="1:11" ht="14.4" customHeight="1" x14ac:dyDescent="0.3">
      <c r="A144" s="21"/>
      <c r="B144" s="20"/>
      <c r="C144" s="37" t="s">
        <v>5</v>
      </c>
      <c r="D144" s="34">
        <v>39302</v>
      </c>
      <c r="E144" s="22">
        <v>39304</v>
      </c>
      <c r="F144" s="111">
        <f t="shared" si="35"/>
        <v>282</v>
      </c>
      <c r="G144" s="65">
        <f>'National Disaster Timeline'!$I$44</f>
        <v>6</v>
      </c>
      <c r="H144" s="65">
        <f t="shared" si="32"/>
        <v>180</v>
      </c>
      <c r="I144" s="65">
        <f t="shared" si="33"/>
        <v>-177</v>
      </c>
      <c r="J144" s="66">
        <f t="shared" si="36"/>
        <v>0</v>
      </c>
      <c r="K144" s="118">
        <f t="shared" si="22"/>
        <v>1</v>
      </c>
    </row>
    <row r="145" spans="1:11" ht="14.4" customHeight="1" x14ac:dyDescent="0.3">
      <c r="A145" s="21"/>
      <c r="B145" s="20"/>
      <c r="C145" s="37" t="s">
        <v>5</v>
      </c>
      <c r="D145" s="34">
        <v>39307</v>
      </c>
      <c r="E145" s="22">
        <v>39312</v>
      </c>
      <c r="F145" s="111">
        <f t="shared" si="35"/>
        <v>3</v>
      </c>
      <c r="G145" s="65">
        <f>'National Disaster Timeline'!$I$45</f>
        <v>3</v>
      </c>
      <c r="H145" s="65">
        <f t="shared" si="32"/>
        <v>90</v>
      </c>
      <c r="I145" s="65">
        <f t="shared" si="33"/>
        <v>-50</v>
      </c>
      <c r="J145" s="66">
        <f t="shared" si="36"/>
        <v>1</v>
      </c>
      <c r="K145" s="118">
        <f t="shared" si="22"/>
        <v>1</v>
      </c>
    </row>
    <row r="146" spans="1:11" ht="14.4" customHeight="1" x14ac:dyDescent="0.3">
      <c r="A146" s="21"/>
      <c r="B146" s="20"/>
      <c r="C146" s="37" t="s">
        <v>5</v>
      </c>
      <c r="D146" s="34">
        <v>39352</v>
      </c>
      <c r="E146" s="22">
        <v>39355</v>
      </c>
      <c r="F146" s="111">
        <f t="shared" si="35"/>
        <v>40</v>
      </c>
      <c r="G146" s="65">
        <f>'National Disaster Timeline'!$I$49</f>
        <v>3</v>
      </c>
      <c r="H146" s="65">
        <f t="shared" si="32"/>
        <v>90</v>
      </c>
      <c r="I146" s="65">
        <f t="shared" si="33"/>
        <v>-89</v>
      </c>
      <c r="J146" s="66">
        <f t="shared" si="36"/>
        <v>1</v>
      </c>
      <c r="K146" s="118">
        <f t="shared" si="22"/>
        <v>1</v>
      </c>
    </row>
    <row r="147" spans="1:11" ht="14.4" customHeight="1" x14ac:dyDescent="0.3">
      <c r="A147" s="21"/>
      <c r="B147" s="20"/>
      <c r="C147" s="37" t="s">
        <v>5</v>
      </c>
      <c r="D147" s="34">
        <v>39356</v>
      </c>
      <c r="E147" s="22">
        <v>39362</v>
      </c>
      <c r="F147" s="111">
        <f t="shared" si="35"/>
        <v>1</v>
      </c>
      <c r="G147" s="65">
        <f>'National Disaster Timeline'!$I$51</f>
        <v>1</v>
      </c>
      <c r="H147" s="65">
        <f t="shared" si="32"/>
        <v>30</v>
      </c>
      <c r="I147" s="65">
        <f t="shared" si="33"/>
        <v>-3</v>
      </c>
      <c r="J147" s="66">
        <f t="shared" si="36"/>
        <v>1</v>
      </c>
      <c r="K147" s="118">
        <f t="shared" si="22"/>
        <v>1</v>
      </c>
    </row>
    <row r="148" spans="1:11" ht="14.4" customHeight="1" x14ac:dyDescent="0.3">
      <c r="A148" s="21"/>
      <c r="B148" s="20"/>
      <c r="C148" s="37" t="s">
        <v>5</v>
      </c>
      <c r="D148" s="34">
        <v>39389</v>
      </c>
      <c r="E148" s="22">
        <v>39393</v>
      </c>
      <c r="F148" s="111">
        <f t="shared" si="35"/>
        <v>27</v>
      </c>
      <c r="G148" s="65">
        <f>'National Disaster Timeline'!$I$54</f>
        <v>3</v>
      </c>
      <c r="H148" s="65">
        <f t="shared" si="32"/>
        <v>90</v>
      </c>
      <c r="I148" s="65">
        <f t="shared" si="33"/>
        <v>-76</v>
      </c>
      <c r="J148" s="66">
        <f t="shared" si="36"/>
        <v>1</v>
      </c>
      <c r="K148" s="118">
        <f t="shared" si="22"/>
        <v>1</v>
      </c>
    </row>
    <row r="149" spans="1:11" ht="14.4" customHeight="1" x14ac:dyDescent="0.3">
      <c r="A149" s="21"/>
      <c r="B149" s="20"/>
      <c r="C149" s="37" t="s">
        <v>5</v>
      </c>
      <c r="D149" s="34">
        <v>39407</v>
      </c>
      <c r="E149" s="22">
        <v>39414</v>
      </c>
      <c r="F149" s="111">
        <f t="shared" si="35"/>
        <v>14</v>
      </c>
      <c r="G149" s="65">
        <f>'National Disaster Timeline'!$I$59</f>
        <v>6</v>
      </c>
      <c r="H149" s="65">
        <f t="shared" si="32"/>
        <v>180</v>
      </c>
      <c r="I149" s="65">
        <f t="shared" si="33"/>
        <v>-181</v>
      </c>
      <c r="J149" s="66">
        <f t="shared" si="36"/>
        <v>1</v>
      </c>
      <c r="K149" s="118">
        <f t="shared" si="22"/>
        <v>1</v>
      </c>
    </row>
    <row r="150" spans="1:11" ht="14.4" customHeight="1" x14ac:dyDescent="0.3">
      <c r="A150" s="21"/>
      <c r="B150" s="20"/>
      <c r="C150" s="37" t="s">
        <v>12</v>
      </c>
      <c r="D150" s="34">
        <v>39413</v>
      </c>
      <c r="E150" s="34">
        <v>39413</v>
      </c>
      <c r="F150" s="111">
        <f t="shared" si="35"/>
        <v>-1</v>
      </c>
      <c r="G150" s="65">
        <f>'National Disaster Timeline'!$I$61</f>
        <v>1</v>
      </c>
      <c r="H150" s="65">
        <f t="shared" si="32"/>
        <v>30</v>
      </c>
      <c r="I150" s="65">
        <f t="shared" si="33"/>
        <v>139</v>
      </c>
      <c r="J150" s="66">
        <f t="shared" si="36"/>
        <v>1</v>
      </c>
      <c r="K150" s="118">
        <f t="shared" si="22"/>
        <v>1</v>
      </c>
    </row>
    <row r="151" spans="1:11" ht="14.4" customHeight="1" x14ac:dyDescent="0.3">
      <c r="A151" s="21"/>
      <c r="B151" s="20"/>
      <c r="C151" s="37" t="s">
        <v>5</v>
      </c>
      <c r="D151" s="34">
        <v>39582</v>
      </c>
      <c r="E151" s="22">
        <v>39588</v>
      </c>
      <c r="F151" s="111">
        <f t="shared" si="35"/>
        <v>169</v>
      </c>
      <c r="G151" s="65">
        <f>'National Disaster Timeline'!$I$67</f>
        <v>6</v>
      </c>
      <c r="H151" s="65">
        <f t="shared" si="32"/>
        <v>180</v>
      </c>
      <c r="I151" s="65">
        <f t="shared" si="33"/>
        <v>-182</v>
      </c>
      <c r="J151" s="66">
        <f t="shared" si="36"/>
        <v>0</v>
      </c>
      <c r="K151" s="118">
        <f t="shared" ref="K151:K214" si="37">COUNTIF(C151, "*")</f>
        <v>1</v>
      </c>
    </row>
    <row r="152" spans="1:11" ht="14.4" customHeight="1" x14ac:dyDescent="0.3">
      <c r="A152" s="21"/>
      <c r="B152" s="20"/>
      <c r="C152" s="36" t="s">
        <v>210</v>
      </c>
      <c r="D152" s="22">
        <v>39586</v>
      </c>
      <c r="E152" s="22">
        <v>39590</v>
      </c>
      <c r="F152" s="111">
        <f t="shared" si="35"/>
        <v>-2</v>
      </c>
      <c r="G152" s="65">
        <f>'National Disaster Timeline'!$I$68</f>
        <v>3</v>
      </c>
      <c r="H152" s="65">
        <f t="shared" si="32"/>
        <v>90</v>
      </c>
      <c r="I152" s="65">
        <f t="shared" si="33"/>
        <v>-3</v>
      </c>
      <c r="J152" s="66">
        <f t="shared" si="36"/>
        <v>1</v>
      </c>
      <c r="K152" s="118">
        <f t="shared" si="37"/>
        <v>1</v>
      </c>
    </row>
    <row r="153" spans="1:11" ht="14.4" customHeight="1" x14ac:dyDescent="0.3">
      <c r="A153" s="21"/>
      <c r="B153" s="20"/>
      <c r="C153" s="35" t="s">
        <v>5</v>
      </c>
      <c r="D153" s="34">
        <v>39677</v>
      </c>
      <c r="E153" s="22">
        <v>39681</v>
      </c>
      <c r="F153" s="111">
        <f t="shared" si="35"/>
        <v>87</v>
      </c>
      <c r="G153" s="65">
        <f>'National Disaster Timeline'!$I$133</f>
        <v>0</v>
      </c>
      <c r="H153" s="65">
        <f t="shared" si="32"/>
        <v>0</v>
      </c>
      <c r="I153" s="65">
        <f t="shared" si="33"/>
        <v>29</v>
      </c>
      <c r="J153" s="66">
        <f t="shared" si="36"/>
        <v>1</v>
      </c>
      <c r="K153" s="118">
        <f t="shared" si="37"/>
        <v>1</v>
      </c>
    </row>
    <row r="154" spans="1:11" ht="14.4" customHeight="1" x14ac:dyDescent="0.3">
      <c r="A154" s="21"/>
      <c r="B154" s="20"/>
      <c r="C154" s="35" t="s">
        <v>5</v>
      </c>
      <c r="D154" s="34">
        <v>39710</v>
      </c>
      <c r="E154" s="22">
        <v>39715</v>
      </c>
      <c r="F154" s="111">
        <f t="shared" si="35"/>
        <v>29</v>
      </c>
      <c r="G154" s="65">
        <f>'National Disaster Timeline'!$I$83</f>
        <v>3</v>
      </c>
      <c r="H154" s="65">
        <f t="shared" si="32"/>
        <v>90</v>
      </c>
      <c r="I154" s="65">
        <f t="shared" si="33"/>
        <v>134</v>
      </c>
      <c r="J154" s="66">
        <f t="shared" si="36"/>
        <v>0</v>
      </c>
      <c r="K154" s="118">
        <f t="shared" si="37"/>
        <v>1</v>
      </c>
    </row>
    <row r="155" spans="1:11" ht="14.4" customHeight="1" x14ac:dyDescent="0.3">
      <c r="A155" s="21"/>
      <c r="B155" s="20"/>
      <c r="C155" s="37" t="s">
        <v>5</v>
      </c>
      <c r="D155" s="34">
        <v>39939</v>
      </c>
      <c r="E155" s="22">
        <v>39942</v>
      </c>
      <c r="F155" s="111">
        <f t="shared" si="35"/>
        <v>224</v>
      </c>
      <c r="G155" s="65">
        <f>'National Disaster Timeline'!$I$104</f>
        <v>6</v>
      </c>
      <c r="H155" s="65">
        <f t="shared" si="32"/>
        <v>180</v>
      </c>
      <c r="I155" s="65">
        <f t="shared" si="33"/>
        <v>-112</v>
      </c>
      <c r="J155" s="66">
        <f t="shared" si="36"/>
        <v>0</v>
      </c>
      <c r="K155" s="118">
        <f t="shared" si="37"/>
        <v>1</v>
      </c>
    </row>
    <row r="156" spans="1:11" ht="14.4" customHeight="1" x14ac:dyDescent="0.3">
      <c r="A156" s="21"/>
      <c r="B156" s="20"/>
      <c r="C156" s="36" t="s">
        <v>210</v>
      </c>
      <c r="D156" s="22">
        <v>40010</v>
      </c>
      <c r="E156" s="22">
        <v>40012</v>
      </c>
      <c r="F156" s="111">
        <f t="shared" si="35"/>
        <v>68</v>
      </c>
      <c r="G156" s="65">
        <f>'National Disaster Timeline'!$I$110</f>
        <v>3</v>
      </c>
      <c r="H156" s="65">
        <f t="shared" si="32"/>
        <v>90</v>
      </c>
      <c r="I156" s="65">
        <f t="shared" si="33"/>
        <v>-45</v>
      </c>
      <c r="J156" s="66">
        <f t="shared" si="36"/>
        <v>1</v>
      </c>
      <c r="K156" s="118">
        <f t="shared" si="37"/>
        <v>1</v>
      </c>
    </row>
    <row r="157" spans="1:11" ht="14.4" customHeight="1" x14ac:dyDescent="0.3">
      <c r="A157" s="21"/>
      <c r="B157" s="20"/>
      <c r="C157" s="36" t="s">
        <v>210</v>
      </c>
      <c r="D157" s="22">
        <v>40057</v>
      </c>
      <c r="E157" s="22">
        <v>40066</v>
      </c>
      <c r="F157" s="111">
        <f t="shared" si="35"/>
        <v>45</v>
      </c>
      <c r="G157" s="65">
        <f>'National Disaster Timeline'!$I$115</f>
        <v>3</v>
      </c>
      <c r="H157" s="65">
        <f t="shared" si="32"/>
        <v>90</v>
      </c>
      <c r="I157" s="65">
        <f t="shared" si="33"/>
        <v>-76</v>
      </c>
      <c r="J157" s="66">
        <f t="shared" si="36"/>
        <v>1</v>
      </c>
      <c r="K157" s="118">
        <f t="shared" si="37"/>
        <v>1</v>
      </c>
    </row>
    <row r="158" spans="1:11" ht="14.4" customHeight="1" x14ac:dyDescent="0.3">
      <c r="A158" s="21"/>
      <c r="B158" s="20"/>
      <c r="C158" s="37" t="s">
        <v>5</v>
      </c>
      <c r="D158" s="34">
        <v>40080</v>
      </c>
      <c r="E158" s="22">
        <v>40083</v>
      </c>
      <c r="F158" s="111">
        <f t="shared" si="35"/>
        <v>14</v>
      </c>
      <c r="G158" s="65">
        <f>'National Disaster Timeline'!$I$122</f>
        <v>1</v>
      </c>
      <c r="H158" s="65">
        <f t="shared" si="32"/>
        <v>30</v>
      </c>
      <c r="I158" s="65">
        <f t="shared" si="33"/>
        <v>-27</v>
      </c>
      <c r="J158" s="66">
        <f t="shared" si="36"/>
        <v>1</v>
      </c>
      <c r="K158" s="118">
        <f t="shared" si="37"/>
        <v>1</v>
      </c>
    </row>
    <row r="159" spans="1:11" ht="14.4" customHeight="1" x14ac:dyDescent="0.3">
      <c r="A159" s="21"/>
      <c r="B159" s="20"/>
      <c r="C159" s="36" t="s">
        <v>5</v>
      </c>
      <c r="D159" s="22">
        <v>40086</v>
      </c>
      <c r="E159" s="22">
        <v>40096</v>
      </c>
      <c r="F159" s="111">
        <f t="shared" si="35"/>
        <v>3</v>
      </c>
      <c r="G159" s="65">
        <f>'National Disaster Timeline'!$I$124</f>
        <v>6</v>
      </c>
      <c r="H159" s="65">
        <f t="shared" si="32"/>
        <v>180</v>
      </c>
      <c r="I159" s="65">
        <f t="shared" si="33"/>
        <v>-188</v>
      </c>
      <c r="J159" s="66">
        <f t="shared" si="36"/>
        <v>1</v>
      </c>
      <c r="K159" s="118">
        <f t="shared" si="37"/>
        <v>1</v>
      </c>
    </row>
    <row r="160" spans="1:11" ht="14.4" customHeight="1" thickBot="1" x14ac:dyDescent="0.35">
      <c r="A160" s="21"/>
      <c r="B160" s="20"/>
      <c r="C160" s="36" t="s">
        <v>210</v>
      </c>
      <c r="D160" s="22">
        <v>40088</v>
      </c>
      <c r="E160" s="22">
        <v>40103</v>
      </c>
      <c r="F160" s="111">
        <f t="shared" si="35"/>
        <v>-8</v>
      </c>
      <c r="G160" s="65">
        <f>'National Disaster Timeline'!$I$125</f>
        <v>6</v>
      </c>
      <c r="H160" s="65">
        <f t="shared" si="32"/>
        <v>180</v>
      </c>
      <c r="I160" s="65"/>
      <c r="J160" s="66">
        <f t="shared" si="36"/>
        <v>1</v>
      </c>
      <c r="K160" s="118">
        <f t="shared" si="37"/>
        <v>1</v>
      </c>
    </row>
    <row r="161" spans="1:11" s="95" customFormat="1" ht="14.4" customHeight="1" thickBot="1" x14ac:dyDescent="0.35">
      <c r="A161" s="98" t="s">
        <v>286</v>
      </c>
      <c r="B161" s="89"/>
      <c r="C161" s="90"/>
      <c r="D161" s="91"/>
      <c r="E161" s="92"/>
      <c r="F161" s="112"/>
      <c r="G161" s="136">
        <f>SUM(G137:G160)</f>
        <v>90</v>
      </c>
      <c r="H161" s="136"/>
      <c r="I161" s="136"/>
      <c r="J161" s="136">
        <f t="shared" ref="J161:K161" si="38">SUM(J137:J160)</f>
        <v>17</v>
      </c>
      <c r="K161" s="120">
        <f t="shared" si="38"/>
        <v>24</v>
      </c>
    </row>
    <row r="162" spans="1:11" s="10" customFormat="1" ht="14.4" customHeight="1" x14ac:dyDescent="0.3">
      <c r="A162" s="21" t="s">
        <v>104</v>
      </c>
      <c r="B162" s="20" t="s">
        <v>27</v>
      </c>
      <c r="C162" s="49" t="s">
        <v>12</v>
      </c>
      <c r="D162" s="41">
        <v>39393</v>
      </c>
      <c r="E162" s="41">
        <v>39393</v>
      </c>
      <c r="F162" s="111"/>
      <c r="G162" s="65">
        <f>'National Disaster Timeline'!$I$56</f>
        <v>1</v>
      </c>
      <c r="H162" s="65">
        <f t="shared" si="32"/>
        <v>30</v>
      </c>
      <c r="I162" s="65">
        <f t="shared" ref="I162:I225" si="39">F163 - H162</f>
        <v>-18</v>
      </c>
      <c r="J162" s="66"/>
      <c r="K162" s="118">
        <f t="shared" si="37"/>
        <v>1</v>
      </c>
    </row>
    <row r="163" spans="1:11" ht="14.4" customHeight="1" x14ac:dyDescent="0.3">
      <c r="A163" s="21"/>
      <c r="B163" s="20"/>
      <c r="C163" s="37" t="s">
        <v>5</v>
      </c>
      <c r="D163" s="34">
        <v>39405</v>
      </c>
      <c r="E163" s="22">
        <v>39414</v>
      </c>
      <c r="F163" s="111">
        <f>D163-E162</f>
        <v>12</v>
      </c>
      <c r="G163" s="65">
        <f>'National Disaster Timeline'!$I$58</f>
        <v>3</v>
      </c>
      <c r="H163" s="65">
        <f t="shared" si="32"/>
        <v>90</v>
      </c>
      <c r="I163" s="65">
        <f t="shared" si="39"/>
        <v>112</v>
      </c>
      <c r="J163" s="66">
        <f>IF(I162 &lt; 0, 1, 0)</f>
        <v>1</v>
      </c>
      <c r="K163" s="118">
        <f t="shared" si="37"/>
        <v>1</v>
      </c>
    </row>
    <row r="164" spans="1:11" ht="14.4" customHeight="1" x14ac:dyDescent="0.3">
      <c r="A164" s="21"/>
      <c r="B164" s="20"/>
      <c r="C164" s="37" t="s">
        <v>5</v>
      </c>
      <c r="D164" s="34">
        <v>39616</v>
      </c>
      <c r="E164" s="34">
        <v>39622</v>
      </c>
      <c r="F164" s="111">
        <f>D164-E163</f>
        <v>202</v>
      </c>
      <c r="G164" s="65">
        <f>'National Disaster Timeline'!$I$71</f>
        <v>6</v>
      </c>
      <c r="H164" s="65">
        <f t="shared" si="32"/>
        <v>180</v>
      </c>
      <c r="I164" s="65">
        <f t="shared" si="39"/>
        <v>-182</v>
      </c>
      <c r="J164" s="66">
        <f>IF(I163 &lt; 0, 1, 0)</f>
        <v>0</v>
      </c>
      <c r="K164" s="118">
        <f t="shared" si="37"/>
        <v>1</v>
      </c>
    </row>
    <row r="165" spans="1:11" ht="14.4" customHeight="1" thickBot="1" x14ac:dyDescent="0.35">
      <c r="A165" s="21"/>
      <c r="B165" s="20"/>
      <c r="C165" s="36" t="s">
        <v>210</v>
      </c>
      <c r="D165" s="22">
        <v>39620</v>
      </c>
      <c r="E165" s="22">
        <v>39622</v>
      </c>
      <c r="F165" s="111">
        <f>D165-E164</f>
        <v>-2</v>
      </c>
      <c r="G165" s="65">
        <f>'National Disaster Timeline'!$I$72</f>
        <v>1</v>
      </c>
      <c r="H165" s="65">
        <f t="shared" si="32"/>
        <v>30</v>
      </c>
      <c r="I165" s="65">
        <f t="shared" si="39"/>
        <v>-30</v>
      </c>
      <c r="J165" s="66">
        <f>IF(I164 &lt; 0, 1, 0)</f>
        <v>1</v>
      </c>
      <c r="K165" s="118">
        <f t="shared" si="37"/>
        <v>1</v>
      </c>
    </row>
    <row r="166" spans="1:11" s="94" customFormat="1" ht="14.4" customHeight="1" thickBot="1" x14ac:dyDescent="0.35">
      <c r="A166" s="98" t="s">
        <v>286</v>
      </c>
      <c r="B166" s="89"/>
      <c r="C166" s="90"/>
      <c r="D166" s="91"/>
      <c r="E166" s="92"/>
      <c r="F166" s="112"/>
      <c r="G166" s="136">
        <f>SUM(G162:G165)</f>
        <v>11</v>
      </c>
      <c r="H166" s="136"/>
      <c r="I166" s="136"/>
      <c r="J166" s="136">
        <f t="shared" ref="J166:K166" si="40">SUM(J162:J165)</f>
        <v>2</v>
      </c>
      <c r="K166" s="120">
        <f t="shared" si="40"/>
        <v>4</v>
      </c>
    </row>
    <row r="167" spans="1:11" ht="14.4" customHeight="1" x14ac:dyDescent="0.3">
      <c r="A167" s="21" t="s">
        <v>105</v>
      </c>
      <c r="B167" s="20" t="s">
        <v>28</v>
      </c>
      <c r="C167" s="36" t="s">
        <v>13</v>
      </c>
      <c r="D167" s="22">
        <v>38758</v>
      </c>
      <c r="E167" s="22">
        <v>38766</v>
      </c>
      <c r="F167" s="111"/>
      <c r="G167" s="65">
        <f>'National Disaster Timeline'!$I$7</f>
        <v>3</v>
      </c>
      <c r="H167" s="65">
        <f t="shared" si="32"/>
        <v>90</v>
      </c>
      <c r="I167" s="65">
        <f t="shared" si="39"/>
        <v>236</v>
      </c>
      <c r="J167" s="66"/>
      <c r="K167" s="118">
        <f t="shared" si="37"/>
        <v>1</v>
      </c>
    </row>
    <row r="168" spans="1:11" s="10" customFormat="1" ht="14.4" customHeight="1" x14ac:dyDescent="0.3">
      <c r="A168" s="21"/>
      <c r="B168" s="20"/>
      <c r="C168" s="36" t="s">
        <v>13</v>
      </c>
      <c r="D168" s="22">
        <v>39092</v>
      </c>
      <c r="E168" s="22">
        <v>39106</v>
      </c>
      <c r="F168" s="111">
        <f t="shared" ref="F168:F175" si="41">D168-E167</f>
        <v>326</v>
      </c>
      <c r="G168" s="65">
        <f>'National Disaster Timeline'!$I$37</f>
        <v>3</v>
      </c>
      <c r="H168" s="65">
        <f t="shared" si="32"/>
        <v>90</v>
      </c>
      <c r="I168" s="65">
        <f t="shared" si="39"/>
        <v>208</v>
      </c>
      <c r="J168" s="66">
        <f t="shared" ref="J168:J175" si="42">IF(I167 &lt; 0, 1, 0)</f>
        <v>0</v>
      </c>
      <c r="K168" s="118">
        <f t="shared" si="37"/>
        <v>1</v>
      </c>
    </row>
    <row r="169" spans="1:11" ht="14.4" customHeight="1" x14ac:dyDescent="0.3">
      <c r="A169" s="21"/>
      <c r="B169" s="20"/>
      <c r="C169" s="36" t="s">
        <v>210</v>
      </c>
      <c r="D169" s="22">
        <v>39404</v>
      </c>
      <c r="E169" s="22">
        <v>39409</v>
      </c>
      <c r="F169" s="111">
        <f t="shared" si="41"/>
        <v>298</v>
      </c>
      <c r="G169" s="65">
        <f>'National Disaster Timeline'!$I$57</f>
        <v>3</v>
      </c>
      <c r="H169" s="65">
        <f t="shared" si="32"/>
        <v>90</v>
      </c>
      <c r="I169" s="65">
        <f t="shared" si="39"/>
        <v>-94</v>
      </c>
      <c r="J169" s="66">
        <f t="shared" si="42"/>
        <v>0</v>
      </c>
      <c r="K169" s="118">
        <f t="shared" si="37"/>
        <v>1</v>
      </c>
    </row>
    <row r="170" spans="1:11" ht="14.4" customHeight="1" x14ac:dyDescent="0.3">
      <c r="A170" s="21"/>
      <c r="B170" s="20"/>
      <c r="C170" s="37" t="s">
        <v>5</v>
      </c>
      <c r="D170" s="34">
        <v>39405</v>
      </c>
      <c r="E170" s="22">
        <v>39414</v>
      </c>
      <c r="F170" s="111">
        <f t="shared" si="41"/>
        <v>-4</v>
      </c>
      <c r="G170" s="65">
        <f>'National Disaster Timeline'!$I$58</f>
        <v>3</v>
      </c>
      <c r="H170" s="65">
        <f t="shared" si="32"/>
        <v>90</v>
      </c>
      <c r="I170" s="65">
        <f t="shared" si="39"/>
        <v>74</v>
      </c>
      <c r="J170" s="66">
        <f t="shared" si="42"/>
        <v>1</v>
      </c>
      <c r="K170" s="118">
        <f t="shared" si="37"/>
        <v>1</v>
      </c>
    </row>
    <row r="171" spans="1:11" ht="14.4" customHeight="1" x14ac:dyDescent="0.3">
      <c r="A171" s="21"/>
      <c r="B171" s="20"/>
      <c r="C171" s="36" t="s">
        <v>210</v>
      </c>
      <c r="D171" s="22">
        <v>39578</v>
      </c>
      <c r="E171" s="22">
        <v>39586</v>
      </c>
      <c r="F171" s="111">
        <f t="shared" si="41"/>
        <v>164</v>
      </c>
      <c r="G171" s="65">
        <f>'National Disaster Timeline'!$I$65</f>
        <v>3</v>
      </c>
      <c r="H171" s="65">
        <f t="shared" si="32"/>
        <v>90</v>
      </c>
      <c r="I171" s="65">
        <f t="shared" si="39"/>
        <v>134</v>
      </c>
      <c r="J171" s="66">
        <f t="shared" si="42"/>
        <v>0</v>
      </c>
      <c r="K171" s="118">
        <f t="shared" si="37"/>
        <v>1</v>
      </c>
    </row>
    <row r="172" spans="1:11" ht="14.4" customHeight="1" x14ac:dyDescent="0.3">
      <c r="A172" s="21"/>
      <c r="B172" s="20"/>
      <c r="C172" s="36" t="s">
        <v>13</v>
      </c>
      <c r="D172" s="22">
        <v>39810</v>
      </c>
      <c r="E172" s="22">
        <v>39832</v>
      </c>
      <c r="F172" s="111">
        <f t="shared" si="41"/>
        <v>224</v>
      </c>
      <c r="G172" s="65">
        <f>'National Disaster Timeline'!$I$91</f>
        <v>1</v>
      </c>
      <c r="H172" s="65">
        <f t="shared" si="32"/>
        <v>30</v>
      </c>
      <c r="I172" s="65">
        <f t="shared" si="39"/>
        <v>-23</v>
      </c>
      <c r="J172" s="66">
        <f t="shared" si="42"/>
        <v>0</v>
      </c>
      <c r="K172" s="118">
        <f t="shared" si="37"/>
        <v>1</v>
      </c>
    </row>
    <row r="173" spans="1:11" ht="14.4" customHeight="1" x14ac:dyDescent="0.3">
      <c r="A173" s="21"/>
      <c r="B173" s="20"/>
      <c r="C173" s="36" t="s">
        <v>13</v>
      </c>
      <c r="D173" s="22">
        <v>39839</v>
      </c>
      <c r="E173" s="22">
        <v>39840</v>
      </c>
      <c r="F173" s="111">
        <f t="shared" si="41"/>
        <v>7</v>
      </c>
      <c r="G173" s="65">
        <f>'National Disaster Timeline'!$I$97</f>
        <v>3</v>
      </c>
      <c r="H173" s="65">
        <f t="shared" si="32"/>
        <v>90</v>
      </c>
      <c r="I173" s="65">
        <f t="shared" si="39"/>
        <v>3</v>
      </c>
      <c r="J173" s="66">
        <f t="shared" si="42"/>
        <v>1</v>
      </c>
      <c r="K173" s="118">
        <f t="shared" si="37"/>
        <v>1</v>
      </c>
    </row>
    <row r="174" spans="1:11" ht="14.4" customHeight="1" x14ac:dyDescent="0.3">
      <c r="A174" s="21"/>
      <c r="B174" s="20"/>
      <c r="C174" s="106" t="s">
        <v>5</v>
      </c>
      <c r="D174" s="22">
        <v>39933</v>
      </c>
      <c r="E174" s="22">
        <v>39935</v>
      </c>
      <c r="F174" s="111">
        <f t="shared" si="41"/>
        <v>93</v>
      </c>
      <c r="G174" s="65">
        <f>'National Disaster Timeline'!$I$101</f>
        <v>1</v>
      </c>
      <c r="H174" s="65">
        <f t="shared" si="32"/>
        <v>30</v>
      </c>
      <c r="I174" s="65">
        <f t="shared" si="39"/>
        <v>54</v>
      </c>
      <c r="J174" s="66">
        <f t="shared" si="42"/>
        <v>0</v>
      </c>
      <c r="K174" s="118">
        <f t="shared" si="37"/>
        <v>1</v>
      </c>
    </row>
    <row r="175" spans="1:11" ht="14.4" customHeight="1" thickBot="1" x14ac:dyDescent="0.35">
      <c r="A175" s="21"/>
      <c r="B175" s="20"/>
      <c r="C175" s="36" t="s">
        <v>13</v>
      </c>
      <c r="D175" s="22">
        <v>40019</v>
      </c>
      <c r="E175" s="22">
        <v>40029</v>
      </c>
      <c r="F175" s="111">
        <f t="shared" si="41"/>
        <v>84</v>
      </c>
      <c r="G175" s="65">
        <f>'National Disaster Timeline'!$I$111</f>
        <v>1</v>
      </c>
      <c r="H175" s="65">
        <f t="shared" si="32"/>
        <v>30</v>
      </c>
      <c r="I175" s="65">
        <f t="shared" si="39"/>
        <v>-30</v>
      </c>
      <c r="J175" s="66">
        <f t="shared" si="42"/>
        <v>0</v>
      </c>
      <c r="K175" s="118">
        <f t="shared" si="37"/>
        <v>1</v>
      </c>
    </row>
    <row r="176" spans="1:11" s="94" customFormat="1" ht="14.4" customHeight="1" thickBot="1" x14ac:dyDescent="0.35">
      <c r="A176" s="98" t="s">
        <v>286</v>
      </c>
      <c r="B176" s="89"/>
      <c r="C176" s="90"/>
      <c r="D176" s="91"/>
      <c r="E176" s="92"/>
      <c r="F176" s="112"/>
      <c r="G176" s="136">
        <f>SUM(G167:G175)</f>
        <v>21</v>
      </c>
      <c r="H176" s="136"/>
      <c r="I176" s="136"/>
      <c r="J176" s="136">
        <f t="shared" ref="J176:K176" si="43">SUM(J167:J175)</f>
        <v>2</v>
      </c>
      <c r="K176" s="120">
        <f t="shared" si="43"/>
        <v>9</v>
      </c>
    </row>
    <row r="177" spans="1:11" ht="14.4" customHeight="1" x14ac:dyDescent="0.3">
      <c r="A177" s="21" t="s">
        <v>106</v>
      </c>
      <c r="B177" s="20" t="s">
        <v>29</v>
      </c>
      <c r="C177" s="36" t="s">
        <v>13</v>
      </c>
      <c r="D177" s="22">
        <v>38610</v>
      </c>
      <c r="E177" s="22">
        <v>38622</v>
      </c>
      <c r="F177" s="111"/>
      <c r="G177" s="65">
        <f>'National Disaster Timeline'!$I$3</f>
        <v>3</v>
      </c>
      <c r="H177" s="65">
        <f t="shared" si="32"/>
        <v>90</v>
      </c>
      <c r="I177" s="65">
        <f t="shared" si="39"/>
        <v>31</v>
      </c>
      <c r="J177" s="66"/>
      <c r="K177" s="118">
        <f t="shared" si="37"/>
        <v>1</v>
      </c>
    </row>
    <row r="178" spans="1:11" ht="14.4" customHeight="1" x14ac:dyDescent="0.3">
      <c r="A178" s="21"/>
      <c r="B178" s="20"/>
      <c r="C178" s="36" t="s">
        <v>13</v>
      </c>
      <c r="D178" s="22">
        <v>38743</v>
      </c>
      <c r="E178" s="22">
        <v>38753</v>
      </c>
      <c r="F178" s="111">
        <f t="shared" ref="F178:F200" si="44">D178-E177</f>
        <v>121</v>
      </c>
      <c r="G178" s="65">
        <f>'National Disaster Timeline'!$I$6</f>
        <v>6</v>
      </c>
      <c r="H178" s="65">
        <f t="shared" si="32"/>
        <v>180</v>
      </c>
      <c r="I178" s="65">
        <f t="shared" si="39"/>
        <v>-25</v>
      </c>
      <c r="J178" s="66">
        <f t="shared" ref="J178:J200" si="45">IF(I177 &lt; 0, 1, 0)</f>
        <v>0</v>
      </c>
      <c r="K178" s="118">
        <f t="shared" si="37"/>
        <v>1</v>
      </c>
    </row>
    <row r="179" spans="1:11" ht="14.4" customHeight="1" x14ac:dyDescent="0.3">
      <c r="A179" s="21"/>
      <c r="B179" s="20"/>
      <c r="C179" s="36" t="s">
        <v>5</v>
      </c>
      <c r="D179" s="22">
        <v>38908</v>
      </c>
      <c r="E179" s="22">
        <v>38912</v>
      </c>
      <c r="F179" s="111">
        <f t="shared" si="44"/>
        <v>155</v>
      </c>
      <c r="G179" s="65">
        <f>'National Disaster Timeline'!$I$14</f>
        <v>6</v>
      </c>
      <c r="H179" s="65">
        <f t="shared" si="32"/>
        <v>180</v>
      </c>
      <c r="I179" s="65">
        <f t="shared" si="39"/>
        <v>-183</v>
      </c>
      <c r="J179" s="66">
        <f t="shared" si="45"/>
        <v>1</v>
      </c>
      <c r="K179" s="118">
        <f t="shared" si="37"/>
        <v>1</v>
      </c>
    </row>
    <row r="180" spans="1:11" ht="14.4" customHeight="1" x14ac:dyDescent="0.3">
      <c r="A180" s="21"/>
      <c r="B180" s="20"/>
      <c r="C180" s="36" t="s">
        <v>210</v>
      </c>
      <c r="D180" s="22">
        <v>38909</v>
      </c>
      <c r="E180" s="22">
        <v>38917</v>
      </c>
      <c r="F180" s="111">
        <f t="shared" si="44"/>
        <v>-3</v>
      </c>
      <c r="G180" s="65">
        <f>'National Disaster Timeline'!$I$15</f>
        <v>3</v>
      </c>
      <c r="H180" s="65">
        <f t="shared" si="32"/>
        <v>90</v>
      </c>
      <c r="I180" s="65">
        <f t="shared" si="39"/>
        <v>-88</v>
      </c>
      <c r="J180" s="66">
        <f t="shared" si="45"/>
        <v>1</v>
      </c>
      <c r="K180" s="118">
        <f t="shared" si="37"/>
        <v>1</v>
      </c>
    </row>
    <row r="181" spans="1:11" ht="14.4" customHeight="1" x14ac:dyDescent="0.3">
      <c r="A181" s="21"/>
      <c r="B181" s="20"/>
      <c r="C181" s="36" t="s">
        <v>5</v>
      </c>
      <c r="D181" s="22">
        <v>38919</v>
      </c>
      <c r="E181" s="22">
        <v>38923</v>
      </c>
      <c r="F181" s="111">
        <f t="shared" si="44"/>
        <v>2</v>
      </c>
      <c r="G181" s="65">
        <f>'National Disaster Timeline'!$I$17</f>
        <v>3</v>
      </c>
      <c r="H181" s="65">
        <f t="shared" si="32"/>
        <v>90</v>
      </c>
      <c r="I181" s="65">
        <f t="shared" si="39"/>
        <v>-91</v>
      </c>
      <c r="J181" s="66">
        <f t="shared" si="45"/>
        <v>1</v>
      </c>
      <c r="K181" s="118">
        <f t="shared" si="37"/>
        <v>1</v>
      </c>
    </row>
    <row r="182" spans="1:11" ht="14.4" customHeight="1" x14ac:dyDescent="0.3">
      <c r="A182" s="21"/>
      <c r="B182" s="20"/>
      <c r="C182" s="36" t="s">
        <v>210</v>
      </c>
      <c r="D182" s="22">
        <v>38922</v>
      </c>
      <c r="E182" s="22">
        <v>38926</v>
      </c>
      <c r="F182" s="111">
        <f t="shared" si="44"/>
        <v>-1</v>
      </c>
      <c r="G182" s="65">
        <f>'National Disaster Timeline'!$I$18</f>
        <v>1</v>
      </c>
      <c r="H182" s="65">
        <f t="shared" si="32"/>
        <v>30</v>
      </c>
      <c r="I182" s="65">
        <f t="shared" si="39"/>
        <v>-30</v>
      </c>
      <c r="J182" s="66">
        <f t="shared" si="45"/>
        <v>1</v>
      </c>
      <c r="K182" s="118">
        <f t="shared" si="37"/>
        <v>1</v>
      </c>
    </row>
    <row r="183" spans="1:11" ht="14.4" customHeight="1" x14ac:dyDescent="0.3">
      <c r="A183" s="21"/>
      <c r="B183" s="20"/>
      <c r="C183" s="36" t="s">
        <v>5</v>
      </c>
      <c r="D183" s="22">
        <v>38926</v>
      </c>
      <c r="E183" s="22">
        <v>38931</v>
      </c>
      <c r="F183" s="111">
        <f t="shared" si="44"/>
        <v>0</v>
      </c>
      <c r="G183" s="65">
        <f>'National Disaster Timeline'!$I$19</f>
        <v>3</v>
      </c>
      <c r="H183" s="65">
        <f t="shared" si="32"/>
        <v>90</v>
      </c>
      <c r="I183" s="65">
        <f t="shared" si="39"/>
        <v>-36</v>
      </c>
      <c r="J183" s="66">
        <f t="shared" si="45"/>
        <v>1</v>
      </c>
      <c r="K183" s="118">
        <f t="shared" si="37"/>
        <v>1</v>
      </c>
    </row>
    <row r="184" spans="1:11" ht="14.4" customHeight="1" x14ac:dyDescent="0.3">
      <c r="A184" s="21"/>
      <c r="B184" s="20"/>
      <c r="C184" s="37" t="s">
        <v>5</v>
      </c>
      <c r="D184" s="34">
        <v>38985</v>
      </c>
      <c r="E184" s="22">
        <v>38989</v>
      </c>
      <c r="F184" s="111">
        <f t="shared" si="44"/>
        <v>54</v>
      </c>
      <c r="G184" s="65">
        <f>'National Disaster Timeline'!$I$25</f>
        <v>6</v>
      </c>
      <c r="H184" s="65">
        <f t="shared" si="32"/>
        <v>180</v>
      </c>
      <c r="I184" s="65">
        <f t="shared" si="39"/>
        <v>-182</v>
      </c>
      <c r="J184" s="66">
        <f t="shared" si="45"/>
        <v>1</v>
      </c>
      <c r="K184" s="118">
        <f t="shared" si="37"/>
        <v>1</v>
      </c>
    </row>
    <row r="185" spans="1:11" s="18" customFormat="1" ht="14.4" customHeight="1" x14ac:dyDescent="0.3">
      <c r="A185" s="21"/>
      <c r="B185" s="20"/>
      <c r="C185" s="36" t="s">
        <v>210</v>
      </c>
      <c r="D185" s="22">
        <v>38987</v>
      </c>
      <c r="E185" s="22">
        <v>38996</v>
      </c>
      <c r="F185" s="111">
        <f t="shared" si="44"/>
        <v>-2</v>
      </c>
      <c r="G185" s="65">
        <f>'National Disaster Timeline'!$I$26</f>
        <v>6</v>
      </c>
      <c r="H185" s="65">
        <f t="shared" si="32"/>
        <v>180</v>
      </c>
      <c r="I185" s="65">
        <f t="shared" si="39"/>
        <v>126</v>
      </c>
      <c r="J185" s="66">
        <f t="shared" si="45"/>
        <v>1</v>
      </c>
      <c r="K185" s="118">
        <f t="shared" si="37"/>
        <v>1</v>
      </c>
    </row>
    <row r="186" spans="1:11" ht="14.4" customHeight="1" x14ac:dyDescent="0.3">
      <c r="A186" s="21"/>
      <c r="B186" s="20"/>
      <c r="C186" s="37" t="s">
        <v>5</v>
      </c>
      <c r="D186" s="34">
        <v>39302</v>
      </c>
      <c r="E186" s="22">
        <v>39304</v>
      </c>
      <c r="F186" s="111">
        <f t="shared" si="44"/>
        <v>306</v>
      </c>
      <c r="G186" s="65">
        <f>'National Disaster Timeline'!$I$44</f>
        <v>6</v>
      </c>
      <c r="H186" s="65">
        <f t="shared" si="32"/>
        <v>180</v>
      </c>
      <c r="I186" s="65">
        <f t="shared" si="39"/>
        <v>-182</v>
      </c>
      <c r="J186" s="66">
        <f t="shared" si="45"/>
        <v>0</v>
      </c>
      <c r="K186" s="118">
        <f t="shared" si="37"/>
        <v>1</v>
      </c>
    </row>
    <row r="187" spans="1:11" ht="14.4" customHeight="1" x14ac:dyDescent="0.3">
      <c r="A187" s="21"/>
      <c r="B187" s="20"/>
      <c r="C187" s="36" t="s">
        <v>210</v>
      </c>
      <c r="D187" s="22">
        <v>39302</v>
      </c>
      <c r="E187" s="22">
        <v>39307</v>
      </c>
      <c r="F187" s="111">
        <f t="shared" si="44"/>
        <v>-2</v>
      </c>
      <c r="G187" s="65">
        <f>'National Disaster Timeline'!$I$43</f>
        <v>3</v>
      </c>
      <c r="H187" s="65">
        <f t="shared" si="32"/>
        <v>90</v>
      </c>
      <c r="I187" s="65">
        <f t="shared" si="39"/>
        <v>-90</v>
      </c>
      <c r="J187" s="66">
        <f t="shared" si="45"/>
        <v>1</v>
      </c>
      <c r="K187" s="118">
        <f t="shared" si="37"/>
        <v>1</v>
      </c>
    </row>
    <row r="188" spans="1:11" ht="14.4" customHeight="1" x14ac:dyDescent="0.3">
      <c r="A188" s="21"/>
      <c r="B188" s="20"/>
      <c r="C188" s="37" t="s">
        <v>5</v>
      </c>
      <c r="D188" s="34">
        <v>39307</v>
      </c>
      <c r="E188" s="22">
        <v>39312</v>
      </c>
      <c r="F188" s="111">
        <f t="shared" si="44"/>
        <v>0</v>
      </c>
      <c r="G188" s="65">
        <f>'National Disaster Timeline'!$I$45</f>
        <v>3</v>
      </c>
      <c r="H188" s="65">
        <f t="shared" si="32"/>
        <v>90</v>
      </c>
      <c r="I188" s="65">
        <f t="shared" si="39"/>
        <v>-91</v>
      </c>
      <c r="J188" s="66">
        <f t="shared" si="45"/>
        <v>1</v>
      </c>
      <c r="K188" s="118">
        <f t="shared" si="37"/>
        <v>1</v>
      </c>
    </row>
    <row r="189" spans="1:11" ht="14.4" customHeight="1" x14ac:dyDescent="0.3">
      <c r="A189" s="21"/>
      <c r="B189" s="20"/>
      <c r="C189" s="36" t="s">
        <v>210</v>
      </c>
      <c r="D189" s="22">
        <v>39311</v>
      </c>
      <c r="E189" s="22">
        <v>39318</v>
      </c>
      <c r="F189" s="111">
        <f t="shared" si="44"/>
        <v>-1</v>
      </c>
      <c r="G189" s="65">
        <f>'National Disaster Timeline'!$I$46</f>
        <v>3</v>
      </c>
      <c r="H189" s="65">
        <f t="shared" si="32"/>
        <v>90</v>
      </c>
      <c r="I189" s="65">
        <f t="shared" si="39"/>
        <v>-1</v>
      </c>
      <c r="J189" s="66">
        <f t="shared" si="45"/>
        <v>1</v>
      </c>
      <c r="K189" s="118">
        <f t="shared" si="37"/>
        <v>1</v>
      </c>
    </row>
    <row r="190" spans="1:11" ht="14.4" customHeight="1" x14ac:dyDescent="0.3">
      <c r="A190" s="21"/>
      <c r="B190" s="20"/>
      <c r="C190" s="37" t="s">
        <v>5</v>
      </c>
      <c r="D190" s="34">
        <v>39407</v>
      </c>
      <c r="E190" s="22">
        <v>39414</v>
      </c>
      <c r="F190" s="111">
        <f t="shared" si="44"/>
        <v>89</v>
      </c>
      <c r="G190" s="65">
        <f>'National Disaster Timeline'!$I$59</f>
        <v>6</v>
      </c>
      <c r="H190" s="65">
        <f t="shared" si="32"/>
        <v>180</v>
      </c>
      <c r="I190" s="65">
        <f t="shared" si="39"/>
        <v>-12</v>
      </c>
      <c r="J190" s="66">
        <f t="shared" si="45"/>
        <v>1</v>
      </c>
      <c r="K190" s="118">
        <f t="shared" si="37"/>
        <v>1</v>
      </c>
    </row>
    <row r="191" spans="1:11" ht="14.4" customHeight="1" x14ac:dyDescent="0.3">
      <c r="A191" s="21"/>
      <c r="B191" s="20"/>
      <c r="C191" s="37" t="s">
        <v>5</v>
      </c>
      <c r="D191" s="34">
        <v>39582</v>
      </c>
      <c r="E191" s="22">
        <v>39588</v>
      </c>
      <c r="F191" s="111">
        <f t="shared" si="44"/>
        <v>168</v>
      </c>
      <c r="G191" s="65">
        <f>'National Disaster Timeline'!$I$67</f>
        <v>6</v>
      </c>
      <c r="H191" s="65">
        <f t="shared" si="32"/>
        <v>180</v>
      </c>
      <c r="I191" s="65">
        <f t="shared" si="39"/>
        <v>-152</v>
      </c>
      <c r="J191" s="66">
        <f t="shared" si="45"/>
        <v>1</v>
      </c>
      <c r="K191" s="118">
        <f t="shared" si="37"/>
        <v>1</v>
      </c>
    </row>
    <row r="192" spans="1:11" ht="14.4" customHeight="1" x14ac:dyDescent="0.3">
      <c r="A192" s="21"/>
      <c r="B192" s="20"/>
      <c r="C192" s="37" t="s">
        <v>5</v>
      </c>
      <c r="D192" s="34">
        <v>39616</v>
      </c>
      <c r="E192" s="34">
        <v>39622</v>
      </c>
      <c r="F192" s="111">
        <f t="shared" si="44"/>
        <v>28</v>
      </c>
      <c r="G192" s="65">
        <f>'National Disaster Timeline'!$I$71</f>
        <v>6</v>
      </c>
      <c r="H192" s="65">
        <f t="shared" si="32"/>
        <v>180</v>
      </c>
      <c r="I192" s="65">
        <f t="shared" si="39"/>
        <v>-139</v>
      </c>
      <c r="J192" s="66">
        <f t="shared" si="45"/>
        <v>1</v>
      </c>
      <c r="K192" s="118">
        <f t="shared" si="37"/>
        <v>1</v>
      </c>
    </row>
    <row r="193" spans="1:11" ht="14.4" customHeight="1" x14ac:dyDescent="0.3">
      <c r="A193" s="21"/>
      <c r="B193" s="20"/>
      <c r="C193" s="37" t="s">
        <v>5</v>
      </c>
      <c r="D193" s="34">
        <v>39663</v>
      </c>
      <c r="E193" s="22">
        <v>39664</v>
      </c>
      <c r="F193" s="111">
        <f t="shared" si="44"/>
        <v>41</v>
      </c>
      <c r="G193" s="65">
        <f>'National Disaster Timeline'!$I$78</f>
        <v>3</v>
      </c>
      <c r="H193" s="65">
        <f t="shared" si="32"/>
        <v>90</v>
      </c>
      <c r="I193" s="65">
        <f t="shared" si="39"/>
        <v>-86</v>
      </c>
      <c r="J193" s="66">
        <f t="shared" si="45"/>
        <v>1</v>
      </c>
      <c r="K193" s="118">
        <f t="shared" si="37"/>
        <v>1</v>
      </c>
    </row>
    <row r="194" spans="1:11" ht="14.4" customHeight="1" x14ac:dyDescent="0.3">
      <c r="A194" s="21"/>
      <c r="B194" s="20"/>
      <c r="C194" s="37" t="s">
        <v>13</v>
      </c>
      <c r="D194" s="34">
        <v>39668</v>
      </c>
      <c r="E194" s="22">
        <v>39668</v>
      </c>
      <c r="F194" s="111">
        <f t="shared" si="44"/>
        <v>4</v>
      </c>
      <c r="G194" s="65">
        <f>'National Disaster Timeline'!$I$79</f>
        <v>1</v>
      </c>
      <c r="H194" s="65">
        <f t="shared" ref="H194:H257" si="46">G194 * 30</f>
        <v>30</v>
      </c>
      <c r="I194" s="65">
        <f t="shared" si="39"/>
        <v>366</v>
      </c>
      <c r="J194" s="66">
        <f t="shared" si="45"/>
        <v>1</v>
      </c>
      <c r="K194" s="118">
        <f t="shared" si="37"/>
        <v>1</v>
      </c>
    </row>
    <row r="195" spans="1:11" s="10" customFormat="1" ht="14.4" customHeight="1" x14ac:dyDescent="0.3">
      <c r="A195" s="21"/>
      <c r="B195" s="20"/>
      <c r="C195" s="37" t="s">
        <v>5</v>
      </c>
      <c r="D195" s="34">
        <v>40064</v>
      </c>
      <c r="E195" s="22">
        <v>40066</v>
      </c>
      <c r="F195" s="111">
        <f t="shared" si="44"/>
        <v>396</v>
      </c>
      <c r="G195" s="65">
        <f>'National Disaster Timeline'!$I$118</f>
        <v>1</v>
      </c>
      <c r="H195" s="65">
        <f t="shared" si="46"/>
        <v>30</v>
      </c>
      <c r="I195" s="65">
        <f t="shared" si="39"/>
        <v>-16</v>
      </c>
      <c r="J195" s="66">
        <f t="shared" si="45"/>
        <v>0</v>
      </c>
      <c r="K195" s="118">
        <f t="shared" si="37"/>
        <v>1</v>
      </c>
    </row>
    <row r="196" spans="1:11" ht="14.4" customHeight="1" x14ac:dyDescent="0.3">
      <c r="A196" s="21"/>
      <c r="B196" s="20"/>
      <c r="C196" s="37" t="s">
        <v>5</v>
      </c>
      <c r="D196" s="34">
        <v>40080</v>
      </c>
      <c r="E196" s="22">
        <v>40083</v>
      </c>
      <c r="F196" s="111">
        <f t="shared" si="44"/>
        <v>14</v>
      </c>
      <c r="G196" s="65">
        <f>'National Disaster Timeline'!$I$122</f>
        <v>1</v>
      </c>
      <c r="H196" s="65">
        <f t="shared" si="46"/>
        <v>30</v>
      </c>
      <c r="I196" s="65">
        <f t="shared" si="39"/>
        <v>-32</v>
      </c>
      <c r="J196" s="66">
        <f t="shared" si="45"/>
        <v>1</v>
      </c>
      <c r="K196" s="118">
        <f t="shared" si="37"/>
        <v>1</v>
      </c>
    </row>
    <row r="197" spans="1:11" ht="14.4" customHeight="1" x14ac:dyDescent="0.3">
      <c r="A197" s="21"/>
      <c r="B197" s="20"/>
      <c r="C197" s="36" t="s">
        <v>210</v>
      </c>
      <c r="D197" s="22">
        <v>40081</v>
      </c>
      <c r="E197" s="22">
        <v>40087</v>
      </c>
      <c r="F197" s="111">
        <f t="shared" si="44"/>
        <v>-2</v>
      </c>
      <c r="G197" s="65">
        <f>'National Disaster Timeline'!$I$123</f>
        <v>6</v>
      </c>
      <c r="H197" s="65">
        <f t="shared" si="46"/>
        <v>180</v>
      </c>
      <c r="I197" s="65">
        <f t="shared" si="39"/>
        <v>-181</v>
      </c>
      <c r="J197" s="66">
        <f t="shared" si="45"/>
        <v>1</v>
      </c>
      <c r="K197" s="118">
        <f t="shared" si="37"/>
        <v>1</v>
      </c>
    </row>
    <row r="198" spans="1:11" ht="14.4" customHeight="1" x14ac:dyDescent="0.3">
      <c r="A198" s="21"/>
      <c r="B198" s="20"/>
      <c r="C198" s="36" t="s">
        <v>5</v>
      </c>
      <c r="D198" s="22">
        <v>40086</v>
      </c>
      <c r="E198" s="22">
        <v>40096</v>
      </c>
      <c r="F198" s="111">
        <f t="shared" si="44"/>
        <v>-1</v>
      </c>
      <c r="G198" s="65">
        <f>'National Disaster Timeline'!$I$124</f>
        <v>6</v>
      </c>
      <c r="H198" s="65">
        <f t="shared" si="46"/>
        <v>180</v>
      </c>
      <c r="I198" s="65">
        <f t="shared" si="39"/>
        <v>-162</v>
      </c>
      <c r="J198" s="66">
        <f t="shared" si="45"/>
        <v>1</v>
      </c>
      <c r="K198" s="118">
        <f t="shared" si="37"/>
        <v>1</v>
      </c>
    </row>
    <row r="199" spans="1:11" ht="14.4" customHeight="1" x14ac:dyDescent="0.3">
      <c r="A199" s="21"/>
      <c r="B199" s="20"/>
      <c r="C199" s="36" t="s">
        <v>5</v>
      </c>
      <c r="D199" s="22">
        <v>40114</v>
      </c>
      <c r="E199" s="22">
        <v>40118</v>
      </c>
      <c r="F199" s="111">
        <f t="shared" si="44"/>
        <v>18</v>
      </c>
      <c r="G199" s="65">
        <f>'National Disaster Timeline'!$I$126</f>
        <v>6</v>
      </c>
      <c r="H199" s="65">
        <f t="shared" si="46"/>
        <v>180</v>
      </c>
      <c r="I199" s="65">
        <f t="shared" si="39"/>
        <v>-182</v>
      </c>
      <c r="J199" s="66">
        <f t="shared" si="45"/>
        <v>1</v>
      </c>
      <c r="K199" s="118">
        <f t="shared" si="37"/>
        <v>1</v>
      </c>
    </row>
    <row r="200" spans="1:11" ht="14.4" customHeight="1" thickBot="1" x14ac:dyDescent="0.35">
      <c r="A200" s="21"/>
      <c r="B200" s="20"/>
      <c r="C200" s="37" t="s">
        <v>210</v>
      </c>
      <c r="D200" s="34">
        <v>40116</v>
      </c>
      <c r="E200" s="22">
        <v>40121</v>
      </c>
      <c r="F200" s="111">
        <f t="shared" si="44"/>
        <v>-2</v>
      </c>
      <c r="G200" s="65">
        <f>'National Disaster Timeline'!$I$127</f>
        <v>6</v>
      </c>
      <c r="H200" s="65">
        <f t="shared" si="46"/>
        <v>180</v>
      </c>
      <c r="I200" s="65">
        <f t="shared" si="39"/>
        <v>-180</v>
      </c>
      <c r="J200" s="66">
        <f t="shared" si="45"/>
        <v>1</v>
      </c>
      <c r="K200" s="118">
        <f t="shared" si="37"/>
        <v>1</v>
      </c>
    </row>
    <row r="201" spans="1:11" s="94" customFormat="1" ht="14.4" customHeight="1" thickBot="1" x14ac:dyDescent="0.35">
      <c r="A201" s="98" t="s">
        <v>286</v>
      </c>
      <c r="B201" s="89"/>
      <c r="C201" s="90"/>
      <c r="D201" s="91"/>
      <c r="E201" s="92"/>
      <c r="F201" s="112"/>
      <c r="G201" s="136">
        <f>SUM(G177:G200)</f>
        <v>100</v>
      </c>
      <c r="H201" s="136"/>
      <c r="I201" s="136"/>
      <c r="J201" s="136">
        <f t="shared" ref="J201:K201" si="47">SUM(J177:J200)</f>
        <v>20</v>
      </c>
      <c r="K201" s="120">
        <f t="shared" si="47"/>
        <v>24</v>
      </c>
    </row>
    <row r="202" spans="1:11" ht="14.4" customHeight="1" x14ac:dyDescent="0.3">
      <c r="A202" s="21" t="s">
        <v>107</v>
      </c>
      <c r="B202" s="20" t="s">
        <v>85</v>
      </c>
      <c r="C202" s="37" t="s">
        <v>5</v>
      </c>
      <c r="D202" s="34">
        <v>38614</v>
      </c>
      <c r="E202" s="22">
        <v>38618</v>
      </c>
      <c r="F202" s="111"/>
      <c r="G202" s="65">
        <f>'National Disaster Timeline'!$I$4</f>
        <v>3</v>
      </c>
      <c r="H202" s="65">
        <f t="shared" si="46"/>
        <v>90</v>
      </c>
      <c r="I202" s="65">
        <f t="shared" si="39"/>
        <v>-17</v>
      </c>
      <c r="J202" s="66"/>
      <c r="K202" s="118">
        <f t="shared" si="37"/>
        <v>1</v>
      </c>
    </row>
    <row r="203" spans="1:11" ht="14.4" customHeight="1" x14ac:dyDescent="0.3">
      <c r="A203" s="21"/>
      <c r="B203" s="20"/>
      <c r="C203" s="37" t="s">
        <v>13</v>
      </c>
      <c r="D203" s="34">
        <v>38691</v>
      </c>
      <c r="E203" s="22">
        <v>38715</v>
      </c>
      <c r="F203" s="111">
        <f t="shared" ref="F203:F232" si="48">D203-E202</f>
        <v>73</v>
      </c>
      <c r="G203" s="65">
        <f>'National Disaster Timeline'!$I$5</f>
        <v>6</v>
      </c>
      <c r="H203" s="65">
        <f t="shared" si="46"/>
        <v>180</v>
      </c>
      <c r="I203" s="65">
        <f t="shared" si="39"/>
        <v>-152</v>
      </c>
      <c r="J203" s="66">
        <f t="shared" ref="J203:J232" si="49">IF(I202 &lt; 0, 1, 0)</f>
        <v>1</v>
      </c>
      <c r="K203" s="118">
        <f t="shared" si="37"/>
        <v>1</v>
      </c>
    </row>
    <row r="204" spans="1:11" ht="14.4" customHeight="1" x14ac:dyDescent="0.3">
      <c r="A204" s="21"/>
      <c r="B204" s="20"/>
      <c r="C204" s="36" t="s">
        <v>13</v>
      </c>
      <c r="D204" s="22">
        <v>38743</v>
      </c>
      <c r="E204" s="22">
        <v>38753</v>
      </c>
      <c r="F204" s="111">
        <f t="shared" si="48"/>
        <v>28</v>
      </c>
      <c r="G204" s="65">
        <f>'National Disaster Timeline'!$I$6</f>
        <v>6</v>
      </c>
      <c r="H204" s="65">
        <f t="shared" si="46"/>
        <v>180</v>
      </c>
      <c r="I204" s="65">
        <f t="shared" si="39"/>
        <v>-2</v>
      </c>
      <c r="J204" s="66">
        <f t="shared" si="49"/>
        <v>1</v>
      </c>
      <c r="K204" s="118">
        <f t="shared" si="37"/>
        <v>1</v>
      </c>
    </row>
    <row r="205" spans="1:11" ht="14.4" customHeight="1" x14ac:dyDescent="0.3">
      <c r="A205" s="21"/>
      <c r="B205" s="20"/>
      <c r="C205" s="36" t="s">
        <v>210</v>
      </c>
      <c r="D205" s="22">
        <v>38931</v>
      </c>
      <c r="E205" s="22">
        <v>38935</v>
      </c>
      <c r="F205" s="111">
        <f t="shared" si="48"/>
        <v>178</v>
      </c>
      <c r="G205" s="65">
        <f>'National Disaster Timeline'!$I$21</f>
        <v>3</v>
      </c>
      <c r="H205" s="65">
        <f t="shared" si="46"/>
        <v>90</v>
      </c>
      <c r="I205" s="65">
        <f t="shared" si="39"/>
        <v>-8</v>
      </c>
      <c r="J205" s="66">
        <f t="shared" si="49"/>
        <v>1</v>
      </c>
      <c r="K205" s="118">
        <f t="shared" si="37"/>
        <v>1</v>
      </c>
    </row>
    <row r="206" spans="1:11" ht="14.4" customHeight="1" x14ac:dyDescent="0.3">
      <c r="A206" s="21"/>
      <c r="C206" s="36" t="s">
        <v>5</v>
      </c>
      <c r="D206" s="22">
        <v>39017</v>
      </c>
      <c r="E206" s="22">
        <v>39020</v>
      </c>
      <c r="F206" s="111">
        <f t="shared" si="48"/>
        <v>82</v>
      </c>
      <c r="G206" s="65">
        <f>'National Disaster Timeline'!$I$30</f>
        <v>6</v>
      </c>
      <c r="H206" s="65">
        <f t="shared" si="46"/>
        <v>180</v>
      </c>
      <c r="I206" s="65">
        <f t="shared" si="39"/>
        <v>-180</v>
      </c>
      <c r="J206" s="66">
        <f t="shared" si="49"/>
        <v>1</v>
      </c>
      <c r="K206" s="118">
        <f t="shared" si="37"/>
        <v>1</v>
      </c>
    </row>
    <row r="207" spans="1:11" ht="14.4" customHeight="1" x14ac:dyDescent="0.3">
      <c r="A207" s="21"/>
      <c r="B207" s="20"/>
      <c r="C207" s="36" t="s">
        <v>210</v>
      </c>
      <c r="D207" s="22">
        <v>39020</v>
      </c>
      <c r="E207" s="22">
        <v>39022</v>
      </c>
      <c r="F207" s="111">
        <f t="shared" si="48"/>
        <v>0</v>
      </c>
      <c r="G207" s="65">
        <f>'National Disaster Timeline'!$I$31</f>
        <v>3</v>
      </c>
      <c r="H207" s="65">
        <f t="shared" si="46"/>
        <v>90</v>
      </c>
      <c r="I207" s="65">
        <f t="shared" si="39"/>
        <v>195</v>
      </c>
      <c r="J207" s="66">
        <f t="shared" si="49"/>
        <v>1</v>
      </c>
      <c r="K207" s="118">
        <f t="shared" si="37"/>
        <v>1</v>
      </c>
    </row>
    <row r="208" spans="1:11" ht="14.4" customHeight="1" x14ac:dyDescent="0.3">
      <c r="A208" s="21"/>
      <c r="B208" s="20"/>
      <c r="C208" s="37" t="s">
        <v>5</v>
      </c>
      <c r="D208" s="34">
        <v>39307</v>
      </c>
      <c r="E208" s="22">
        <v>39312</v>
      </c>
      <c r="F208" s="111">
        <f t="shared" si="48"/>
        <v>285</v>
      </c>
      <c r="G208" s="65">
        <f>'National Disaster Timeline'!$I$45</f>
        <v>3</v>
      </c>
      <c r="H208" s="65">
        <f t="shared" si="46"/>
        <v>90</v>
      </c>
      <c r="I208" s="65">
        <f t="shared" si="39"/>
        <v>-60</v>
      </c>
      <c r="J208" s="66">
        <f t="shared" si="49"/>
        <v>0</v>
      </c>
      <c r="K208" s="118">
        <f t="shared" si="37"/>
        <v>1</v>
      </c>
    </row>
    <row r="209" spans="1:11" ht="14.4" customHeight="1" x14ac:dyDescent="0.3">
      <c r="A209" s="21"/>
      <c r="B209" s="20"/>
      <c r="C209" s="37" t="s">
        <v>5</v>
      </c>
      <c r="D209" s="34">
        <v>39342</v>
      </c>
      <c r="E209" s="22">
        <v>39350</v>
      </c>
      <c r="F209" s="111">
        <f t="shared" si="48"/>
        <v>30</v>
      </c>
      <c r="G209" s="65">
        <f>'National Disaster Timeline'!$I$48</f>
        <v>1</v>
      </c>
      <c r="H209" s="65">
        <f t="shared" si="46"/>
        <v>30</v>
      </c>
      <c r="I209" s="65">
        <f t="shared" si="39"/>
        <v>9</v>
      </c>
      <c r="J209" s="66">
        <f t="shared" si="49"/>
        <v>1</v>
      </c>
      <c r="K209" s="118">
        <f t="shared" si="37"/>
        <v>1</v>
      </c>
    </row>
    <row r="210" spans="1:11" ht="14.4" customHeight="1" x14ac:dyDescent="0.3">
      <c r="A210" s="21"/>
      <c r="B210" s="20"/>
      <c r="C210" s="37" t="s">
        <v>5</v>
      </c>
      <c r="D210" s="34">
        <v>39389</v>
      </c>
      <c r="E210" s="22">
        <v>39393</v>
      </c>
      <c r="F210" s="111">
        <f t="shared" si="48"/>
        <v>39</v>
      </c>
      <c r="G210" s="65">
        <f>'National Disaster Timeline'!$I$54</f>
        <v>3</v>
      </c>
      <c r="H210" s="65">
        <f t="shared" si="46"/>
        <v>90</v>
      </c>
      <c r="I210" s="65">
        <f t="shared" si="39"/>
        <v>-93</v>
      </c>
      <c r="J210" s="66">
        <f t="shared" si="49"/>
        <v>0</v>
      </c>
      <c r="K210" s="118">
        <f t="shared" si="37"/>
        <v>1</v>
      </c>
    </row>
    <row r="211" spans="1:11" ht="14.4" customHeight="1" x14ac:dyDescent="0.3">
      <c r="A211" s="21"/>
      <c r="B211" s="20"/>
      <c r="C211" s="36" t="s">
        <v>210</v>
      </c>
      <c r="D211" s="22">
        <v>39390</v>
      </c>
      <c r="E211" s="22">
        <v>39392</v>
      </c>
      <c r="F211" s="111">
        <f t="shared" si="48"/>
        <v>-3</v>
      </c>
      <c r="G211" s="65">
        <f>'National Disaster Timeline'!$I$55</f>
        <v>3</v>
      </c>
      <c r="H211" s="65">
        <f t="shared" si="46"/>
        <v>90</v>
      </c>
      <c r="I211" s="65">
        <f t="shared" si="39"/>
        <v>-77</v>
      </c>
      <c r="J211" s="66">
        <f t="shared" si="49"/>
        <v>1</v>
      </c>
      <c r="K211" s="118">
        <f t="shared" si="37"/>
        <v>1</v>
      </c>
    </row>
    <row r="212" spans="1:11" ht="14.4" customHeight="1" x14ac:dyDescent="0.3">
      <c r="A212" s="21"/>
      <c r="B212" s="20"/>
      <c r="C212" s="37" t="s">
        <v>5</v>
      </c>
      <c r="D212" s="34">
        <v>39405</v>
      </c>
      <c r="E212" s="22">
        <v>39414</v>
      </c>
      <c r="F212" s="111">
        <f t="shared" si="48"/>
        <v>13</v>
      </c>
      <c r="G212" s="65">
        <f>'National Disaster Timeline'!$I$58</f>
        <v>3</v>
      </c>
      <c r="H212" s="65">
        <f t="shared" si="46"/>
        <v>90</v>
      </c>
      <c r="I212" s="65">
        <f t="shared" si="39"/>
        <v>-97</v>
      </c>
      <c r="J212" s="66">
        <f t="shared" si="49"/>
        <v>1</v>
      </c>
      <c r="K212" s="118">
        <f t="shared" si="37"/>
        <v>1</v>
      </c>
    </row>
    <row r="213" spans="1:11" s="10" customFormat="1" ht="14.4" customHeight="1" x14ac:dyDescent="0.3">
      <c r="A213" s="21"/>
      <c r="B213" s="20"/>
      <c r="C213" s="37" t="s">
        <v>5</v>
      </c>
      <c r="D213" s="34">
        <v>39407</v>
      </c>
      <c r="E213" s="22">
        <v>39414</v>
      </c>
      <c r="F213" s="111">
        <f t="shared" si="48"/>
        <v>-7</v>
      </c>
      <c r="G213" s="65">
        <f>'National Disaster Timeline'!$I$59</f>
        <v>6</v>
      </c>
      <c r="H213" s="65">
        <f t="shared" si="46"/>
        <v>180</v>
      </c>
      <c r="I213" s="65">
        <f t="shared" si="39"/>
        <v>-183</v>
      </c>
      <c r="J213" s="66">
        <f t="shared" si="49"/>
        <v>1</v>
      </c>
      <c r="K213" s="118">
        <f t="shared" si="37"/>
        <v>1</v>
      </c>
    </row>
    <row r="214" spans="1:11" ht="14.4" customHeight="1" x14ac:dyDescent="0.3">
      <c r="A214" s="21"/>
      <c r="B214" s="20"/>
      <c r="C214" s="36" t="s">
        <v>210</v>
      </c>
      <c r="D214" s="22">
        <v>39411</v>
      </c>
      <c r="E214" s="22">
        <v>39418</v>
      </c>
      <c r="F214" s="111">
        <f t="shared" si="48"/>
        <v>-3</v>
      </c>
      <c r="G214" s="65">
        <f>'National Disaster Timeline'!$I$60</f>
        <v>3</v>
      </c>
      <c r="H214" s="65">
        <f t="shared" si="46"/>
        <v>90</v>
      </c>
      <c r="I214" s="65">
        <f t="shared" si="39"/>
        <v>135</v>
      </c>
      <c r="J214" s="66">
        <f t="shared" si="49"/>
        <v>1</v>
      </c>
      <c r="K214" s="118">
        <f t="shared" si="37"/>
        <v>1</v>
      </c>
    </row>
    <row r="215" spans="1:11" s="10" customFormat="1" ht="14.4" customHeight="1" x14ac:dyDescent="0.3">
      <c r="A215" s="21"/>
      <c r="B215" s="20"/>
      <c r="C215" s="37" t="s">
        <v>5</v>
      </c>
      <c r="D215" s="34">
        <v>39643</v>
      </c>
      <c r="E215" s="22">
        <v>39647</v>
      </c>
      <c r="F215" s="111">
        <f t="shared" si="48"/>
        <v>225</v>
      </c>
      <c r="G215" s="65">
        <f>'National Disaster Timeline'!$I$74</f>
        <v>3</v>
      </c>
      <c r="H215" s="65">
        <f t="shared" si="46"/>
        <v>90</v>
      </c>
      <c r="I215" s="65">
        <f t="shared" si="39"/>
        <v>-80</v>
      </c>
      <c r="J215" s="66">
        <f t="shared" si="49"/>
        <v>0</v>
      </c>
      <c r="K215" s="118">
        <f t="shared" ref="K215:K277" si="50">COUNTIF(C215, "*")</f>
        <v>1</v>
      </c>
    </row>
    <row r="216" spans="1:11" ht="14.4" customHeight="1" x14ac:dyDescent="0.3">
      <c r="A216" s="21"/>
      <c r="B216" s="20"/>
      <c r="C216" s="36" t="s">
        <v>210</v>
      </c>
      <c r="D216" s="22">
        <v>39657</v>
      </c>
      <c r="E216" s="22">
        <v>39658</v>
      </c>
      <c r="F216" s="111">
        <f t="shared" si="48"/>
        <v>10</v>
      </c>
      <c r="G216" s="65">
        <f>'National Disaster Timeline'!$I$77</f>
        <v>3</v>
      </c>
      <c r="H216" s="65">
        <f t="shared" si="46"/>
        <v>90</v>
      </c>
      <c r="I216" s="65">
        <f t="shared" si="39"/>
        <v>-71</v>
      </c>
      <c r="J216" s="66">
        <f t="shared" si="49"/>
        <v>1</v>
      </c>
      <c r="K216" s="118">
        <f t="shared" si="50"/>
        <v>1</v>
      </c>
    </row>
    <row r="217" spans="1:11" s="45" customFormat="1" ht="14.4" customHeight="1" x14ac:dyDescent="0.3">
      <c r="A217" s="21"/>
      <c r="B217" s="20"/>
      <c r="C217" s="37" t="s">
        <v>5</v>
      </c>
      <c r="D217" s="34">
        <v>39677</v>
      </c>
      <c r="E217" s="22">
        <v>39681</v>
      </c>
      <c r="F217" s="111">
        <f t="shared" si="48"/>
        <v>19</v>
      </c>
      <c r="G217" s="65">
        <f>'National Disaster Timeline'!$I$133</f>
        <v>0</v>
      </c>
      <c r="H217" s="65">
        <f t="shared" si="46"/>
        <v>0</v>
      </c>
      <c r="I217" s="65">
        <f t="shared" si="39"/>
        <v>29</v>
      </c>
      <c r="J217" s="66">
        <f t="shared" si="49"/>
        <v>1</v>
      </c>
      <c r="K217" s="118">
        <f t="shared" si="50"/>
        <v>1</v>
      </c>
    </row>
    <row r="218" spans="1:11" ht="14.4" customHeight="1" x14ac:dyDescent="0.3">
      <c r="A218" s="21"/>
      <c r="B218" s="20"/>
      <c r="C218" s="35" t="s">
        <v>5</v>
      </c>
      <c r="D218" s="34">
        <v>39710</v>
      </c>
      <c r="E218" s="22">
        <v>39715</v>
      </c>
      <c r="F218" s="111">
        <f t="shared" si="48"/>
        <v>29</v>
      </c>
      <c r="G218" s="65">
        <f>'National Disaster Timeline'!$I$83</f>
        <v>3</v>
      </c>
      <c r="H218" s="65">
        <f t="shared" si="46"/>
        <v>90</v>
      </c>
      <c r="I218" s="65">
        <f t="shared" si="39"/>
        <v>-32</v>
      </c>
      <c r="J218" s="66">
        <f t="shared" si="49"/>
        <v>0</v>
      </c>
      <c r="K218" s="118">
        <f t="shared" si="50"/>
        <v>1</v>
      </c>
    </row>
    <row r="219" spans="1:11" ht="14.4" customHeight="1" x14ac:dyDescent="0.3">
      <c r="A219" s="21"/>
      <c r="B219" s="20"/>
      <c r="C219" s="36" t="s">
        <v>13</v>
      </c>
      <c r="D219" s="22">
        <v>39773</v>
      </c>
      <c r="E219" s="22">
        <v>39788</v>
      </c>
      <c r="F219" s="111">
        <f t="shared" si="48"/>
        <v>58</v>
      </c>
      <c r="G219" s="65">
        <f>'National Disaster Timeline'!$I$87</f>
        <v>3</v>
      </c>
      <c r="H219" s="65">
        <f t="shared" si="46"/>
        <v>90</v>
      </c>
      <c r="I219" s="65">
        <f t="shared" si="39"/>
        <v>-95</v>
      </c>
      <c r="J219" s="66">
        <f t="shared" si="49"/>
        <v>1</v>
      </c>
      <c r="K219" s="118">
        <f t="shared" si="50"/>
        <v>1</v>
      </c>
    </row>
    <row r="220" spans="1:11" s="10" customFormat="1" ht="14.4" customHeight="1" x14ac:dyDescent="0.3">
      <c r="A220" s="21"/>
      <c r="B220" s="20"/>
      <c r="C220" s="35" t="s">
        <v>13</v>
      </c>
      <c r="D220" s="34">
        <v>39783</v>
      </c>
      <c r="E220" s="22">
        <v>39792</v>
      </c>
      <c r="F220" s="111">
        <f t="shared" si="48"/>
        <v>-5</v>
      </c>
      <c r="G220" s="65">
        <f>'National Disaster Timeline'!$I$88</f>
        <v>6</v>
      </c>
      <c r="H220" s="65">
        <f t="shared" si="46"/>
        <v>180</v>
      </c>
      <c r="I220" s="65">
        <f t="shared" si="39"/>
        <v>-48</v>
      </c>
      <c r="J220" s="66">
        <f t="shared" si="49"/>
        <v>1</v>
      </c>
      <c r="K220" s="118">
        <f t="shared" si="50"/>
        <v>1</v>
      </c>
    </row>
    <row r="221" spans="1:11" s="45" customFormat="1" ht="14.4" customHeight="1" x14ac:dyDescent="0.3">
      <c r="A221" s="21"/>
      <c r="B221" s="20"/>
      <c r="C221" s="35" t="s">
        <v>13</v>
      </c>
      <c r="D221" s="34">
        <v>39924</v>
      </c>
      <c r="E221" s="34">
        <v>39924</v>
      </c>
      <c r="F221" s="111">
        <f t="shared" si="48"/>
        <v>132</v>
      </c>
      <c r="G221" s="65">
        <f>'National Disaster Timeline'!$I$100</f>
        <v>1</v>
      </c>
      <c r="H221" s="65">
        <f t="shared" si="46"/>
        <v>30</v>
      </c>
      <c r="I221" s="65">
        <f t="shared" si="39"/>
        <v>-20</v>
      </c>
      <c r="J221" s="66">
        <f t="shared" si="49"/>
        <v>1</v>
      </c>
      <c r="K221" s="118">
        <f t="shared" si="50"/>
        <v>1</v>
      </c>
    </row>
    <row r="222" spans="1:11" ht="14.4" customHeight="1" x14ac:dyDescent="0.3">
      <c r="A222" s="21"/>
      <c r="B222" s="20"/>
      <c r="C222" s="36" t="s">
        <v>13</v>
      </c>
      <c r="D222" s="22">
        <v>39934</v>
      </c>
      <c r="E222" s="22">
        <v>39940</v>
      </c>
      <c r="F222" s="111">
        <f t="shared" si="48"/>
        <v>10</v>
      </c>
      <c r="G222" s="65">
        <f>'National Disaster Timeline'!$I$103</f>
        <v>3</v>
      </c>
      <c r="H222" s="65">
        <f t="shared" si="46"/>
        <v>90</v>
      </c>
      <c r="I222" s="65">
        <f t="shared" si="39"/>
        <v>-91</v>
      </c>
      <c r="J222" s="66">
        <f t="shared" si="49"/>
        <v>1</v>
      </c>
      <c r="K222" s="118">
        <f t="shared" si="50"/>
        <v>1</v>
      </c>
    </row>
    <row r="223" spans="1:11" ht="14.4" customHeight="1" x14ac:dyDescent="0.3">
      <c r="A223" s="21"/>
      <c r="B223" s="20"/>
      <c r="C223" s="37" t="s">
        <v>5</v>
      </c>
      <c r="D223" s="34">
        <v>39939</v>
      </c>
      <c r="E223" s="22">
        <v>39942</v>
      </c>
      <c r="F223" s="111">
        <f t="shared" si="48"/>
        <v>-1</v>
      </c>
      <c r="G223" s="65">
        <f>'National Disaster Timeline'!$I$104</f>
        <v>6</v>
      </c>
      <c r="H223" s="65">
        <f t="shared" si="46"/>
        <v>180</v>
      </c>
      <c r="I223" s="65">
        <f t="shared" si="39"/>
        <v>-112</v>
      </c>
      <c r="J223" s="66">
        <f t="shared" si="49"/>
        <v>1</v>
      </c>
      <c r="K223" s="118">
        <f t="shared" si="50"/>
        <v>1</v>
      </c>
    </row>
    <row r="224" spans="1:11" ht="13.2" customHeight="1" x14ac:dyDescent="0.3">
      <c r="A224" s="21"/>
      <c r="B224" s="20"/>
      <c r="C224" s="36" t="s">
        <v>210</v>
      </c>
      <c r="D224" s="22">
        <v>40010</v>
      </c>
      <c r="E224" s="22">
        <v>40012</v>
      </c>
      <c r="F224" s="111">
        <f t="shared" si="48"/>
        <v>68</v>
      </c>
      <c r="G224" s="65">
        <f>'National Disaster Timeline'!$I$110</f>
        <v>3</v>
      </c>
      <c r="H224" s="65">
        <f t="shared" si="46"/>
        <v>90</v>
      </c>
      <c r="I224" s="65">
        <f t="shared" si="39"/>
        <v>-78</v>
      </c>
      <c r="J224" s="66">
        <f t="shared" si="49"/>
        <v>1</v>
      </c>
      <c r="K224" s="118">
        <f t="shared" si="50"/>
        <v>1</v>
      </c>
    </row>
    <row r="225" spans="1:11" ht="14.4" customHeight="1" x14ac:dyDescent="0.3">
      <c r="A225" s="21"/>
      <c r="B225" s="20"/>
      <c r="C225" s="36" t="s">
        <v>5</v>
      </c>
      <c r="D225" s="22">
        <v>40024</v>
      </c>
      <c r="E225" s="22">
        <v>40027</v>
      </c>
      <c r="F225" s="111">
        <f t="shared" si="48"/>
        <v>12</v>
      </c>
      <c r="G225" s="65">
        <f>'National Disaster Timeline'!$I$112</f>
        <v>6</v>
      </c>
      <c r="H225" s="65">
        <f t="shared" si="46"/>
        <v>180</v>
      </c>
      <c r="I225" s="65">
        <f t="shared" si="39"/>
        <v>-179</v>
      </c>
      <c r="J225" s="66">
        <f t="shared" si="49"/>
        <v>1</v>
      </c>
      <c r="K225" s="118">
        <f t="shared" si="50"/>
        <v>1</v>
      </c>
    </row>
    <row r="226" spans="1:11" ht="14.4" customHeight="1" x14ac:dyDescent="0.3">
      <c r="A226" s="21"/>
      <c r="B226" s="20"/>
      <c r="C226" s="36" t="s">
        <v>5</v>
      </c>
      <c r="D226" s="22">
        <v>40028</v>
      </c>
      <c r="E226" s="22">
        <v>40034</v>
      </c>
      <c r="F226" s="111">
        <f t="shared" si="48"/>
        <v>1</v>
      </c>
      <c r="G226" s="65">
        <f>'National Disaster Timeline'!$I$113</f>
        <v>3</v>
      </c>
      <c r="H226" s="65">
        <f t="shared" si="46"/>
        <v>90</v>
      </c>
      <c r="I226" s="65">
        <f t="shared" ref="I226:I289" si="51">F227 - H226</f>
        <v>-92</v>
      </c>
      <c r="J226" s="66">
        <f t="shared" si="49"/>
        <v>1</v>
      </c>
      <c r="K226" s="118">
        <f t="shared" si="50"/>
        <v>1</v>
      </c>
    </row>
    <row r="227" spans="1:11" ht="14.4" customHeight="1" x14ac:dyDescent="0.3">
      <c r="A227" s="21"/>
      <c r="B227" s="20"/>
      <c r="C227" s="36" t="s">
        <v>210</v>
      </c>
      <c r="D227" s="22">
        <v>40032</v>
      </c>
      <c r="E227" s="22">
        <v>40033</v>
      </c>
      <c r="F227" s="111">
        <f t="shared" si="48"/>
        <v>-2</v>
      </c>
      <c r="G227" s="65">
        <f>'National Disaster Timeline'!$I$114</f>
        <v>6</v>
      </c>
      <c r="H227" s="65">
        <f t="shared" si="46"/>
        <v>180</v>
      </c>
      <c r="I227" s="65">
        <f t="shared" si="51"/>
        <v>-156</v>
      </c>
      <c r="J227" s="66">
        <f t="shared" si="49"/>
        <v>1</v>
      </c>
      <c r="K227" s="118">
        <f t="shared" si="50"/>
        <v>1</v>
      </c>
    </row>
    <row r="228" spans="1:11" ht="14.4" customHeight="1" x14ac:dyDescent="0.3">
      <c r="A228" s="21"/>
      <c r="B228" s="20"/>
      <c r="C228" s="36" t="s">
        <v>210</v>
      </c>
      <c r="D228" s="22">
        <v>40057</v>
      </c>
      <c r="E228" s="22">
        <v>40066</v>
      </c>
      <c r="F228" s="111">
        <f t="shared" si="48"/>
        <v>24</v>
      </c>
      <c r="G228" s="65">
        <f>'National Disaster Timeline'!$I$115</f>
        <v>3</v>
      </c>
      <c r="H228" s="65">
        <f t="shared" si="46"/>
        <v>90</v>
      </c>
      <c r="I228" s="65">
        <f t="shared" si="51"/>
        <v>-88</v>
      </c>
      <c r="J228" s="66">
        <f t="shared" si="49"/>
        <v>1</v>
      </c>
      <c r="K228" s="118">
        <f t="shared" si="50"/>
        <v>1</v>
      </c>
    </row>
    <row r="229" spans="1:11" ht="14.4" customHeight="1" x14ac:dyDescent="0.3">
      <c r="A229" s="21"/>
      <c r="B229" s="20"/>
      <c r="C229" s="36" t="s">
        <v>5</v>
      </c>
      <c r="D229" s="22">
        <v>40068</v>
      </c>
      <c r="E229" s="22">
        <v>40069</v>
      </c>
      <c r="F229" s="111">
        <f t="shared" si="48"/>
        <v>2</v>
      </c>
      <c r="G229" s="65">
        <f>'National Disaster Timeline'!$I$119</f>
        <v>3</v>
      </c>
      <c r="H229" s="65">
        <f t="shared" si="46"/>
        <v>90</v>
      </c>
      <c r="I229" s="65">
        <f t="shared" si="51"/>
        <v>-79</v>
      </c>
      <c r="J229" s="66">
        <f t="shared" si="49"/>
        <v>1</v>
      </c>
      <c r="K229" s="118">
        <f t="shared" si="50"/>
        <v>1</v>
      </c>
    </row>
    <row r="230" spans="1:11" ht="14.4" customHeight="1" x14ac:dyDescent="0.3">
      <c r="A230" s="21"/>
      <c r="B230" s="20"/>
      <c r="C230" s="37" t="s">
        <v>5</v>
      </c>
      <c r="D230" s="34">
        <v>40080</v>
      </c>
      <c r="E230" s="22">
        <v>40083</v>
      </c>
      <c r="F230" s="111">
        <f t="shared" si="48"/>
        <v>11</v>
      </c>
      <c r="G230" s="65">
        <f>'National Disaster Timeline'!$I$122</f>
        <v>1</v>
      </c>
      <c r="H230" s="65">
        <f t="shared" si="46"/>
        <v>30</v>
      </c>
      <c r="I230" s="65">
        <f t="shared" si="51"/>
        <v>-27</v>
      </c>
      <c r="J230" s="66">
        <f t="shared" si="49"/>
        <v>1</v>
      </c>
      <c r="K230" s="118">
        <f t="shared" si="50"/>
        <v>1</v>
      </c>
    </row>
    <row r="231" spans="1:11" ht="14.4" customHeight="1" x14ac:dyDescent="0.3">
      <c r="A231" s="21"/>
      <c r="B231" s="20"/>
      <c r="C231" s="36" t="s">
        <v>5</v>
      </c>
      <c r="D231" s="22">
        <v>40086</v>
      </c>
      <c r="E231" s="22">
        <v>40096</v>
      </c>
      <c r="F231" s="111">
        <f t="shared" si="48"/>
        <v>3</v>
      </c>
      <c r="G231" s="65">
        <f>'National Disaster Timeline'!$I$124</f>
        <v>6</v>
      </c>
      <c r="H231" s="65">
        <f t="shared" si="46"/>
        <v>180</v>
      </c>
      <c r="I231" s="65">
        <f t="shared" si="51"/>
        <v>-188</v>
      </c>
      <c r="J231" s="66">
        <f t="shared" si="49"/>
        <v>1</v>
      </c>
      <c r="K231" s="118">
        <f t="shared" si="50"/>
        <v>1</v>
      </c>
    </row>
    <row r="232" spans="1:11" ht="14.4" customHeight="1" thickBot="1" x14ac:dyDescent="0.35">
      <c r="A232" s="21"/>
      <c r="B232" s="20"/>
      <c r="C232" s="36" t="s">
        <v>210</v>
      </c>
      <c r="D232" s="22">
        <v>40088</v>
      </c>
      <c r="E232" s="22">
        <v>40103</v>
      </c>
      <c r="F232" s="111">
        <f t="shared" si="48"/>
        <v>-8</v>
      </c>
      <c r="G232" s="65">
        <f>'National Disaster Timeline'!$I$125</f>
        <v>6</v>
      </c>
      <c r="H232" s="65">
        <f t="shared" si="46"/>
        <v>180</v>
      </c>
      <c r="I232" s="65">
        <f t="shared" si="51"/>
        <v>-180</v>
      </c>
      <c r="J232" s="66">
        <f t="shared" si="49"/>
        <v>1</v>
      </c>
      <c r="K232" s="118">
        <f t="shared" si="50"/>
        <v>1</v>
      </c>
    </row>
    <row r="233" spans="1:11" s="94" customFormat="1" ht="14.4" customHeight="1" thickBot="1" x14ac:dyDescent="0.35">
      <c r="A233" s="98" t="s">
        <v>286</v>
      </c>
      <c r="B233" s="89"/>
      <c r="C233" s="90"/>
      <c r="D233" s="91"/>
      <c r="E233" s="92"/>
      <c r="F233" s="112"/>
      <c r="G233" s="136">
        <f>SUM(G202:G232)</f>
        <v>114</v>
      </c>
      <c r="H233" s="136"/>
      <c r="I233" s="136"/>
      <c r="J233" s="136">
        <f t="shared" ref="J233:K233" si="52">SUM(J202:J232)</f>
        <v>26</v>
      </c>
      <c r="K233" s="120">
        <f t="shared" si="52"/>
        <v>31</v>
      </c>
    </row>
    <row r="234" spans="1:11" ht="14.4" customHeight="1" x14ac:dyDescent="0.3">
      <c r="A234" s="21" t="s">
        <v>108</v>
      </c>
      <c r="B234" s="20" t="s">
        <v>192</v>
      </c>
      <c r="C234" s="37" t="s">
        <v>13</v>
      </c>
      <c r="D234" s="34">
        <v>38691</v>
      </c>
      <c r="E234" s="22">
        <v>38715</v>
      </c>
      <c r="F234" s="111"/>
      <c r="G234" s="65">
        <f>'National Disaster Timeline'!$I$5</f>
        <v>6</v>
      </c>
      <c r="H234" s="65">
        <f t="shared" si="46"/>
        <v>180</v>
      </c>
      <c r="I234" s="65">
        <f t="shared" si="51"/>
        <v>-49</v>
      </c>
      <c r="J234" s="66"/>
      <c r="K234" s="118">
        <f t="shared" si="50"/>
        <v>1</v>
      </c>
    </row>
    <row r="235" spans="1:11" ht="14.4" customHeight="1" x14ac:dyDescent="0.3">
      <c r="A235" s="21"/>
      <c r="B235" s="20"/>
      <c r="C235" s="37" t="s">
        <v>5</v>
      </c>
      <c r="D235" s="34">
        <v>38846</v>
      </c>
      <c r="E235" s="22">
        <v>38852</v>
      </c>
      <c r="F235" s="111">
        <f t="shared" ref="F235:F252" si="53">D235-E234</f>
        <v>131</v>
      </c>
      <c r="G235" s="65">
        <f>'National Disaster Timeline'!$I$11</f>
        <v>6</v>
      </c>
      <c r="H235" s="65">
        <f t="shared" si="46"/>
        <v>180</v>
      </c>
      <c r="I235" s="65">
        <f t="shared" si="51"/>
        <v>-45</v>
      </c>
      <c r="J235" s="66">
        <f t="shared" ref="J235:J252" si="54">IF(I234 &lt; 0, 1, 0)</f>
        <v>1</v>
      </c>
      <c r="K235" s="118">
        <f t="shared" si="50"/>
        <v>1</v>
      </c>
    </row>
    <row r="236" spans="1:11" ht="14.4" customHeight="1" x14ac:dyDescent="0.3">
      <c r="A236" s="21"/>
      <c r="B236" s="20"/>
      <c r="C236" s="36" t="s">
        <v>210</v>
      </c>
      <c r="D236" s="22">
        <v>38987</v>
      </c>
      <c r="E236" s="22">
        <v>38996</v>
      </c>
      <c r="F236" s="111">
        <f t="shared" si="53"/>
        <v>135</v>
      </c>
      <c r="G236" s="65">
        <f>'National Disaster Timeline'!$I$26</f>
        <v>6</v>
      </c>
      <c r="H236" s="65">
        <f t="shared" si="46"/>
        <v>180</v>
      </c>
      <c r="I236" s="65">
        <f t="shared" si="51"/>
        <v>-191</v>
      </c>
      <c r="J236" s="66">
        <f t="shared" si="54"/>
        <v>1</v>
      </c>
      <c r="K236" s="118">
        <f t="shared" si="50"/>
        <v>1</v>
      </c>
    </row>
    <row r="237" spans="1:11" ht="14.4" customHeight="1" x14ac:dyDescent="0.3">
      <c r="A237" s="21"/>
      <c r="B237" s="20"/>
      <c r="C237" s="37" t="s">
        <v>5</v>
      </c>
      <c r="D237" s="34">
        <v>38985</v>
      </c>
      <c r="E237" s="22">
        <v>38989</v>
      </c>
      <c r="F237" s="111">
        <f t="shared" si="53"/>
        <v>-11</v>
      </c>
      <c r="G237" s="65">
        <f>'National Disaster Timeline'!$I$25</f>
        <v>6</v>
      </c>
      <c r="H237" s="65">
        <f t="shared" si="46"/>
        <v>180</v>
      </c>
      <c r="I237" s="65">
        <f t="shared" si="51"/>
        <v>-120</v>
      </c>
      <c r="J237" s="66">
        <f t="shared" si="54"/>
        <v>1</v>
      </c>
      <c r="K237" s="118">
        <f t="shared" si="50"/>
        <v>1</v>
      </c>
    </row>
    <row r="238" spans="1:11" ht="14.4" customHeight="1" x14ac:dyDescent="0.3">
      <c r="A238" s="21"/>
      <c r="C238" s="37" t="s">
        <v>5</v>
      </c>
      <c r="D238" s="34">
        <v>39049</v>
      </c>
      <c r="E238" s="22">
        <v>39052</v>
      </c>
      <c r="F238" s="111">
        <f t="shared" si="53"/>
        <v>60</v>
      </c>
      <c r="G238" s="65">
        <f>'National Disaster Timeline'!$I$33</f>
        <v>6</v>
      </c>
      <c r="H238" s="65">
        <f t="shared" si="46"/>
        <v>180</v>
      </c>
      <c r="I238" s="65">
        <f t="shared" si="51"/>
        <v>175</v>
      </c>
      <c r="J238" s="66">
        <f t="shared" si="54"/>
        <v>1</v>
      </c>
      <c r="K238" s="118">
        <f t="shared" si="50"/>
        <v>1</v>
      </c>
    </row>
    <row r="239" spans="1:11" ht="14.4" customHeight="1" x14ac:dyDescent="0.3">
      <c r="A239" s="21"/>
      <c r="B239" s="20"/>
      <c r="C239" s="37" t="s">
        <v>5</v>
      </c>
      <c r="D239" s="34">
        <v>39407</v>
      </c>
      <c r="E239" s="22">
        <v>39414</v>
      </c>
      <c r="F239" s="111">
        <f t="shared" si="53"/>
        <v>355</v>
      </c>
      <c r="G239" s="65">
        <f>'National Disaster Timeline'!$I$59</f>
        <v>6</v>
      </c>
      <c r="H239" s="65">
        <f t="shared" si="46"/>
        <v>180</v>
      </c>
      <c r="I239" s="65">
        <f t="shared" si="51"/>
        <v>-183</v>
      </c>
      <c r="J239" s="66">
        <f t="shared" si="54"/>
        <v>0</v>
      </c>
      <c r="K239" s="118">
        <f t="shared" si="50"/>
        <v>1</v>
      </c>
    </row>
    <row r="240" spans="1:11" ht="14.4" customHeight="1" x14ac:dyDescent="0.3">
      <c r="A240" s="21"/>
      <c r="B240" s="20"/>
      <c r="C240" s="36" t="s">
        <v>210</v>
      </c>
      <c r="D240" s="22">
        <v>39411</v>
      </c>
      <c r="E240" s="22">
        <v>39418</v>
      </c>
      <c r="F240" s="111">
        <f t="shared" si="53"/>
        <v>-3</v>
      </c>
      <c r="G240" s="65">
        <f>'National Disaster Timeline'!$I$60</f>
        <v>3</v>
      </c>
      <c r="H240" s="65">
        <f t="shared" si="46"/>
        <v>90</v>
      </c>
      <c r="I240" s="65">
        <f t="shared" si="51"/>
        <v>-18</v>
      </c>
      <c r="J240" s="66">
        <f t="shared" si="54"/>
        <v>1</v>
      </c>
      <c r="K240" s="118">
        <f t="shared" si="50"/>
        <v>1</v>
      </c>
    </row>
    <row r="241" spans="1:11" ht="14.4" customHeight="1" x14ac:dyDescent="0.3">
      <c r="A241" s="21"/>
      <c r="B241" s="20"/>
      <c r="C241" s="36" t="s">
        <v>13</v>
      </c>
      <c r="D241" s="22">
        <v>39490</v>
      </c>
      <c r="E241" s="22">
        <v>39519</v>
      </c>
      <c r="F241" s="111">
        <f t="shared" si="53"/>
        <v>72</v>
      </c>
      <c r="G241" s="65">
        <f>'National Disaster Timeline'!$I$63</f>
        <v>6</v>
      </c>
      <c r="H241" s="65">
        <f t="shared" si="46"/>
        <v>180</v>
      </c>
      <c r="I241" s="65">
        <f t="shared" si="51"/>
        <v>-79</v>
      </c>
      <c r="J241" s="66">
        <f t="shared" si="54"/>
        <v>1</v>
      </c>
      <c r="K241" s="118">
        <f t="shared" si="50"/>
        <v>1</v>
      </c>
    </row>
    <row r="242" spans="1:11" ht="14.4" customHeight="1" x14ac:dyDescent="0.3">
      <c r="A242" s="21"/>
      <c r="B242" s="20"/>
      <c r="C242" s="36" t="s">
        <v>210</v>
      </c>
      <c r="D242" s="22">
        <v>39620</v>
      </c>
      <c r="E242" s="22">
        <v>39622</v>
      </c>
      <c r="F242" s="111">
        <f t="shared" si="53"/>
        <v>101</v>
      </c>
      <c r="G242" s="65">
        <f>'National Disaster Timeline'!$I$72</f>
        <v>1</v>
      </c>
      <c r="H242" s="65">
        <f t="shared" si="46"/>
        <v>30</v>
      </c>
      <c r="I242" s="65">
        <f t="shared" si="51"/>
        <v>58</v>
      </c>
      <c r="J242" s="66">
        <f t="shared" si="54"/>
        <v>1</v>
      </c>
      <c r="K242" s="118">
        <f t="shared" si="50"/>
        <v>1</v>
      </c>
    </row>
    <row r="243" spans="1:11" ht="14.4" customHeight="1" x14ac:dyDescent="0.3">
      <c r="A243" s="21"/>
      <c r="B243" s="20"/>
      <c r="C243" s="35" t="s">
        <v>5</v>
      </c>
      <c r="D243" s="34">
        <v>39710</v>
      </c>
      <c r="E243" s="22">
        <v>39715</v>
      </c>
      <c r="F243" s="111">
        <f t="shared" si="53"/>
        <v>88</v>
      </c>
      <c r="G243" s="65">
        <f>'National Disaster Timeline'!$I$83</f>
        <v>3</v>
      </c>
      <c r="H243" s="65">
        <f t="shared" si="46"/>
        <v>90</v>
      </c>
      <c r="I243" s="65">
        <f t="shared" si="51"/>
        <v>-22</v>
      </c>
      <c r="J243" s="66">
        <f t="shared" si="54"/>
        <v>0</v>
      </c>
      <c r="K243" s="118">
        <f t="shared" si="50"/>
        <v>1</v>
      </c>
    </row>
    <row r="244" spans="1:11" ht="14.4" customHeight="1" x14ac:dyDescent="0.3">
      <c r="A244" s="21"/>
      <c r="B244" s="20"/>
      <c r="C244" s="37" t="s">
        <v>13</v>
      </c>
      <c r="D244" s="34">
        <v>39783</v>
      </c>
      <c r="E244" s="22">
        <v>39792</v>
      </c>
      <c r="F244" s="111">
        <f t="shared" si="53"/>
        <v>68</v>
      </c>
      <c r="G244" s="65">
        <f>'National Disaster Timeline'!$I$88</f>
        <v>6</v>
      </c>
      <c r="H244" s="65">
        <f t="shared" si="46"/>
        <v>180</v>
      </c>
      <c r="I244" s="65">
        <f t="shared" si="51"/>
        <v>-150</v>
      </c>
      <c r="J244" s="66">
        <f t="shared" si="54"/>
        <v>1</v>
      </c>
      <c r="K244" s="118">
        <f t="shared" si="50"/>
        <v>1</v>
      </c>
    </row>
    <row r="245" spans="1:11" ht="14.4" customHeight="1" x14ac:dyDescent="0.3">
      <c r="A245" s="21"/>
      <c r="B245" s="20"/>
      <c r="C245" s="37" t="s">
        <v>13</v>
      </c>
      <c r="D245" s="34">
        <v>39822</v>
      </c>
      <c r="E245" s="22">
        <v>39822</v>
      </c>
      <c r="F245" s="111">
        <f t="shared" si="53"/>
        <v>30</v>
      </c>
      <c r="G245" s="65">
        <f>'National Disaster Timeline'!$I$94</f>
        <v>3</v>
      </c>
      <c r="H245" s="65">
        <f t="shared" si="46"/>
        <v>90</v>
      </c>
      <c r="I245" s="65">
        <f t="shared" si="51"/>
        <v>21</v>
      </c>
      <c r="J245" s="66">
        <f t="shared" si="54"/>
        <v>1</v>
      </c>
      <c r="K245" s="118">
        <f t="shared" si="50"/>
        <v>1</v>
      </c>
    </row>
    <row r="246" spans="1:11" ht="14.4" customHeight="1" x14ac:dyDescent="0.3">
      <c r="A246" s="21"/>
      <c r="B246" s="20"/>
      <c r="C246" s="37" t="s">
        <v>5</v>
      </c>
      <c r="D246" s="34">
        <v>39933</v>
      </c>
      <c r="E246" s="22">
        <v>39935</v>
      </c>
      <c r="F246" s="111">
        <f t="shared" si="53"/>
        <v>111</v>
      </c>
      <c r="G246" s="65">
        <f>'National Disaster Timeline'!$I$101</f>
        <v>1</v>
      </c>
      <c r="H246" s="65">
        <f t="shared" si="46"/>
        <v>30</v>
      </c>
      <c r="I246" s="65">
        <f t="shared" si="51"/>
        <v>-31</v>
      </c>
      <c r="J246" s="66">
        <f t="shared" si="54"/>
        <v>0</v>
      </c>
      <c r="K246" s="118">
        <f t="shared" si="50"/>
        <v>1</v>
      </c>
    </row>
    <row r="247" spans="1:11" ht="14.4" customHeight="1" x14ac:dyDescent="0.3">
      <c r="A247" s="21"/>
      <c r="B247" s="20"/>
      <c r="C247" s="37" t="s">
        <v>5</v>
      </c>
      <c r="D247" s="34">
        <v>39934</v>
      </c>
      <c r="E247" s="22">
        <v>39938</v>
      </c>
      <c r="F247" s="111">
        <f t="shared" si="53"/>
        <v>-1</v>
      </c>
      <c r="G247" s="65">
        <f>'National Disaster Timeline'!$I$102</f>
        <v>1</v>
      </c>
      <c r="H247" s="65">
        <f t="shared" si="46"/>
        <v>30</v>
      </c>
      <c r="I247" s="65">
        <f t="shared" si="51"/>
        <v>19</v>
      </c>
      <c r="J247" s="66">
        <f t="shared" si="54"/>
        <v>1</v>
      </c>
      <c r="K247" s="118">
        <f t="shared" si="50"/>
        <v>1</v>
      </c>
    </row>
    <row r="248" spans="1:11" ht="14.4" customHeight="1" x14ac:dyDescent="0.3">
      <c r="A248" s="21"/>
      <c r="B248" s="20"/>
      <c r="C248" s="36" t="s">
        <v>5</v>
      </c>
      <c r="D248" s="22">
        <v>39987</v>
      </c>
      <c r="E248" s="22">
        <v>39989</v>
      </c>
      <c r="F248" s="111">
        <f t="shared" si="53"/>
        <v>49</v>
      </c>
      <c r="G248" s="65">
        <f>'National Disaster Timeline'!$I$107</f>
        <v>3</v>
      </c>
      <c r="H248" s="65">
        <f t="shared" si="46"/>
        <v>90</v>
      </c>
      <c r="I248" s="65">
        <f t="shared" si="51"/>
        <v>1</v>
      </c>
      <c r="J248" s="66">
        <f t="shared" si="54"/>
        <v>0</v>
      </c>
      <c r="K248" s="118">
        <f t="shared" si="50"/>
        <v>1</v>
      </c>
    </row>
    <row r="249" spans="1:11" ht="14.4" customHeight="1" x14ac:dyDescent="0.3">
      <c r="A249" s="21"/>
      <c r="B249" s="20"/>
      <c r="C249" s="37" t="s">
        <v>5</v>
      </c>
      <c r="D249" s="34">
        <v>40080</v>
      </c>
      <c r="E249" s="22">
        <v>40083</v>
      </c>
      <c r="F249" s="111">
        <f t="shared" si="53"/>
        <v>91</v>
      </c>
      <c r="G249" s="65">
        <f>'National Disaster Timeline'!$I$122</f>
        <v>1</v>
      </c>
      <c r="H249" s="65">
        <f t="shared" si="46"/>
        <v>30</v>
      </c>
      <c r="I249" s="65">
        <f t="shared" si="51"/>
        <v>-27</v>
      </c>
      <c r="J249" s="66">
        <f t="shared" si="54"/>
        <v>0</v>
      </c>
      <c r="K249" s="118">
        <f t="shared" si="50"/>
        <v>1</v>
      </c>
    </row>
    <row r="250" spans="1:11" ht="14.4" customHeight="1" x14ac:dyDescent="0.3">
      <c r="A250" s="21"/>
      <c r="B250" s="20"/>
      <c r="C250" s="36" t="s">
        <v>5</v>
      </c>
      <c r="D250" s="22">
        <v>40086</v>
      </c>
      <c r="E250" s="22">
        <v>40096</v>
      </c>
      <c r="F250" s="111">
        <f t="shared" si="53"/>
        <v>3</v>
      </c>
      <c r="G250" s="65">
        <f>'National Disaster Timeline'!$I$124</f>
        <v>6</v>
      </c>
      <c r="H250" s="65">
        <f t="shared" si="46"/>
        <v>180</v>
      </c>
      <c r="I250" s="65">
        <f t="shared" si="51"/>
        <v>-162</v>
      </c>
      <c r="J250" s="66">
        <f t="shared" si="54"/>
        <v>1</v>
      </c>
      <c r="K250" s="118">
        <f t="shared" si="50"/>
        <v>1</v>
      </c>
    </row>
    <row r="251" spans="1:11" ht="14.4" customHeight="1" x14ac:dyDescent="0.3">
      <c r="A251" s="21"/>
      <c r="B251" s="20"/>
      <c r="C251" s="36" t="s">
        <v>5</v>
      </c>
      <c r="D251" s="22">
        <v>40114</v>
      </c>
      <c r="E251" s="22">
        <v>40118</v>
      </c>
      <c r="F251" s="111">
        <f t="shared" si="53"/>
        <v>18</v>
      </c>
      <c r="G251" s="65">
        <f>'National Disaster Timeline'!$I$126</f>
        <v>6</v>
      </c>
      <c r="H251" s="65">
        <f t="shared" si="46"/>
        <v>180</v>
      </c>
      <c r="I251" s="65">
        <f t="shared" si="51"/>
        <v>-182</v>
      </c>
      <c r="J251" s="66">
        <f t="shared" si="54"/>
        <v>1</v>
      </c>
      <c r="K251" s="118">
        <f t="shared" si="50"/>
        <v>1</v>
      </c>
    </row>
    <row r="252" spans="1:11" ht="14.4" customHeight="1" thickBot="1" x14ac:dyDescent="0.35">
      <c r="A252" s="21"/>
      <c r="B252" s="20"/>
      <c r="C252" s="37" t="s">
        <v>210</v>
      </c>
      <c r="D252" s="34">
        <v>40116</v>
      </c>
      <c r="E252" s="22">
        <v>40121</v>
      </c>
      <c r="F252" s="111">
        <f t="shared" si="53"/>
        <v>-2</v>
      </c>
      <c r="G252" s="65">
        <f>'National Disaster Timeline'!$I$127</f>
        <v>6</v>
      </c>
      <c r="H252" s="65">
        <f t="shared" si="46"/>
        <v>180</v>
      </c>
      <c r="I252" s="65">
        <f t="shared" si="51"/>
        <v>-180</v>
      </c>
      <c r="J252" s="66">
        <f t="shared" si="54"/>
        <v>1</v>
      </c>
      <c r="K252" s="118">
        <f t="shared" si="50"/>
        <v>1</v>
      </c>
    </row>
    <row r="253" spans="1:11" s="94" customFormat="1" ht="14.4" customHeight="1" thickBot="1" x14ac:dyDescent="0.35">
      <c r="A253" s="98" t="s">
        <v>286</v>
      </c>
      <c r="B253" s="89"/>
      <c r="C253" s="90"/>
      <c r="D253" s="91"/>
      <c r="E253" s="92"/>
      <c r="F253" s="112"/>
      <c r="G253" s="136">
        <f>SUM(G234:G252)</f>
        <v>82</v>
      </c>
      <c r="H253" s="136"/>
      <c r="I253" s="136"/>
      <c r="J253" s="136">
        <f t="shared" ref="J253:K253" si="55">SUM(J234:J252)</f>
        <v>13</v>
      </c>
      <c r="K253" s="120">
        <f t="shared" si="55"/>
        <v>19</v>
      </c>
    </row>
    <row r="254" spans="1:11" ht="14.4" customHeight="1" x14ac:dyDescent="0.3">
      <c r="A254" s="21" t="s">
        <v>109</v>
      </c>
      <c r="B254" s="20" t="s">
        <v>193</v>
      </c>
      <c r="C254" s="37" t="s">
        <v>13</v>
      </c>
      <c r="D254" s="34">
        <v>38610</v>
      </c>
      <c r="E254" s="22">
        <v>38622</v>
      </c>
      <c r="F254" s="111"/>
      <c r="G254" s="65">
        <f>'National Disaster Timeline'!$I$3</f>
        <v>3</v>
      </c>
      <c r="H254" s="65">
        <f t="shared" si="46"/>
        <v>90</v>
      </c>
      <c r="I254" s="65">
        <f t="shared" si="51"/>
        <v>-98</v>
      </c>
      <c r="J254" s="66"/>
      <c r="K254" s="118">
        <f t="shared" si="50"/>
        <v>1</v>
      </c>
    </row>
    <row r="255" spans="1:11" ht="14.4" customHeight="1" x14ac:dyDescent="0.3">
      <c r="A255" s="21"/>
      <c r="B255" s="20"/>
      <c r="C255" s="37" t="s">
        <v>5</v>
      </c>
      <c r="D255" s="34">
        <v>38614</v>
      </c>
      <c r="E255" s="22">
        <v>38618</v>
      </c>
      <c r="F255" s="111">
        <f t="shared" ref="F255:F277" si="56">D255-E254</f>
        <v>-8</v>
      </c>
      <c r="G255" s="65">
        <f>'National Disaster Timeline'!$I$4</f>
        <v>3</v>
      </c>
      <c r="H255" s="65">
        <f t="shared" si="46"/>
        <v>90</v>
      </c>
      <c r="I255" s="65">
        <f t="shared" si="51"/>
        <v>-17</v>
      </c>
      <c r="J255" s="66">
        <f t="shared" ref="J255:J277" si="57">IF(I254 &lt; 0, 1, 0)</f>
        <v>1</v>
      </c>
      <c r="K255" s="118">
        <f t="shared" si="50"/>
        <v>1</v>
      </c>
    </row>
    <row r="256" spans="1:11" ht="14.4" customHeight="1" x14ac:dyDescent="0.3">
      <c r="A256" s="21"/>
      <c r="B256" s="20"/>
      <c r="C256" s="37" t="s">
        <v>13</v>
      </c>
      <c r="D256" s="34">
        <v>38691</v>
      </c>
      <c r="E256" s="22">
        <v>38715</v>
      </c>
      <c r="F256" s="111">
        <f t="shared" si="56"/>
        <v>73</v>
      </c>
      <c r="G256" s="65">
        <f>'National Disaster Timeline'!$I$5</f>
        <v>6</v>
      </c>
      <c r="H256" s="65">
        <f t="shared" si="46"/>
        <v>180</v>
      </c>
      <c r="I256" s="65">
        <f t="shared" si="51"/>
        <v>-49</v>
      </c>
      <c r="J256" s="66">
        <f t="shared" si="57"/>
        <v>1</v>
      </c>
      <c r="K256" s="118">
        <f t="shared" si="50"/>
        <v>1</v>
      </c>
    </row>
    <row r="257" spans="1:11" ht="14.4" customHeight="1" x14ac:dyDescent="0.3">
      <c r="A257" s="21"/>
      <c r="B257" s="20"/>
      <c r="C257" s="37" t="s">
        <v>5</v>
      </c>
      <c r="D257" s="34">
        <v>38846</v>
      </c>
      <c r="E257" s="22">
        <v>38852</v>
      </c>
      <c r="F257" s="111">
        <f t="shared" si="56"/>
        <v>131</v>
      </c>
      <c r="G257" s="65">
        <f>'National Disaster Timeline'!$I$11</f>
        <v>6</v>
      </c>
      <c r="H257" s="65">
        <f t="shared" si="46"/>
        <v>180</v>
      </c>
      <c r="I257" s="65">
        <f t="shared" si="51"/>
        <v>-184</v>
      </c>
      <c r="J257" s="66">
        <f t="shared" si="57"/>
        <v>1</v>
      </c>
      <c r="K257" s="118">
        <f t="shared" si="50"/>
        <v>1</v>
      </c>
    </row>
    <row r="258" spans="1:11" ht="14.4" customHeight="1" x14ac:dyDescent="0.3">
      <c r="A258" s="21"/>
      <c r="B258" s="20"/>
      <c r="C258" s="36" t="s">
        <v>210</v>
      </c>
      <c r="D258" s="22">
        <v>38848</v>
      </c>
      <c r="E258" s="22">
        <v>38851</v>
      </c>
      <c r="F258" s="111">
        <f t="shared" si="56"/>
        <v>-4</v>
      </c>
      <c r="G258" s="65">
        <f>'National Disaster Timeline'!$I$13</f>
        <v>3</v>
      </c>
      <c r="H258" s="65">
        <f t="shared" ref="H258:H321" si="58">G258 * 30</f>
        <v>90</v>
      </c>
      <c r="I258" s="65">
        <f t="shared" si="51"/>
        <v>-33</v>
      </c>
      <c r="J258" s="66">
        <f t="shared" si="57"/>
        <v>1</v>
      </c>
      <c r="K258" s="118">
        <f t="shared" si="50"/>
        <v>1</v>
      </c>
    </row>
    <row r="259" spans="1:11" ht="14.4" customHeight="1" x14ac:dyDescent="0.3">
      <c r="A259" s="21"/>
      <c r="B259" s="20"/>
      <c r="C259" s="37" t="s">
        <v>5</v>
      </c>
      <c r="D259" s="34">
        <v>38908</v>
      </c>
      <c r="E259" s="22">
        <v>38912</v>
      </c>
      <c r="F259" s="111">
        <f t="shared" si="56"/>
        <v>57</v>
      </c>
      <c r="G259" s="65">
        <f>'National Disaster Timeline'!$I$14</f>
        <v>6</v>
      </c>
      <c r="H259" s="65">
        <f t="shared" si="58"/>
        <v>180</v>
      </c>
      <c r="I259" s="65">
        <f t="shared" si="51"/>
        <v>-107</v>
      </c>
      <c r="J259" s="66">
        <f t="shared" si="57"/>
        <v>1</v>
      </c>
      <c r="K259" s="118">
        <f t="shared" si="50"/>
        <v>1</v>
      </c>
    </row>
    <row r="260" spans="1:11" ht="14.4" customHeight="1" x14ac:dyDescent="0.3">
      <c r="A260" s="21"/>
      <c r="B260" s="20"/>
      <c r="C260" s="37" t="s">
        <v>5</v>
      </c>
      <c r="D260" s="34">
        <v>38985</v>
      </c>
      <c r="E260" s="22">
        <v>38989</v>
      </c>
      <c r="F260" s="111">
        <f t="shared" si="56"/>
        <v>73</v>
      </c>
      <c r="G260" s="65">
        <f>'National Disaster Timeline'!$I$25</f>
        <v>6</v>
      </c>
      <c r="H260" s="65">
        <f t="shared" si="58"/>
        <v>180</v>
      </c>
      <c r="I260" s="65">
        <f t="shared" si="51"/>
        <v>-182</v>
      </c>
      <c r="J260" s="66">
        <f t="shared" si="57"/>
        <v>1</v>
      </c>
      <c r="K260" s="118">
        <f t="shared" si="50"/>
        <v>1</v>
      </c>
    </row>
    <row r="261" spans="1:11" ht="14.4" customHeight="1" x14ac:dyDescent="0.3">
      <c r="A261" s="21"/>
      <c r="B261" s="20"/>
      <c r="C261" s="36" t="s">
        <v>210</v>
      </c>
      <c r="D261" s="22">
        <v>38987</v>
      </c>
      <c r="E261" s="22">
        <v>38996</v>
      </c>
      <c r="F261" s="111">
        <f t="shared" si="56"/>
        <v>-2</v>
      </c>
      <c r="G261" s="65">
        <f>'National Disaster Timeline'!$I$26</f>
        <v>6</v>
      </c>
      <c r="H261" s="65">
        <f t="shared" si="58"/>
        <v>180</v>
      </c>
      <c r="I261" s="65">
        <f t="shared" si="51"/>
        <v>-127</v>
      </c>
      <c r="J261" s="66">
        <f t="shared" si="57"/>
        <v>1</v>
      </c>
      <c r="K261" s="118">
        <f t="shared" si="50"/>
        <v>1</v>
      </c>
    </row>
    <row r="262" spans="1:11" ht="14.4" customHeight="1" x14ac:dyDescent="0.3">
      <c r="A262" s="21"/>
      <c r="C262" s="37" t="s">
        <v>5</v>
      </c>
      <c r="D262" s="34">
        <v>39049</v>
      </c>
      <c r="E262" s="22">
        <v>39052</v>
      </c>
      <c r="F262" s="111">
        <f t="shared" si="56"/>
        <v>53</v>
      </c>
      <c r="G262" s="65">
        <f>'National Disaster Timeline'!$I$33</f>
        <v>6</v>
      </c>
      <c r="H262" s="65">
        <f t="shared" si="58"/>
        <v>180</v>
      </c>
      <c r="I262" s="65">
        <f t="shared" si="51"/>
        <v>-181</v>
      </c>
      <c r="J262" s="66">
        <f t="shared" si="57"/>
        <v>1</v>
      </c>
      <c r="K262" s="118">
        <f t="shared" si="50"/>
        <v>1</v>
      </c>
    </row>
    <row r="263" spans="1:11" ht="14.4" customHeight="1" x14ac:dyDescent="0.3">
      <c r="A263" s="21"/>
      <c r="B263" s="20"/>
      <c r="C263" s="36" t="s">
        <v>210</v>
      </c>
      <c r="D263" s="22">
        <v>39051</v>
      </c>
      <c r="E263" s="22">
        <v>39059</v>
      </c>
      <c r="F263" s="111">
        <f t="shared" si="56"/>
        <v>-1</v>
      </c>
      <c r="G263" s="51">
        <f>'National Disaster Timeline'!$I$34</f>
        <v>6</v>
      </c>
      <c r="H263" s="65">
        <f t="shared" si="58"/>
        <v>180</v>
      </c>
      <c r="I263" s="65">
        <f t="shared" si="51"/>
        <v>68</v>
      </c>
      <c r="J263" s="66">
        <f t="shared" si="57"/>
        <v>1</v>
      </c>
      <c r="K263" s="118">
        <f t="shared" si="50"/>
        <v>1</v>
      </c>
    </row>
    <row r="264" spans="1:11" ht="14.4" customHeight="1" x14ac:dyDescent="0.3">
      <c r="A264" s="21"/>
      <c r="B264" s="20"/>
      <c r="C264" s="37" t="s">
        <v>5</v>
      </c>
      <c r="D264" s="34">
        <v>39307</v>
      </c>
      <c r="E264" s="22">
        <v>39312</v>
      </c>
      <c r="F264" s="111">
        <f t="shared" si="56"/>
        <v>248</v>
      </c>
      <c r="G264" s="65">
        <f>'National Disaster Timeline'!$I$45</f>
        <v>3</v>
      </c>
      <c r="H264" s="65">
        <f t="shared" si="58"/>
        <v>90</v>
      </c>
      <c r="I264" s="65">
        <f t="shared" si="51"/>
        <v>-20</v>
      </c>
      <c r="J264" s="66">
        <f t="shared" si="57"/>
        <v>0</v>
      </c>
      <c r="K264" s="118">
        <f t="shared" si="50"/>
        <v>1</v>
      </c>
    </row>
    <row r="265" spans="1:11" ht="14.4" customHeight="1" x14ac:dyDescent="0.3">
      <c r="A265" s="21"/>
      <c r="B265" s="20"/>
      <c r="C265" s="36" t="s">
        <v>13</v>
      </c>
      <c r="D265" s="22">
        <v>39382</v>
      </c>
      <c r="E265" s="22">
        <v>39388</v>
      </c>
      <c r="F265" s="111">
        <f t="shared" si="56"/>
        <v>70</v>
      </c>
      <c r="G265" s="65">
        <f>'National Disaster Timeline'!$I$53</f>
        <v>3</v>
      </c>
      <c r="H265" s="65">
        <f t="shared" si="58"/>
        <v>90</v>
      </c>
      <c r="I265" s="65">
        <f t="shared" si="51"/>
        <v>-73</v>
      </c>
      <c r="J265" s="66">
        <f t="shared" si="57"/>
        <v>1</v>
      </c>
      <c r="K265" s="118">
        <f t="shared" si="50"/>
        <v>1</v>
      </c>
    </row>
    <row r="266" spans="1:11" ht="14.4" customHeight="1" x14ac:dyDescent="0.3">
      <c r="A266" s="21"/>
      <c r="B266" s="20"/>
      <c r="C266" s="37" t="s">
        <v>5</v>
      </c>
      <c r="D266" s="34">
        <v>39405</v>
      </c>
      <c r="E266" s="22">
        <v>39414</v>
      </c>
      <c r="F266" s="111">
        <f t="shared" si="56"/>
        <v>17</v>
      </c>
      <c r="G266" s="65">
        <f>'National Disaster Timeline'!$I$58</f>
        <v>3</v>
      </c>
      <c r="H266" s="65">
        <f t="shared" si="58"/>
        <v>90</v>
      </c>
      <c r="I266" s="65">
        <f t="shared" si="51"/>
        <v>-97</v>
      </c>
      <c r="J266" s="66">
        <f t="shared" si="57"/>
        <v>1</v>
      </c>
      <c r="K266" s="118">
        <f t="shared" si="50"/>
        <v>1</v>
      </c>
    </row>
    <row r="267" spans="1:11" ht="14.4" customHeight="1" x14ac:dyDescent="0.3">
      <c r="A267" s="21"/>
      <c r="B267" s="20"/>
      <c r="C267" s="37" t="s">
        <v>5</v>
      </c>
      <c r="D267" s="34">
        <v>39407</v>
      </c>
      <c r="E267" s="22">
        <v>39414</v>
      </c>
      <c r="F267" s="111">
        <f t="shared" si="56"/>
        <v>-7</v>
      </c>
      <c r="G267" s="65">
        <f>'National Disaster Timeline'!$I$59</f>
        <v>6</v>
      </c>
      <c r="H267" s="65">
        <f t="shared" si="58"/>
        <v>180</v>
      </c>
      <c r="I267" s="65">
        <f t="shared" si="51"/>
        <v>-183</v>
      </c>
      <c r="J267" s="66">
        <f t="shared" si="57"/>
        <v>1</v>
      </c>
      <c r="K267" s="118">
        <f t="shared" si="50"/>
        <v>1</v>
      </c>
    </row>
    <row r="268" spans="1:11" ht="14.4" customHeight="1" x14ac:dyDescent="0.3">
      <c r="A268" s="21"/>
      <c r="B268" s="20"/>
      <c r="C268" s="36" t="s">
        <v>210</v>
      </c>
      <c r="D268" s="22">
        <v>39411</v>
      </c>
      <c r="E268" s="22">
        <v>39418</v>
      </c>
      <c r="F268" s="111">
        <f t="shared" si="56"/>
        <v>-3</v>
      </c>
      <c r="G268" s="65">
        <f>'National Disaster Timeline'!$I$60</f>
        <v>3</v>
      </c>
      <c r="H268" s="65">
        <f t="shared" si="58"/>
        <v>90</v>
      </c>
      <c r="I268" s="65">
        <f t="shared" si="51"/>
        <v>-18</v>
      </c>
      <c r="J268" s="66">
        <f t="shared" si="57"/>
        <v>1</v>
      </c>
      <c r="K268" s="118">
        <f t="shared" si="50"/>
        <v>1</v>
      </c>
    </row>
    <row r="269" spans="1:11" ht="14.4" customHeight="1" x14ac:dyDescent="0.3">
      <c r="A269" s="21"/>
      <c r="B269" s="20"/>
      <c r="C269" s="36" t="s">
        <v>13</v>
      </c>
      <c r="D269" s="22">
        <v>39490</v>
      </c>
      <c r="E269" s="22">
        <v>39519</v>
      </c>
      <c r="F269" s="111">
        <f t="shared" si="56"/>
        <v>72</v>
      </c>
      <c r="G269" s="65">
        <f>'National Disaster Timeline'!$I$63</f>
        <v>6</v>
      </c>
      <c r="H269" s="65">
        <f t="shared" si="58"/>
        <v>180</v>
      </c>
      <c r="I269" s="65">
        <f t="shared" si="51"/>
        <v>-79</v>
      </c>
      <c r="J269" s="66">
        <f t="shared" si="57"/>
        <v>1</v>
      </c>
      <c r="K269" s="118">
        <f t="shared" si="50"/>
        <v>1</v>
      </c>
    </row>
    <row r="270" spans="1:11" ht="14.4" customHeight="1" x14ac:dyDescent="0.3">
      <c r="A270" s="21"/>
      <c r="B270" s="20"/>
      <c r="C270" s="36" t="s">
        <v>210</v>
      </c>
      <c r="D270" s="22">
        <v>39620</v>
      </c>
      <c r="E270" s="22">
        <v>39622</v>
      </c>
      <c r="F270" s="111">
        <f t="shared" si="56"/>
        <v>101</v>
      </c>
      <c r="G270" s="65">
        <f>'National Disaster Timeline'!$I$72</f>
        <v>1</v>
      </c>
      <c r="H270" s="65">
        <f t="shared" si="58"/>
        <v>30</v>
      </c>
      <c r="I270" s="65">
        <f t="shared" si="51"/>
        <v>58</v>
      </c>
      <c r="J270" s="66">
        <f t="shared" si="57"/>
        <v>1</v>
      </c>
      <c r="K270" s="118">
        <f t="shared" si="50"/>
        <v>1</v>
      </c>
    </row>
    <row r="271" spans="1:11" s="10" customFormat="1" ht="14.4" customHeight="1" x14ac:dyDescent="0.3">
      <c r="A271" s="21"/>
      <c r="B271" s="20"/>
      <c r="C271" s="35" t="s">
        <v>5</v>
      </c>
      <c r="D271" s="34">
        <v>39710</v>
      </c>
      <c r="E271" s="22">
        <v>39715</v>
      </c>
      <c r="F271" s="111">
        <f t="shared" si="56"/>
        <v>88</v>
      </c>
      <c r="G271" s="65">
        <f>'National Disaster Timeline'!$I$83</f>
        <v>3</v>
      </c>
      <c r="H271" s="65">
        <f t="shared" si="58"/>
        <v>90</v>
      </c>
      <c r="I271" s="65">
        <f t="shared" si="51"/>
        <v>129</v>
      </c>
      <c r="J271" s="66">
        <f t="shared" si="57"/>
        <v>0</v>
      </c>
      <c r="K271" s="118">
        <f t="shared" si="50"/>
        <v>1</v>
      </c>
    </row>
    <row r="272" spans="1:11" ht="14.4" customHeight="1" x14ac:dyDescent="0.3">
      <c r="A272" s="21"/>
      <c r="B272" s="20"/>
      <c r="C272" s="37" t="s">
        <v>5</v>
      </c>
      <c r="D272" s="34">
        <v>39934</v>
      </c>
      <c r="E272" s="22">
        <v>39938</v>
      </c>
      <c r="F272" s="111">
        <f t="shared" si="56"/>
        <v>219</v>
      </c>
      <c r="G272" s="65">
        <f>'National Disaster Timeline'!$I$102</f>
        <v>1</v>
      </c>
      <c r="H272" s="65">
        <f t="shared" si="58"/>
        <v>30</v>
      </c>
      <c r="I272" s="65">
        <f t="shared" si="51"/>
        <v>19</v>
      </c>
      <c r="J272" s="66">
        <f t="shared" si="57"/>
        <v>0</v>
      </c>
      <c r="K272" s="118">
        <f t="shared" si="50"/>
        <v>1</v>
      </c>
    </row>
    <row r="273" spans="1:11" ht="14.4" customHeight="1" x14ac:dyDescent="0.3">
      <c r="A273" s="21"/>
      <c r="B273" s="20"/>
      <c r="C273" s="36" t="s">
        <v>5</v>
      </c>
      <c r="D273" s="22">
        <v>39987</v>
      </c>
      <c r="E273" s="22">
        <v>39989</v>
      </c>
      <c r="F273" s="111">
        <f t="shared" si="56"/>
        <v>49</v>
      </c>
      <c r="G273" s="65">
        <f>'National Disaster Timeline'!$I$107</f>
        <v>3</v>
      </c>
      <c r="H273" s="65">
        <f t="shared" si="58"/>
        <v>90</v>
      </c>
      <c r="I273" s="65">
        <f t="shared" si="51"/>
        <v>1</v>
      </c>
      <c r="J273" s="66">
        <f t="shared" si="57"/>
        <v>0</v>
      </c>
      <c r="K273" s="118">
        <f t="shared" si="50"/>
        <v>1</v>
      </c>
    </row>
    <row r="274" spans="1:11" ht="14.4" customHeight="1" x14ac:dyDescent="0.3">
      <c r="A274" s="21"/>
      <c r="B274" s="20"/>
      <c r="C274" s="37" t="s">
        <v>5</v>
      </c>
      <c r="D274" s="34">
        <v>40080</v>
      </c>
      <c r="E274" s="22">
        <v>40083</v>
      </c>
      <c r="F274" s="111">
        <f t="shared" si="56"/>
        <v>91</v>
      </c>
      <c r="G274" s="65">
        <f>'National Disaster Timeline'!$I$122</f>
        <v>1</v>
      </c>
      <c r="H274" s="65">
        <f t="shared" si="58"/>
        <v>30</v>
      </c>
      <c r="I274" s="65">
        <f t="shared" si="51"/>
        <v>-27</v>
      </c>
      <c r="J274" s="66">
        <f t="shared" si="57"/>
        <v>0</v>
      </c>
      <c r="K274" s="118">
        <f t="shared" si="50"/>
        <v>1</v>
      </c>
    </row>
    <row r="275" spans="1:11" ht="14.4" customHeight="1" x14ac:dyDescent="0.3">
      <c r="A275" s="21"/>
      <c r="B275" s="20"/>
      <c r="C275" s="36" t="s">
        <v>5</v>
      </c>
      <c r="D275" s="22">
        <v>40086</v>
      </c>
      <c r="E275" s="22">
        <v>40096</v>
      </c>
      <c r="F275" s="111">
        <f t="shared" si="56"/>
        <v>3</v>
      </c>
      <c r="G275" s="65">
        <f>'National Disaster Timeline'!$I$124</f>
        <v>6</v>
      </c>
      <c r="H275" s="65">
        <f t="shared" si="58"/>
        <v>180</v>
      </c>
      <c r="I275" s="65">
        <f t="shared" si="51"/>
        <v>-162</v>
      </c>
      <c r="J275" s="66">
        <f t="shared" si="57"/>
        <v>1</v>
      </c>
      <c r="K275" s="118">
        <f t="shared" si="50"/>
        <v>1</v>
      </c>
    </row>
    <row r="276" spans="1:11" ht="14.4" customHeight="1" x14ac:dyDescent="0.3">
      <c r="A276" s="21"/>
      <c r="B276" s="20"/>
      <c r="C276" s="36" t="s">
        <v>5</v>
      </c>
      <c r="D276" s="22">
        <v>40114</v>
      </c>
      <c r="E276" s="22">
        <v>40118</v>
      </c>
      <c r="F276" s="111">
        <f t="shared" si="56"/>
        <v>18</v>
      </c>
      <c r="G276" s="65">
        <f>'National Disaster Timeline'!$I$126</f>
        <v>6</v>
      </c>
      <c r="H276" s="65">
        <f t="shared" si="58"/>
        <v>180</v>
      </c>
      <c r="I276" s="65">
        <f t="shared" si="51"/>
        <v>-182</v>
      </c>
      <c r="J276" s="66">
        <f t="shared" si="57"/>
        <v>1</v>
      </c>
      <c r="K276" s="118">
        <f t="shared" si="50"/>
        <v>1</v>
      </c>
    </row>
    <row r="277" spans="1:11" ht="14.4" customHeight="1" thickBot="1" x14ac:dyDescent="0.35">
      <c r="A277" s="21"/>
      <c r="B277" s="20"/>
      <c r="C277" s="37" t="s">
        <v>13</v>
      </c>
      <c r="D277" s="34">
        <v>40116</v>
      </c>
      <c r="E277" s="22">
        <v>40121</v>
      </c>
      <c r="F277" s="111">
        <f t="shared" si="56"/>
        <v>-2</v>
      </c>
      <c r="G277" s="65">
        <f>'National Disaster Timeline'!$I$127</f>
        <v>6</v>
      </c>
      <c r="H277" s="65">
        <f t="shared" si="58"/>
        <v>180</v>
      </c>
      <c r="I277" s="65">
        <f t="shared" si="51"/>
        <v>-180</v>
      </c>
      <c r="J277" s="66">
        <f t="shared" si="57"/>
        <v>1</v>
      </c>
      <c r="K277" s="118">
        <f t="shared" si="50"/>
        <v>1</v>
      </c>
    </row>
    <row r="278" spans="1:11" s="94" customFormat="1" ht="14.4" customHeight="1" thickBot="1" x14ac:dyDescent="0.35">
      <c r="A278" s="98" t="s">
        <v>286</v>
      </c>
      <c r="B278" s="89"/>
      <c r="C278" s="90"/>
      <c r="D278" s="91"/>
      <c r="E278" s="92"/>
      <c r="F278" s="112"/>
      <c r="G278" s="136">
        <f>SUM(G254:G277)</f>
        <v>102</v>
      </c>
      <c r="H278" s="136"/>
      <c r="I278" s="136"/>
      <c r="J278" s="136">
        <f t="shared" ref="J278:K278" si="59">SUM(J254:J277)</f>
        <v>18</v>
      </c>
      <c r="K278" s="120">
        <f t="shared" si="59"/>
        <v>24</v>
      </c>
    </row>
    <row r="279" spans="1:11" ht="14.4" customHeight="1" thickBot="1" x14ac:dyDescent="0.35">
      <c r="A279" s="21" t="s">
        <v>110</v>
      </c>
      <c r="B279" s="20" t="s">
        <v>30</v>
      </c>
      <c r="C279" s="37" t="s">
        <v>5</v>
      </c>
      <c r="D279" s="34">
        <v>39352</v>
      </c>
      <c r="E279" s="22">
        <v>39355</v>
      </c>
      <c r="F279" s="111"/>
      <c r="G279" s="65">
        <f>'National Disaster Timeline'!$I$49</f>
        <v>3</v>
      </c>
      <c r="H279" s="65">
        <f t="shared" si="58"/>
        <v>90</v>
      </c>
      <c r="I279" s="65">
        <f t="shared" si="51"/>
        <v>-90</v>
      </c>
      <c r="J279" s="66"/>
      <c r="K279" s="118">
        <f t="shared" ref="K279:K342" si="60">COUNTIF(C279, "*")</f>
        <v>1</v>
      </c>
    </row>
    <row r="280" spans="1:11" s="94" customFormat="1" ht="14.4" customHeight="1" thickBot="1" x14ac:dyDescent="0.35">
      <c r="A280" s="98" t="s">
        <v>286</v>
      </c>
      <c r="B280" s="89"/>
      <c r="C280" s="90"/>
      <c r="D280" s="91"/>
      <c r="E280" s="92"/>
      <c r="F280" s="112"/>
      <c r="G280" s="136">
        <f>SUM(G279)</f>
        <v>3</v>
      </c>
      <c r="H280" s="136"/>
      <c r="I280" s="136"/>
      <c r="J280" s="136">
        <f t="shared" ref="J280:K280" si="61">SUM(J279)</f>
        <v>0</v>
      </c>
      <c r="K280" s="120">
        <f t="shared" si="61"/>
        <v>1</v>
      </c>
    </row>
    <row r="281" spans="1:11" ht="14.4" customHeight="1" x14ac:dyDescent="0.3">
      <c r="A281" s="21" t="s">
        <v>111</v>
      </c>
      <c r="B281" s="20" t="s">
        <v>31</v>
      </c>
      <c r="C281" s="37" t="s">
        <v>13</v>
      </c>
      <c r="D281" s="34">
        <v>38691</v>
      </c>
      <c r="E281" s="22">
        <v>38715</v>
      </c>
      <c r="F281" s="111"/>
      <c r="G281" s="65">
        <f>'National Disaster Timeline'!$I$5</f>
        <v>6</v>
      </c>
      <c r="H281" s="65">
        <f t="shared" si="58"/>
        <v>180</v>
      </c>
      <c r="I281" s="65">
        <f t="shared" si="51"/>
        <v>-49</v>
      </c>
      <c r="J281" s="66"/>
      <c r="K281" s="118">
        <f t="shared" si="60"/>
        <v>1</v>
      </c>
    </row>
    <row r="282" spans="1:11" ht="14.4" customHeight="1" x14ac:dyDescent="0.3">
      <c r="A282" s="21"/>
      <c r="B282" s="20"/>
      <c r="C282" s="37" t="s">
        <v>5</v>
      </c>
      <c r="D282" s="34">
        <v>38846</v>
      </c>
      <c r="E282" s="22">
        <v>38852</v>
      </c>
      <c r="F282" s="111">
        <f t="shared" ref="F282:F287" si="62">D282-E281</f>
        <v>131</v>
      </c>
      <c r="G282" s="65">
        <f>'National Disaster Timeline'!$I$11</f>
        <v>6</v>
      </c>
      <c r="H282" s="65">
        <f t="shared" si="58"/>
        <v>180</v>
      </c>
      <c r="I282" s="65">
        <f t="shared" si="51"/>
        <v>-45</v>
      </c>
      <c r="J282" s="66">
        <f t="shared" ref="J282:J287" si="63">IF(I281 &lt; 0, 1, 0)</f>
        <v>1</v>
      </c>
      <c r="K282" s="118">
        <f t="shared" si="60"/>
        <v>1</v>
      </c>
    </row>
    <row r="283" spans="1:11" ht="14.4" customHeight="1" x14ac:dyDescent="0.3">
      <c r="A283" s="21"/>
      <c r="B283" s="20"/>
      <c r="C283" s="36" t="s">
        <v>210</v>
      </c>
      <c r="D283" s="22">
        <v>38987</v>
      </c>
      <c r="E283" s="22">
        <v>38996</v>
      </c>
      <c r="F283" s="111">
        <f t="shared" si="62"/>
        <v>135</v>
      </c>
      <c r="G283" s="65">
        <f>'National Disaster Timeline'!$I$26</f>
        <v>6</v>
      </c>
      <c r="H283" s="65">
        <f t="shared" si="58"/>
        <v>180</v>
      </c>
      <c r="I283" s="65">
        <f t="shared" si="51"/>
        <v>-117</v>
      </c>
      <c r="J283" s="66">
        <f t="shared" si="63"/>
        <v>1</v>
      </c>
      <c r="K283" s="118">
        <f t="shared" si="60"/>
        <v>1</v>
      </c>
    </row>
    <row r="284" spans="1:11" ht="14.4" customHeight="1" x14ac:dyDescent="0.3">
      <c r="A284" s="21"/>
      <c r="B284" s="20"/>
      <c r="C284" s="37" t="s">
        <v>5</v>
      </c>
      <c r="D284" s="34">
        <v>39059</v>
      </c>
      <c r="E284" s="22">
        <v>39063</v>
      </c>
      <c r="F284" s="111">
        <f t="shared" si="62"/>
        <v>63</v>
      </c>
      <c r="G284" s="65">
        <f>'National Disaster Timeline'!$I$35</f>
        <v>6</v>
      </c>
      <c r="H284" s="65">
        <f t="shared" si="58"/>
        <v>180</v>
      </c>
      <c r="I284" s="65">
        <f t="shared" si="51"/>
        <v>373</v>
      </c>
      <c r="J284" s="66">
        <f t="shared" si="63"/>
        <v>1</v>
      </c>
      <c r="K284" s="118">
        <f t="shared" si="60"/>
        <v>1</v>
      </c>
    </row>
    <row r="285" spans="1:11" ht="14.4" customHeight="1" x14ac:dyDescent="0.3">
      <c r="A285" s="21"/>
      <c r="B285" s="20"/>
      <c r="C285" s="37" t="s">
        <v>5</v>
      </c>
      <c r="D285" s="34">
        <v>39616</v>
      </c>
      <c r="E285" s="34">
        <v>39622</v>
      </c>
      <c r="F285" s="111">
        <f t="shared" si="62"/>
        <v>553</v>
      </c>
      <c r="G285" s="65">
        <f>'National Disaster Timeline'!$I$71</f>
        <v>6</v>
      </c>
      <c r="H285" s="65">
        <f t="shared" si="58"/>
        <v>180</v>
      </c>
      <c r="I285" s="65">
        <f t="shared" si="51"/>
        <v>-182</v>
      </c>
      <c r="J285" s="66">
        <f t="shared" si="63"/>
        <v>0</v>
      </c>
      <c r="K285" s="118">
        <f t="shared" si="60"/>
        <v>1</v>
      </c>
    </row>
    <row r="286" spans="1:11" ht="14.4" customHeight="1" x14ac:dyDescent="0.3">
      <c r="A286" s="21"/>
      <c r="B286" s="20"/>
      <c r="C286" s="36" t="s">
        <v>210</v>
      </c>
      <c r="D286" s="22">
        <v>39620</v>
      </c>
      <c r="E286" s="22">
        <v>39622</v>
      </c>
      <c r="F286" s="111">
        <f t="shared" si="62"/>
        <v>-2</v>
      </c>
      <c r="G286" s="51">
        <f>'National Disaster Timeline'!$I$72</f>
        <v>1</v>
      </c>
      <c r="H286" s="65">
        <f t="shared" si="58"/>
        <v>30</v>
      </c>
      <c r="I286" s="65">
        <f t="shared" si="51"/>
        <v>335</v>
      </c>
      <c r="J286" s="66">
        <f t="shared" si="63"/>
        <v>1</v>
      </c>
      <c r="K286" s="118">
        <f t="shared" si="60"/>
        <v>1</v>
      </c>
    </row>
    <row r="287" spans="1:11" ht="14.4" customHeight="1" thickBot="1" x14ac:dyDescent="0.35">
      <c r="A287" s="21"/>
      <c r="B287" s="20"/>
      <c r="C287" s="36" t="s">
        <v>5</v>
      </c>
      <c r="D287" s="22">
        <v>39987</v>
      </c>
      <c r="E287" s="22">
        <v>39989</v>
      </c>
      <c r="F287" s="111">
        <f t="shared" si="62"/>
        <v>365</v>
      </c>
      <c r="G287" s="65">
        <f>'National Disaster Timeline'!$I$107</f>
        <v>3</v>
      </c>
      <c r="H287" s="65">
        <f t="shared" si="58"/>
        <v>90</v>
      </c>
      <c r="I287" s="65">
        <f t="shared" si="51"/>
        <v>-90</v>
      </c>
      <c r="J287" s="66">
        <f t="shared" si="63"/>
        <v>0</v>
      </c>
      <c r="K287" s="118">
        <f t="shared" si="60"/>
        <v>1</v>
      </c>
    </row>
    <row r="288" spans="1:11" s="94" customFormat="1" ht="14.4" customHeight="1" thickBot="1" x14ac:dyDescent="0.35">
      <c r="A288" s="98" t="s">
        <v>286</v>
      </c>
      <c r="B288" s="89"/>
      <c r="C288" s="90"/>
      <c r="D288" s="91"/>
      <c r="E288" s="92"/>
      <c r="F288" s="112"/>
      <c r="G288" s="136">
        <f>SUM(G281:G287)</f>
        <v>34</v>
      </c>
      <c r="H288" s="136"/>
      <c r="I288" s="136"/>
      <c r="J288" s="136">
        <f t="shared" ref="J288:K288" si="64">SUM(J281:J287)</f>
        <v>4</v>
      </c>
      <c r="K288" s="120">
        <f t="shared" si="64"/>
        <v>7</v>
      </c>
    </row>
    <row r="289" spans="1:11" ht="14.4" customHeight="1" x14ac:dyDescent="0.3">
      <c r="A289" s="21" t="s">
        <v>112</v>
      </c>
      <c r="B289" s="20" t="s">
        <v>32</v>
      </c>
      <c r="C289" s="37" t="s">
        <v>13</v>
      </c>
      <c r="D289" s="34">
        <v>38691</v>
      </c>
      <c r="E289" s="22">
        <v>38715</v>
      </c>
      <c r="F289" s="111"/>
      <c r="G289" s="65">
        <f>'National Disaster Timeline'!$I$5</f>
        <v>6</v>
      </c>
      <c r="H289" s="65">
        <f t="shared" si="58"/>
        <v>180</v>
      </c>
      <c r="I289" s="65">
        <f t="shared" si="51"/>
        <v>-49</v>
      </c>
      <c r="J289" s="66"/>
      <c r="K289" s="118">
        <f t="shared" si="60"/>
        <v>1</v>
      </c>
    </row>
    <row r="290" spans="1:11" ht="14.4" customHeight="1" x14ac:dyDescent="0.3">
      <c r="A290" s="21"/>
      <c r="B290" s="20"/>
      <c r="C290" s="37" t="s">
        <v>5</v>
      </c>
      <c r="D290" s="34">
        <v>38846</v>
      </c>
      <c r="E290" s="22">
        <v>38852</v>
      </c>
      <c r="F290" s="111">
        <f t="shared" ref="F290:F301" si="65">D290-E289</f>
        <v>131</v>
      </c>
      <c r="G290" s="65">
        <f>'National Disaster Timeline'!$I$11</f>
        <v>6</v>
      </c>
      <c r="H290" s="65">
        <f t="shared" si="58"/>
        <v>180</v>
      </c>
      <c r="I290" s="65">
        <f t="shared" ref="I290:I353" si="66">F291 - H290</f>
        <v>-15</v>
      </c>
      <c r="J290" s="66">
        <f t="shared" ref="J290:J301" si="67">IF(I289 &lt; 0, 1, 0)</f>
        <v>1</v>
      </c>
      <c r="K290" s="118">
        <f t="shared" si="60"/>
        <v>1</v>
      </c>
    </row>
    <row r="291" spans="1:11" ht="14.4" customHeight="1" x14ac:dyDescent="0.3">
      <c r="A291" s="21"/>
      <c r="C291" s="36" t="s">
        <v>5</v>
      </c>
      <c r="D291" s="22">
        <v>39017</v>
      </c>
      <c r="E291" s="22">
        <v>39020</v>
      </c>
      <c r="F291" s="111">
        <f t="shared" si="65"/>
        <v>165</v>
      </c>
      <c r="G291" s="65">
        <f>'National Disaster Timeline'!$I$30</f>
        <v>6</v>
      </c>
      <c r="H291" s="65">
        <f t="shared" si="58"/>
        <v>180</v>
      </c>
      <c r="I291" s="65">
        <f t="shared" si="66"/>
        <v>-151</v>
      </c>
      <c r="J291" s="66">
        <f t="shared" si="67"/>
        <v>1</v>
      </c>
      <c r="K291" s="118">
        <f t="shared" si="60"/>
        <v>1</v>
      </c>
    </row>
    <row r="292" spans="1:11" ht="14.4" customHeight="1" x14ac:dyDescent="0.3">
      <c r="A292" s="21"/>
      <c r="C292" s="37" t="s">
        <v>5</v>
      </c>
      <c r="D292" s="34">
        <v>39049</v>
      </c>
      <c r="E292" s="22">
        <v>39052</v>
      </c>
      <c r="F292" s="111">
        <f t="shared" si="65"/>
        <v>29</v>
      </c>
      <c r="G292" s="65">
        <f>'National Disaster Timeline'!$I$33</f>
        <v>6</v>
      </c>
      <c r="H292" s="65">
        <f t="shared" si="58"/>
        <v>180</v>
      </c>
      <c r="I292" s="65">
        <f t="shared" si="66"/>
        <v>-181</v>
      </c>
      <c r="J292" s="66">
        <f t="shared" si="67"/>
        <v>1</v>
      </c>
      <c r="K292" s="118">
        <f t="shared" si="60"/>
        <v>1</v>
      </c>
    </row>
    <row r="293" spans="1:11" ht="14.4" customHeight="1" x14ac:dyDescent="0.3">
      <c r="A293" s="21"/>
      <c r="B293" s="20"/>
      <c r="C293" s="36" t="s">
        <v>210</v>
      </c>
      <c r="D293" s="22">
        <v>39051</v>
      </c>
      <c r="E293" s="22">
        <v>39059</v>
      </c>
      <c r="F293" s="111">
        <f t="shared" si="65"/>
        <v>-1</v>
      </c>
      <c r="G293" s="65">
        <f>'National Disaster Timeline'!$I$34</f>
        <v>6</v>
      </c>
      <c r="H293" s="65">
        <f t="shared" si="58"/>
        <v>180</v>
      </c>
      <c r="I293" s="65">
        <f t="shared" si="66"/>
        <v>143</v>
      </c>
      <c r="J293" s="66">
        <f t="shared" si="67"/>
        <v>1</v>
      </c>
      <c r="K293" s="118">
        <f t="shared" si="60"/>
        <v>1</v>
      </c>
    </row>
    <row r="294" spans="1:11" ht="14.4" customHeight="1" x14ac:dyDescent="0.3">
      <c r="A294" s="21"/>
      <c r="B294" s="20"/>
      <c r="C294" s="36" t="s">
        <v>13</v>
      </c>
      <c r="D294" s="22">
        <v>39382</v>
      </c>
      <c r="E294" s="22">
        <v>39388</v>
      </c>
      <c r="F294" s="111">
        <f t="shared" si="65"/>
        <v>323</v>
      </c>
      <c r="G294" s="65">
        <f>'National Disaster Timeline'!$I$53</f>
        <v>3</v>
      </c>
      <c r="H294" s="65">
        <f t="shared" si="58"/>
        <v>90</v>
      </c>
      <c r="I294" s="65">
        <f t="shared" si="66"/>
        <v>-73</v>
      </c>
      <c r="J294" s="66">
        <f t="shared" si="67"/>
        <v>0</v>
      </c>
      <c r="K294" s="118">
        <f t="shared" si="60"/>
        <v>1</v>
      </c>
    </row>
    <row r="295" spans="1:11" ht="14.4" customHeight="1" x14ac:dyDescent="0.3">
      <c r="A295" s="21"/>
      <c r="B295" s="20"/>
      <c r="C295" s="37" t="s">
        <v>5</v>
      </c>
      <c r="D295" s="34">
        <v>39405</v>
      </c>
      <c r="E295" s="22">
        <v>39414</v>
      </c>
      <c r="F295" s="111">
        <f t="shared" si="65"/>
        <v>17</v>
      </c>
      <c r="G295" s="65">
        <f>'National Disaster Timeline'!$I$58</f>
        <v>3</v>
      </c>
      <c r="H295" s="65">
        <f t="shared" si="58"/>
        <v>90</v>
      </c>
      <c r="I295" s="65">
        <f t="shared" si="66"/>
        <v>-97</v>
      </c>
      <c r="J295" s="66">
        <f t="shared" si="67"/>
        <v>1</v>
      </c>
      <c r="K295" s="118">
        <f t="shared" si="60"/>
        <v>1</v>
      </c>
    </row>
    <row r="296" spans="1:11" ht="14.4" customHeight="1" x14ac:dyDescent="0.3">
      <c r="A296" s="21"/>
      <c r="B296" s="20"/>
      <c r="C296" s="37" t="s">
        <v>5</v>
      </c>
      <c r="D296" s="34">
        <v>39407</v>
      </c>
      <c r="E296" s="22">
        <v>39414</v>
      </c>
      <c r="F296" s="111">
        <f t="shared" si="65"/>
        <v>-7</v>
      </c>
      <c r="G296" s="65">
        <f>'National Disaster Timeline'!$I$59</f>
        <v>6</v>
      </c>
      <c r="H296" s="65">
        <f t="shared" si="58"/>
        <v>180</v>
      </c>
      <c r="I296" s="65">
        <f t="shared" si="66"/>
        <v>339</v>
      </c>
      <c r="J296" s="66">
        <f t="shared" si="67"/>
        <v>1</v>
      </c>
      <c r="K296" s="118">
        <f t="shared" si="60"/>
        <v>1</v>
      </c>
    </row>
    <row r="297" spans="1:11" ht="14.4" customHeight="1" x14ac:dyDescent="0.3">
      <c r="A297" s="21"/>
      <c r="B297" s="20"/>
      <c r="C297" s="37" t="s">
        <v>5</v>
      </c>
      <c r="D297" s="34">
        <v>39933</v>
      </c>
      <c r="E297" s="22">
        <v>39935</v>
      </c>
      <c r="F297" s="111">
        <f t="shared" si="65"/>
        <v>519</v>
      </c>
      <c r="G297" s="65">
        <f>'National Disaster Timeline'!$I$101</f>
        <v>1</v>
      </c>
      <c r="H297" s="65">
        <f t="shared" si="58"/>
        <v>30</v>
      </c>
      <c r="I297" s="65">
        <f t="shared" si="66"/>
        <v>-31</v>
      </c>
      <c r="J297" s="66">
        <f t="shared" si="67"/>
        <v>0</v>
      </c>
      <c r="K297" s="118">
        <f t="shared" si="60"/>
        <v>1</v>
      </c>
    </row>
    <row r="298" spans="1:11" ht="14.4" customHeight="1" x14ac:dyDescent="0.3">
      <c r="A298" s="21"/>
      <c r="B298" s="20"/>
      <c r="C298" s="37" t="s">
        <v>5</v>
      </c>
      <c r="D298" s="34">
        <v>39934</v>
      </c>
      <c r="E298" s="22">
        <v>39938</v>
      </c>
      <c r="F298" s="111">
        <f t="shared" si="65"/>
        <v>-1</v>
      </c>
      <c r="G298" s="65">
        <f>'National Disaster Timeline'!$I$102</f>
        <v>1</v>
      </c>
      <c r="H298" s="65">
        <f t="shared" si="58"/>
        <v>30</v>
      </c>
      <c r="I298" s="65">
        <f t="shared" si="66"/>
        <v>112</v>
      </c>
      <c r="J298" s="66">
        <f t="shared" si="67"/>
        <v>1</v>
      </c>
      <c r="K298" s="118">
        <f t="shared" si="60"/>
        <v>1</v>
      </c>
    </row>
    <row r="299" spans="1:11" ht="14.4" customHeight="1" x14ac:dyDescent="0.3">
      <c r="A299" s="21"/>
      <c r="B299" s="20"/>
      <c r="C299" s="37" t="s">
        <v>5</v>
      </c>
      <c r="D299" s="34">
        <v>40080</v>
      </c>
      <c r="E299" s="22">
        <v>40083</v>
      </c>
      <c r="F299" s="111">
        <f t="shared" si="65"/>
        <v>142</v>
      </c>
      <c r="G299" s="65">
        <f>'National Disaster Timeline'!$I$122</f>
        <v>1</v>
      </c>
      <c r="H299" s="65">
        <f t="shared" si="58"/>
        <v>30</v>
      </c>
      <c r="I299" s="65">
        <f t="shared" si="66"/>
        <v>-27</v>
      </c>
      <c r="J299" s="66">
        <f t="shared" si="67"/>
        <v>0</v>
      </c>
      <c r="K299" s="118">
        <f t="shared" si="60"/>
        <v>1</v>
      </c>
    </row>
    <row r="300" spans="1:11" ht="14.4" customHeight="1" x14ac:dyDescent="0.3">
      <c r="A300" s="21"/>
      <c r="B300" s="20"/>
      <c r="C300" s="36" t="s">
        <v>5</v>
      </c>
      <c r="D300" s="22">
        <v>40086</v>
      </c>
      <c r="E300" s="22">
        <v>40096</v>
      </c>
      <c r="F300" s="111">
        <f t="shared" si="65"/>
        <v>3</v>
      </c>
      <c r="G300" s="65">
        <f>'National Disaster Timeline'!$I$124</f>
        <v>6</v>
      </c>
      <c r="H300" s="65">
        <f t="shared" si="58"/>
        <v>180</v>
      </c>
      <c r="I300" s="65">
        <f t="shared" si="66"/>
        <v>-162</v>
      </c>
      <c r="J300" s="66">
        <f t="shared" si="67"/>
        <v>1</v>
      </c>
      <c r="K300" s="118">
        <f t="shared" si="60"/>
        <v>1</v>
      </c>
    </row>
    <row r="301" spans="1:11" ht="14.4" customHeight="1" thickBot="1" x14ac:dyDescent="0.35">
      <c r="A301" s="21"/>
      <c r="B301" s="20"/>
      <c r="C301" s="36" t="s">
        <v>5</v>
      </c>
      <c r="D301" s="22">
        <v>40114</v>
      </c>
      <c r="E301" s="22">
        <v>40118</v>
      </c>
      <c r="F301" s="111">
        <f t="shared" si="65"/>
        <v>18</v>
      </c>
      <c r="G301" s="65">
        <f>'National Disaster Timeline'!$I$126</f>
        <v>6</v>
      </c>
      <c r="H301" s="65">
        <f t="shared" si="58"/>
        <v>180</v>
      </c>
      <c r="I301" s="65">
        <f t="shared" si="66"/>
        <v>-180</v>
      </c>
      <c r="J301" s="66">
        <f t="shared" si="67"/>
        <v>1</v>
      </c>
      <c r="K301" s="118">
        <f t="shared" si="60"/>
        <v>1</v>
      </c>
    </row>
    <row r="302" spans="1:11" s="94" customFormat="1" ht="14.4" customHeight="1" thickBot="1" x14ac:dyDescent="0.35">
      <c r="A302" s="98" t="s">
        <v>286</v>
      </c>
      <c r="B302" s="89"/>
      <c r="C302" s="90"/>
      <c r="D302" s="91"/>
      <c r="E302" s="92"/>
      <c r="F302" s="112"/>
      <c r="G302" s="136">
        <f>SUM(G289:G301)</f>
        <v>57</v>
      </c>
      <c r="H302" s="136"/>
      <c r="I302" s="136"/>
      <c r="J302" s="136">
        <f t="shared" ref="J302:K302" si="68">SUM(J289:J301)</f>
        <v>9</v>
      </c>
      <c r="K302" s="120">
        <f t="shared" si="68"/>
        <v>13</v>
      </c>
    </row>
    <row r="303" spans="1:11" ht="14.4" customHeight="1" x14ac:dyDescent="0.3">
      <c r="A303" s="21" t="s">
        <v>113</v>
      </c>
      <c r="B303" s="20" t="s">
        <v>33</v>
      </c>
      <c r="C303" s="37" t="s">
        <v>13</v>
      </c>
      <c r="D303" s="34">
        <v>38610</v>
      </c>
      <c r="E303" s="22">
        <v>38622</v>
      </c>
      <c r="F303" s="111"/>
      <c r="G303" s="65">
        <f>'National Disaster Timeline'!$I$3</f>
        <v>3</v>
      </c>
      <c r="H303" s="65">
        <f t="shared" si="58"/>
        <v>90</v>
      </c>
      <c r="I303" s="65">
        <f t="shared" si="66"/>
        <v>134</v>
      </c>
      <c r="J303" s="66"/>
      <c r="K303" s="118">
        <f t="shared" si="60"/>
        <v>1</v>
      </c>
    </row>
    <row r="304" spans="1:11" ht="14.4" customHeight="1" x14ac:dyDescent="0.3">
      <c r="A304" s="21"/>
      <c r="B304" s="20"/>
      <c r="C304" s="37" t="s">
        <v>5</v>
      </c>
      <c r="D304" s="34">
        <v>38846</v>
      </c>
      <c r="E304" s="22">
        <v>38852</v>
      </c>
      <c r="F304" s="111">
        <f t="shared" ref="F304:F321" si="69">D304-E303</f>
        <v>224</v>
      </c>
      <c r="G304" s="65">
        <f>'National Disaster Timeline'!$I$11</f>
        <v>6</v>
      </c>
      <c r="H304" s="65">
        <f t="shared" si="58"/>
        <v>180</v>
      </c>
      <c r="I304" s="65">
        <f t="shared" si="66"/>
        <v>-124</v>
      </c>
      <c r="J304" s="66">
        <f t="shared" ref="J304:J321" si="70">IF(I303 &lt; 0, 1, 0)</f>
        <v>0</v>
      </c>
      <c r="K304" s="118">
        <f t="shared" si="60"/>
        <v>1</v>
      </c>
    </row>
    <row r="305" spans="1:11" ht="14.4" customHeight="1" x14ac:dyDescent="0.3">
      <c r="A305" s="21"/>
      <c r="B305" s="20"/>
      <c r="C305" s="37" t="s">
        <v>5</v>
      </c>
      <c r="D305" s="34">
        <v>38908</v>
      </c>
      <c r="E305" s="22">
        <v>38912</v>
      </c>
      <c r="F305" s="111">
        <f t="shared" si="69"/>
        <v>56</v>
      </c>
      <c r="G305" s="65">
        <f>'National Disaster Timeline'!$I$14</f>
        <v>6</v>
      </c>
      <c r="H305" s="65">
        <f t="shared" si="58"/>
        <v>180</v>
      </c>
      <c r="I305" s="65">
        <f t="shared" si="66"/>
        <v>-170</v>
      </c>
      <c r="J305" s="66">
        <f t="shared" si="70"/>
        <v>1</v>
      </c>
      <c r="K305" s="118">
        <f t="shared" si="60"/>
        <v>1</v>
      </c>
    </row>
    <row r="306" spans="1:11" ht="14.4" customHeight="1" x14ac:dyDescent="0.3">
      <c r="A306" s="21"/>
      <c r="B306" s="20"/>
      <c r="C306" s="36" t="s">
        <v>210</v>
      </c>
      <c r="D306" s="22">
        <v>38922</v>
      </c>
      <c r="E306" s="22">
        <v>38926</v>
      </c>
      <c r="F306" s="111">
        <f t="shared" si="69"/>
        <v>10</v>
      </c>
      <c r="G306" s="65">
        <f>'National Disaster Timeline'!$I$18</f>
        <v>1</v>
      </c>
      <c r="H306" s="65">
        <f t="shared" si="58"/>
        <v>30</v>
      </c>
      <c r="I306" s="65">
        <f t="shared" si="66"/>
        <v>29</v>
      </c>
      <c r="J306" s="66">
        <f t="shared" si="70"/>
        <v>1</v>
      </c>
      <c r="K306" s="118">
        <f t="shared" si="60"/>
        <v>1</v>
      </c>
    </row>
    <row r="307" spans="1:11" ht="14.4" customHeight="1" x14ac:dyDescent="0.3">
      <c r="A307" s="21"/>
      <c r="B307" s="20"/>
      <c r="C307" s="37" t="s">
        <v>5</v>
      </c>
      <c r="D307" s="34">
        <v>38985</v>
      </c>
      <c r="E307" s="22">
        <v>38989</v>
      </c>
      <c r="F307" s="111">
        <f t="shared" si="69"/>
        <v>59</v>
      </c>
      <c r="G307" s="65">
        <f>'National Disaster Timeline'!$I$25</f>
        <v>6</v>
      </c>
      <c r="H307" s="65">
        <f t="shared" si="58"/>
        <v>180</v>
      </c>
      <c r="I307" s="65">
        <f t="shared" si="66"/>
        <v>-182</v>
      </c>
      <c r="J307" s="66">
        <f t="shared" si="70"/>
        <v>0</v>
      </c>
      <c r="K307" s="118">
        <f t="shared" si="60"/>
        <v>1</v>
      </c>
    </row>
    <row r="308" spans="1:11" ht="14.4" customHeight="1" x14ac:dyDescent="0.3">
      <c r="A308" s="21"/>
      <c r="B308" s="20"/>
      <c r="C308" s="36" t="s">
        <v>210</v>
      </c>
      <c r="D308" s="22">
        <v>38987</v>
      </c>
      <c r="E308" s="22">
        <v>38996</v>
      </c>
      <c r="F308" s="111">
        <f t="shared" si="69"/>
        <v>-2</v>
      </c>
      <c r="G308" s="65">
        <f>'National Disaster Timeline'!$I$26</f>
        <v>6</v>
      </c>
      <c r="H308" s="65">
        <f t="shared" si="58"/>
        <v>180</v>
      </c>
      <c r="I308" s="65">
        <f t="shared" si="66"/>
        <v>-127</v>
      </c>
      <c r="J308" s="66">
        <f t="shared" si="70"/>
        <v>1</v>
      </c>
      <c r="K308" s="118">
        <f t="shared" si="60"/>
        <v>1</v>
      </c>
    </row>
    <row r="309" spans="1:11" ht="14.4" customHeight="1" x14ac:dyDescent="0.3">
      <c r="A309" s="21"/>
      <c r="C309" s="37" t="s">
        <v>5</v>
      </c>
      <c r="D309" s="34">
        <v>39049</v>
      </c>
      <c r="E309" s="22">
        <v>39052</v>
      </c>
      <c r="F309" s="111">
        <f t="shared" si="69"/>
        <v>53</v>
      </c>
      <c r="G309" s="65">
        <f>'National Disaster Timeline'!$I$33</f>
        <v>6</v>
      </c>
      <c r="H309" s="65">
        <f t="shared" si="58"/>
        <v>180</v>
      </c>
      <c r="I309" s="65">
        <f t="shared" si="66"/>
        <v>70</v>
      </c>
      <c r="J309" s="66">
        <f t="shared" si="70"/>
        <v>1</v>
      </c>
      <c r="K309" s="118">
        <f t="shared" si="60"/>
        <v>1</v>
      </c>
    </row>
    <row r="310" spans="1:11" ht="14.4" customHeight="1" x14ac:dyDescent="0.3">
      <c r="A310" s="21"/>
      <c r="B310" s="20"/>
      <c r="C310" s="37" t="s">
        <v>5</v>
      </c>
      <c r="D310" s="34">
        <v>39302</v>
      </c>
      <c r="E310" s="22">
        <v>39304</v>
      </c>
      <c r="F310" s="111">
        <f t="shared" si="69"/>
        <v>250</v>
      </c>
      <c r="G310" s="65">
        <f>'National Disaster Timeline'!$I$44</f>
        <v>6</v>
      </c>
      <c r="H310" s="65">
        <f t="shared" si="58"/>
        <v>180</v>
      </c>
      <c r="I310" s="65">
        <f t="shared" si="66"/>
        <v>-182</v>
      </c>
      <c r="J310" s="66">
        <f t="shared" si="70"/>
        <v>0</v>
      </c>
      <c r="K310" s="118">
        <f t="shared" si="60"/>
        <v>1</v>
      </c>
    </row>
    <row r="311" spans="1:11" ht="14.4" customHeight="1" x14ac:dyDescent="0.3">
      <c r="A311" s="21"/>
      <c r="B311" s="20"/>
      <c r="C311" s="36" t="s">
        <v>210</v>
      </c>
      <c r="D311" s="22">
        <v>39302</v>
      </c>
      <c r="E311" s="22">
        <v>39307</v>
      </c>
      <c r="F311" s="111">
        <f t="shared" si="69"/>
        <v>-2</v>
      </c>
      <c r="G311" s="65">
        <f>'National Disaster Timeline'!$I$43</f>
        <v>3</v>
      </c>
      <c r="H311" s="65">
        <f t="shared" si="58"/>
        <v>90</v>
      </c>
      <c r="I311" s="65">
        <f t="shared" si="66"/>
        <v>-90</v>
      </c>
      <c r="J311" s="66">
        <f t="shared" si="70"/>
        <v>1</v>
      </c>
      <c r="K311" s="118">
        <f t="shared" si="60"/>
        <v>1</v>
      </c>
    </row>
    <row r="312" spans="1:11" ht="14.4" customHeight="1" x14ac:dyDescent="0.3">
      <c r="A312" s="21"/>
      <c r="B312" s="20"/>
      <c r="C312" s="37" t="s">
        <v>5</v>
      </c>
      <c r="D312" s="34">
        <v>39307</v>
      </c>
      <c r="E312" s="22">
        <v>39312</v>
      </c>
      <c r="F312" s="111">
        <f t="shared" si="69"/>
        <v>0</v>
      </c>
      <c r="G312" s="65">
        <f>'National Disaster Timeline'!$I$45</f>
        <v>3</v>
      </c>
      <c r="H312" s="65">
        <f t="shared" si="58"/>
        <v>90</v>
      </c>
      <c r="I312" s="65">
        <f t="shared" si="66"/>
        <v>-91</v>
      </c>
      <c r="J312" s="66">
        <f t="shared" si="70"/>
        <v>1</v>
      </c>
      <c r="K312" s="118">
        <f t="shared" si="60"/>
        <v>1</v>
      </c>
    </row>
    <row r="313" spans="1:11" ht="14.4" customHeight="1" x14ac:dyDescent="0.3">
      <c r="A313" s="21"/>
      <c r="B313" s="20"/>
      <c r="C313" s="36" t="s">
        <v>210</v>
      </c>
      <c r="D313" s="22">
        <v>39311</v>
      </c>
      <c r="E313" s="22">
        <v>39318</v>
      </c>
      <c r="F313" s="111">
        <f t="shared" si="69"/>
        <v>-1</v>
      </c>
      <c r="G313" s="65">
        <f>'National Disaster Timeline'!$I$46</f>
        <v>3</v>
      </c>
      <c r="H313" s="65">
        <f t="shared" si="58"/>
        <v>90</v>
      </c>
      <c r="I313" s="65">
        <f t="shared" si="66"/>
        <v>-52</v>
      </c>
      <c r="J313" s="66">
        <f t="shared" si="70"/>
        <v>1</v>
      </c>
      <c r="K313" s="118">
        <f t="shared" si="60"/>
        <v>1</v>
      </c>
    </row>
    <row r="314" spans="1:11" ht="14.4" customHeight="1" x14ac:dyDescent="0.3">
      <c r="A314" s="21"/>
      <c r="B314" s="20"/>
      <c r="C314" s="106" t="s">
        <v>5</v>
      </c>
      <c r="D314" s="22">
        <v>39356</v>
      </c>
      <c r="E314" s="22">
        <v>39365</v>
      </c>
      <c r="F314" s="111">
        <f t="shared" si="69"/>
        <v>38</v>
      </c>
      <c r="G314" s="65">
        <f>'National Disaster Timeline'!$I$51</f>
        <v>1</v>
      </c>
      <c r="H314" s="65">
        <f t="shared" si="58"/>
        <v>30</v>
      </c>
      <c r="I314" s="65">
        <f t="shared" si="66"/>
        <v>221</v>
      </c>
      <c r="J314" s="66">
        <f t="shared" si="70"/>
        <v>1</v>
      </c>
      <c r="K314" s="118">
        <f t="shared" si="60"/>
        <v>1</v>
      </c>
    </row>
    <row r="315" spans="1:11" ht="14.4" customHeight="1" x14ac:dyDescent="0.3">
      <c r="A315" s="21"/>
      <c r="B315" s="20"/>
      <c r="C315" s="37" t="s">
        <v>5</v>
      </c>
      <c r="D315" s="34">
        <v>39616</v>
      </c>
      <c r="E315" s="34">
        <v>39622</v>
      </c>
      <c r="F315" s="111">
        <f t="shared" si="69"/>
        <v>251</v>
      </c>
      <c r="G315" s="65">
        <f>'National Disaster Timeline'!$I$71</f>
        <v>6</v>
      </c>
      <c r="H315" s="65">
        <f t="shared" si="58"/>
        <v>180</v>
      </c>
      <c r="I315" s="65">
        <f t="shared" si="66"/>
        <v>185</v>
      </c>
      <c r="J315" s="66">
        <f t="shared" si="70"/>
        <v>0</v>
      </c>
      <c r="K315" s="118">
        <f t="shared" si="60"/>
        <v>1</v>
      </c>
    </row>
    <row r="316" spans="1:11" ht="14.4" customHeight="1" x14ac:dyDescent="0.3">
      <c r="A316" s="21"/>
      <c r="B316" s="20"/>
      <c r="C316" s="36" t="s">
        <v>5</v>
      </c>
      <c r="D316" s="22">
        <v>39987</v>
      </c>
      <c r="E316" s="22">
        <v>39989</v>
      </c>
      <c r="F316" s="111">
        <f t="shared" si="69"/>
        <v>365</v>
      </c>
      <c r="G316" s="65">
        <f>'National Disaster Timeline'!$I$107</f>
        <v>3</v>
      </c>
      <c r="H316" s="65">
        <f t="shared" si="58"/>
        <v>90</v>
      </c>
      <c r="I316" s="65">
        <f t="shared" si="66"/>
        <v>-71</v>
      </c>
      <c r="J316" s="66">
        <f t="shared" si="70"/>
        <v>0</v>
      </c>
      <c r="K316" s="118">
        <f t="shared" si="60"/>
        <v>1</v>
      </c>
    </row>
    <row r="317" spans="1:11" ht="14.4" customHeight="1" x14ac:dyDescent="0.3">
      <c r="A317" s="21"/>
      <c r="B317" s="20"/>
      <c r="C317" s="36" t="s">
        <v>5</v>
      </c>
      <c r="D317" s="22">
        <v>40008</v>
      </c>
      <c r="E317" s="22">
        <v>40012</v>
      </c>
      <c r="F317" s="111">
        <f t="shared" si="69"/>
        <v>19</v>
      </c>
      <c r="G317" s="65">
        <f>'National Disaster Timeline'!$I$109</f>
        <v>1</v>
      </c>
      <c r="H317" s="65">
        <f t="shared" si="58"/>
        <v>30</v>
      </c>
      <c r="I317" s="65">
        <f t="shared" si="66"/>
        <v>26</v>
      </c>
      <c r="J317" s="66">
        <f t="shared" si="70"/>
        <v>1</v>
      </c>
      <c r="K317" s="118">
        <f t="shared" si="60"/>
        <v>1</v>
      </c>
    </row>
    <row r="318" spans="1:11" ht="14.4" customHeight="1" x14ac:dyDescent="0.3">
      <c r="A318" s="21"/>
      <c r="B318" s="20"/>
      <c r="C318" s="36" t="s">
        <v>5</v>
      </c>
      <c r="D318" s="22">
        <v>40068</v>
      </c>
      <c r="E318" s="22">
        <v>40069</v>
      </c>
      <c r="F318" s="111">
        <f t="shared" si="69"/>
        <v>56</v>
      </c>
      <c r="G318" s="65">
        <f>'National Disaster Timeline'!$I$119</f>
        <v>3</v>
      </c>
      <c r="H318" s="65">
        <f t="shared" si="58"/>
        <v>90</v>
      </c>
      <c r="I318" s="65">
        <f t="shared" si="66"/>
        <v>-79</v>
      </c>
      <c r="J318" s="66">
        <f t="shared" si="70"/>
        <v>0</v>
      </c>
      <c r="K318" s="118">
        <f t="shared" si="60"/>
        <v>1</v>
      </c>
    </row>
    <row r="319" spans="1:11" ht="14.4" customHeight="1" x14ac:dyDescent="0.3">
      <c r="A319" s="21"/>
      <c r="B319" s="20"/>
      <c r="C319" s="37" t="s">
        <v>5</v>
      </c>
      <c r="D319" s="34">
        <v>40080</v>
      </c>
      <c r="E319" s="22">
        <v>40083</v>
      </c>
      <c r="F319" s="111">
        <f t="shared" si="69"/>
        <v>11</v>
      </c>
      <c r="G319" s="65">
        <f>'National Disaster Timeline'!$I$122</f>
        <v>1</v>
      </c>
      <c r="H319" s="65">
        <f t="shared" si="58"/>
        <v>30</v>
      </c>
      <c r="I319" s="65">
        <f t="shared" si="66"/>
        <v>1</v>
      </c>
      <c r="J319" s="66">
        <f t="shared" si="70"/>
        <v>1</v>
      </c>
      <c r="K319" s="118">
        <f t="shared" si="60"/>
        <v>1</v>
      </c>
    </row>
    <row r="320" spans="1:11" s="10" customFormat="1" ht="14.4" customHeight="1" x14ac:dyDescent="0.3">
      <c r="A320" s="21"/>
      <c r="B320" s="20"/>
      <c r="C320" s="36" t="s">
        <v>5</v>
      </c>
      <c r="D320" s="22">
        <v>40114</v>
      </c>
      <c r="E320" s="22">
        <v>40118</v>
      </c>
      <c r="F320" s="111">
        <f t="shared" si="69"/>
        <v>31</v>
      </c>
      <c r="G320" s="65">
        <f>'National Disaster Timeline'!$I$126</f>
        <v>6</v>
      </c>
      <c r="H320" s="65">
        <f t="shared" si="58"/>
        <v>180</v>
      </c>
      <c r="I320" s="65">
        <f t="shared" si="66"/>
        <v>-182</v>
      </c>
      <c r="J320" s="66">
        <f t="shared" si="70"/>
        <v>0</v>
      </c>
      <c r="K320" s="118">
        <f t="shared" si="60"/>
        <v>1</v>
      </c>
    </row>
    <row r="321" spans="1:11" ht="14.4" customHeight="1" thickBot="1" x14ac:dyDescent="0.35">
      <c r="A321" s="21"/>
      <c r="B321" s="20"/>
      <c r="C321" s="37" t="s">
        <v>210</v>
      </c>
      <c r="D321" s="34">
        <v>40116</v>
      </c>
      <c r="E321" s="22">
        <v>40121</v>
      </c>
      <c r="F321" s="111">
        <f t="shared" si="69"/>
        <v>-2</v>
      </c>
      <c r="G321" s="65">
        <f>'National Disaster Timeline'!$I$127</f>
        <v>6</v>
      </c>
      <c r="H321" s="65">
        <f t="shared" si="58"/>
        <v>180</v>
      </c>
      <c r="I321" s="65">
        <f t="shared" si="66"/>
        <v>-180</v>
      </c>
      <c r="J321" s="66">
        <f t="shared" si="70"/>
        <v>1</v>
      </c>
      <c r="K321" s="118">
        <f t="shared" si="60"/>
        <v>1</v>
      </c>
    </row>
    <row r="322" spans="1:11" s="94" customFormat="1" ht="14.4" customHeight="1" thickBot="1" x14ac:dyDescent="0.35">
      <c r="A322" s="98" t="s">
        <v>286</v>
      </c>
      <c r="B322" s="89"/>
      <c r="C322" s="90"/>
      <c r="D322" s="91"/>
      <c r="E322" s="92"/>
      <c r="F322" s="112"/>
      <c r="G322" s="136">
        <f>SUM(G303:G321)</f>
        <v>76</v>
      </c>
      <c r="H322" s="136"/>
      <c r="I322" s="136"/>
      <c r="J322" s="136">
        <f t="shared" ref="J322:K322" si="71">SUM(J303:J321)</f>
        <v>11</v>
      </c>
      <c r="K322" s="120">
        <f t="shared" si="71"/>
        <v>19</v>
      </c>
    </row>
    <row r="323" spans="1:11" ht="14.4" customHeight="1" x14ac:dyDescent="0.3">
      <c r="A323" s="21" t="s">
        <v>114</v>
      </c>
      <c r="B323" s="20" t="s">
        <v>34</v>
      </c>
      <c r="C323" s="37" t="s">
        <v>5</v>
      </c>
      <c r="D323" s="34">
        <v>39059</v>
      </c>
      <c r="E323" s="22">
        <v>39063</v>
      </c>
      <c r="F323" s="111"/>
      <c r="G323" s="65">
        <f>'National Disaster Timeline'!$I$35</f>
        <v>6</v>
      </c>
      <c r="H323" s="65">
        <f t="shared" ref="H323:H385" si="72">G323 * 30</f>
        <v>180</v>
      </c>
      <c r="I323" s="65">
        <f t="shared" si="66"/>
        <v>161</v>
      </c>
      <c r="J323" s="66"/>
      <c r="K323" s="118">
        <f t="shared" si="60"/>
        <v>1</v>
      </c>
    </row>
    <row r="324" spans="1:11" ht="14.4" customHeight="1" x14ac:dyDescent="0.3">
      <c r="A324" s="21"/>
      <c r="B324" s="20"/>
      <c r="C324" s="36" t="s">
        <v>210</v>
      </c>
      <c r="D324" s="22">
        <v>39404</v>
      </c>
      <c r="E324" s="22">
        <v>39409</v>
      </c>
      <c r="F324" s="111">
        <f t="shared" ref="F324:F331" si="73">D324-E323</f>
        <v>341</v>
      </c>
      <c r="G324" s="65">
        <f>'National Disaster Timeline'!$I$57</f>
        <v>3</v>
      </c>
      <c r="H324" s="65">
        <f t="shared" si="72"/>
        <v>90</v>
      </c>
      <c r="I324" s="65">
        <f t="shared" si="66"/>
        <v>-94</v>
      </c>
      <c r="J324" s="66">
        <f t="shared" ref="J324:J331" si="74">IF(I323 &lt; 0, 1, 0)</f>
        <v>0</v>
      </c>
      <c r="K324" s="118">
        <f t="shared" si="60"/>
        <v>1</v>
      </c>
    </row>
    <row r="325" spans="1:11" ht="14.4" customHeight="1" x14ac:dyDescent="0.3">
      <c r="A325" s="21"/>
      <c r="B325" s="20"/>
      <c r="C325" s="37" t="s">
        <v>5</v>
      </c>
      <c r="D325" s="34">
        <v>39405</v>
      </c>
      <c r="E325" s="22">
        <v>39414</v>
      </c>
      <c r="F325" s="111">
        <f t="shared" si="73"/>
        <v>-4</v>
      </c>
      <c r="G325" s="65">
        <f>'National Disaster Timeline'!$I$58</f>
        <v>3</v>
      </c>
      <c r="H325" s="65">
        <f t="shared" si="72"/>
        <v>90</v>
      </c>
      <c r="I325" s="65">
        <f t="shared" si="66"/>
        <v>112</v>
      </c>
      <c r="J325" s="66">
        <f t="shared" si="74"/>
        <v>1</v>
      </c>
      <c r="K325" s="118">
        <f t="shared" si="60"/>
        <v>1</v>
      </c>
    </row>
    <row r="326" spans="1:11" ht="14.4" customHeight="1" x14ac:dyDescent="0.3">
      <c r="A326" s="21"/>
      <c r="B326" s="20"/>
      <c r="C326" s="37" t="s">
        <v>5</v>
      </c>
      <c r="D326" s="34">
        <v>39616</v>
      </c>
      <c r="E326" s="34">
        <v>39622</v>
      </c>
      <c r="F326" s="111">
        <f t="shared" si="73"/>
        <v>202</v>
      </c>
      <c r="G326" s="65">
        <f>'National Disaster Timeline'!$I$71</f>
        <v>6</v>
      </c>
      <c r="H326" s="65">
        <f t="shared" si="72"/>
        <v>180</v>
      </c>
      <c r="I326" s="65">
        <f t="shared" si="66"/>
        <v>-182</v>
      </c>
      <c r="J326" s="66">
        <f t="shared" si="74"/>
        <v>0</v>
      </c>
      <c r="K326" s="118">
        <f t="shared" si="60"/>
        <v>1</v>
      </c>
    </row>
    <row r="327" spans="1:11" ht="14.4" customHeight="1" x14ac:dyDescent="0.3">
      <c r="A327" s="21"/>
      <c r="B327" s="20"/>
      <c r="C327" s="36" t="s">
        <v>210</v>
      </c>
      <c r="D327" s="22">
        <v>39620</v>
      </c>
      <c r="E327" s="22">
        <v>39622</v>
      </c>
      <c r="F327" s="111">
        <f t="shared" si="73"/>
        <v>-2</v>
      </c>
      <c r="G327" s="65">
        <f>'National Disaster Timeline'!$I$72</f>
        <v>1</v>
      </c>
      <c r="H327" s="65">
        <f t="shared" si="72"/>
        <v>30</v>
      </c>
      <c r="I327" s="65">
        <f t="shared" si="66"/>
        <v>106</v>
      </c>
      <c r="J327" s="66">
        <f t="shared" si="74"/>
        <v>1</v>
      </c>
      <c r="K327" s="118">
        <f t="shared" si="60"/>
        <v>1</v>
      </c>
    </row>
    <row r="328" spans="1:11" ht="14.4" customHeight="1" x14ac:dyDescent="0.3">
      <c r="A328" s="21"/>
      <c r="B328" s="20"/>
      <c r="C328" s="37" t="s">
        <v>5</v>
      </c>
      <c r="D328" s="34">
        <v>39758</v>
      </c>
      <c r="E328" s="22">
        <v>39760</v>
      </c>
      <c r="F328" s="111">
        <f t="shared" si="73"/>
        <v>136</v>
      </c>
      <c r="G328" s="65">
        <f>'National Disaster Timeline'!$I$85</f>
        <v>1</v>
      </c>
      <c r="H328" s="65">
        <f t="shared" si="72"/>
        <v>30</v>
      </c>
      <c r="I328" s="65">
        <f t="shared" si="66"/>
        <v>197</v>
      </c>
      <c r="J328" s="66">
        <f t="shared" si="74"/>
        <v>0</v>
      </c>
      <c r="K328" s="118">
        <f t="shared" si="60"/>
        <v>1</v>
      </c>
    </row>
    <row r="329" spans="1:11" ht="14.4" customHeight="1" x14ac:dyDescent="0.3">
      <c r="A329" s="21"/>
      <c r="B329" s="20"/>
      <c r="C329" s="36" t="s">
        <v>5</v>
      </c>
      <c r="D329" s="22">
        <v>39987</v>
      </c>
      <c r="E329" s="22">
        <v>39989</v>
      </c>
      <c r="F329" s="111">
        <f t="shared" si="73"/>
        <v>227</v>
      </c>
      <c r="G329" s="65">
        <f>'National Disaster Timeline'!$I$107</f>
        <v>3</v>
      </c>
      <c r="H329" s="65">
        <f t="shared" si="72"/>
        <v>90</v>
      </c>
      <c r="I329" s="65">
        <f t="shared" si="66"/>
        <v>-55</v>
      </c>
      <c r="J329" s="66">
        <f t="shared" si="74"/>
        <v>0</v>
      </c>
      <c r="K329" s="118">
        <f t="shared" si="60"/>
        <v>1</v>
      </c>
    </row>
    <row r="330" spans="1:11" ht="14.4" customHeight="1" x14ac:dyDescent="0.3">
      <c r="A330" s="21"/>
      <c r="B330" s="20"/>
      <c r="C330" s="36" t="s">
        <v>5</v>
      </c>
      <c r="D330" s="22">
        <v>40024</v>
      </c>
      <c r="E330" s="22">
        <v>40027</v>
      </c>
      <c r="F330" s="111">
        <f t="shared" si="73"/>
        <v>35</v>
      </c>
      <c r="G330" s="65">
        <f>'National Disaster Timeline'!$I$112</f>
        <v>6</v>
      </c>
      <c r="H330" s="65">
        <f t="shared" si="72"/>
        <v>180</v>
      </c>
      <c r="I330" s="65">
        <f t="shared" si="66"/>
        <v>-179</v>
      </c>
      <c r="J330" s="66">
        <f t="shared" si="74"/>
        <v>1</v>
      </c>
      <c r="K330" s="118">
        <f t="shared" si="60"/>
        <v>1</v>
      </c>
    </row>
    <row r="331" spans="1:11" ht="14.4" customHeight="1" thickBot="1" x14ac:dyDescent="0.35">
      <c r="A331" s="21"/>
      <c r="B331" s="20"/>
      <c r="C331" s="36" t="s">
        <v>5</v>
      </c>
      <c r="D331" s="22">
        <v>40028</v>
      </c>
      <c r="E331" s="22">
        <v>40034</v>
      </c>
      <c r="F331" s="111">
        <f t="shared" si="73"/>
        <v>1</v>
      </c>
      <c r="G331" s="65">
        <f>'National Disaster Timeline'!$I$113</f>
        <v>3</v>
      </c>
      <c r="H331" s="65">
        <f t="shared" si="72"/>
        <v>90</v>
      </c>
      <c r="I331" s="65">
        <f t="shared" si="66"/>
        <v>-90</v>
      </c>
      <c r="J331" s="66">
        <f t="shared" si="74"/>
        <v>1</v>
      </c>
      <c r="K331" s="118">
        <f t="shared" si="60"/>
        <v>1</v>
      </c>
    </row>
    <row r="332" spans="1:11" s="94" customFormat="1" ht="14.4" customHeight="1" thickBot="1" x14ac:dyDescent="0.35">
      <c r="A332" s="98" t="s">
        <v>286</v>
      </c>
      <c r="B332" s="89"/>
      <c r="C332" s="90"/>
      <c r="D332" s="91"/>
      <c r="E332" s="92"/>
      <c r="F332" s="112"/>
      <c r="G332" s="136">
        <f>SUM(G323:G331)</f>
        <v>32</v>
      </c>
      <c r="H332" s="136"/>
      <c r="I332" s="136"/>
      <c r="J332" s="136">
        <f t="shared" ref="J332:K332" si="75">SUM(J323:J331)</f>
        <v>4</v>
      </c>
      <c r="K332" s="120">
        <f t="shared" si="75"/>
        <v>9</v>
      </c>
    </row>
    <row r="333" spans="1:11" ht="14.4" customHeight="1" x14ac:dyDescent="0.3">
      <c r="A333" s="21" t="s">
        <v>115</v>
      </c>
      <c r="B333" s="20" t="s">
        <v>35</v>
      </c>
      <c r="C333" s="146" t="s">
        <v>13</v>
      </c>
      <c r="D333" s="22">
        <v>38758</v>
      </c>
      <c r="E333" s="22">
        <v>38766</v>
      </c>
      <c r="F333" s="111"/>
      <c r="G333" s="65">
        <f>'National Disaster Timeline'!$I$7</f>
        <v>3</v>
      </c>
      <c r="H333" s="65">
        <f t="shared" si="72"/>
        <v>90</v>
      </c>
      <c r="I333" s="65">
        <f t="shared" si="66"/>
        <v>-76</v>
      </c>
      <c r="J333" s="66"/>
      <c r="K333" s="118">
        <f t="shared" si="60"/>
        <v>1</v>
      </c>
    </row>
    <row r="334" spans="1:11" ht="14.4" customHeight="1" x14ac:dyDescent="0.3">
      <c r="A334" s="21"/>
      <c r="B334" s="20"/>
      <c r="C334" s="146" t="s">
        <v>13</v>
      </c>
      <c r="D334" s="22">
        <v>38780</v>
      </c>
      <c r="E334" s="22">
        <v>38782</v>
      </c>
      <c r="F334" s="111">
        <f t="shared" ref="F334:F346" si="76">D334-E333</f>
        <v>14</v>
      </c>
      <c r="G334" s="65">
        <f>'National Disaster Timeline'!$I$10</f>
        <v>1</v>
      </c>
      <c r="H334" s="65">
        <f t="shared" si="72"/>
        <v>30</v>
      </c>
      <c r="I334" s="65">
        <f t="shared" si="66"/>
        <v>199</v>
      </c>
      <c r="J334" s="66">
        <f t="shared" ref="J334:J346" si="77">IF(I333 &lt; 0, 1, 0)</f>
        <v>1</v>
      </c>
      <c r="K334" s="118">
        <f t="shared" si="60"/>
        <v>1</v>
      </c>
    </row>
    <row r="335" spans="1:11" ht="14.4" customHeight="1" x14ac:dyDescent="0.3">
      <c r="A335" s="21"/>
      <c r="B335" s="20"/>
      <c r="C335" s="146" t="s">
        <v>13</v>
      </c>
      <c r="D335" s="22">
        <v>39011</v>
      </c>
      <c r="E335" s="22">
        <v>39017</v>
      </c>
      <c r="F335" s="111">
        <f t="shared" si="76"/>
        <v>229</v>
      </c>
      <c r="G335" s="65">
        <f>'National Disaster Timeline'!$I$29</f>
        <v>3</v>
      </c>
      <c r="H335" s="65">
        <f t="shared" si="72"/>
        <v>90</v>
      </c>
      <c r="I335" s="65">
        <f t="shared" si="66"/>
        <v>-15</v>
      </c>
      <c r="J335" s="66">
        <f t="shared" si="77"/>
        <v>0</v>
      </c>
      <c r="K335" s="118">
        <f t="shared" si="60"/>
        <v>1</v>
      </c>
    </row>
    <row r="336" spans="1:11" ht="14.4" customHeight="1" x14ac:dyDescent="0.3">
      <c r="A336" s="21"/>
      <c r="B336" s="20"/>
      <c r="C336" s="146" t="s">
        <v>13</v>
      </c>
      <c r="D336" s="22">
        <v>39092</v>
      </c>
      <c r="E336" s="22">
        <v>39106</v>
      </c>
      <c r="F336" s="111">
        <f t="shared" si="76"/>
        <v>75</v>
      </c>
      <c r="G336" s="65">
        <f>'National Disaster Timeline'!$I$37</f>
        <v>3</v>
      </c>
      <c r="H336" s="65">
        <f t="shared" si="72"/>
        <v>90</v>
      </c>
      <c r="I336" s="65">
        <f t="shared" si="66"/>
        <v>269</v>
      </c>
      <c r="J336" s="66">
        <f t="shared" si="77"/>
        <v>1</v>
      </c>
      <c r="K336" s="118">
        <f t="shared" si="60"/>
        <v>1</v>
      </c>
    </row>
    <row r="337" spans="1:11" s="45" customFormat="1" ht="14.4" customHeight="1" x14ac:dyDescent="0.3">
      <c r="A337" s="21"/>
      <c r="B337" s="20"/>
      <c r="C337" s="146" t="s">
        <v>13</v>
      </c>
      <c r="D337" s="22">
        <v>39465</v>
      </c>
      <c r="E337" s="22">
        <v>39465</v>
      </c>
      <c r="F337" s="111">
        <f t="shared" si="76"/>
        <v>359</v>
      </c>
      <c r="G337" s="65">
        <f>'National Disaster Timeline'!$I$62</f>
        <v>1</v>
      </c>
      <c r="H337" s="65">
        <f t="shared" si="72"/>
        <v>30</v>
      </c>
      <c r="I337" s="65">
        <f t="shared" si="66"/>
        <v>-5</v>
      </c>
      <c r="J337" s="66">
        <f t="shared" si="77"/>
        <v>0</v>
      </c>
      <c r="K337" s="118">
        <f t="shared" si="60"/>
        <v>1</v>
      </c>
    </row>
    <row r="338" spans="1:11" ht="14.4" customHeight="1" x14ac:dyDescent="0.3">
      <c r="A338" s="21"/>
      <c r="B338" s="20"/>
      <c r="C338" s="146" t="s">
        <v>13</v>
      </c>
      <c r="D338" s="22">
        <v>39490</v>
      </c>
      <c r="E338" s="22">
        <v>39519</v>
      </c>
      <c r="F338" s="111">
        <f t="shared" si="76"/>
        <v>25</v>
      </c>
      <c r="G338" s="65">
        <f>'National Disaster Timeline'!$I$63</f>
        <v>6</v>
      </c>
      <c r="H338" s="65">
        <f t="shared" si="72"/>
        <v>180</v>
      </c>
      <c r="I338" s="65">
        <f t="shared" si="66"/>
        <v>-121</v>
      </c>
      <c r="J338" s="66">
        <f t="shared" si="77"/>
        <v>1</v>
      </c>
      <c r="K338" s="118">
        <f t="shared" si="60"/>
        <v>1</v>
      </c>
    </row>
    <row r="339" spans="1:11" ht="14.4" customHeight="1" x14ac:dyDescent="0.3">
      <c r="A339" s="21"/>
      <c r="B339" s="20"/>
      <c r="C339" s="146" t="s">
        <v>210</v>
      </c>
      <c r="D339" s="22">
        <v>39578</v>
      </c>
      <c r="E339" s="22">
        <v>39586</v>
      </c>
      <c r="F339" s="111">
        <f t="shared" si="76"/>
        <v>59</v>
      </c>
      <c r="G339" s="65">
        <f>'National Disaster Timeline'!$I$65</f>
        <v>3</v>
      </c>
      <c r="H339" s="65">
        <f t="shared" si="72"/>
        <v>90</v>
      </c>
      <c r="I339" s="65">
        <f t="shared" si="66"/>
        <v>-60</v>
      </c>
      <c r="J339" s="66">
        <f t="shared" si="77"/>
        <v>1</v>
      </c>
      <c r="K339" s="118">
        <f t="shared" si="60"/>
        <v>1</v>
      </c>
    </row>
    <row r="340" spans="1:11" ht="14.4" customHeight="1" x14ac:dyDescent="0.3">
      <c r="A340" s="21"/>
      <c r="B340" s="20"/>
      <c r="C340" s="147" t="s">
        <v>13</v>
      </c>
      <c r="D340" s="26">
        <v>39616</v>
      </c>
      <c r="E340" s="22">
        <v>39616</v>
      </c>
      <c r="F340" s="111">
        <f t="shared" si="76"/>
        <v>30</v>
      </c>
      <c r="G340" s="65">
        <f>'National Disaster Timeline'!$I$70</f>
        <v>3</v>
      </c>
      <c r="H340" s="65">
        <f t="shared" si="72"/>
        <v>90</v>
      </c>
      <c r="I340" s="65">
        <f t="shared" si="66"/>
        <v>-90</v>
      </c>
      <c r="J340" s="66">
        <f t="shared" si="77"/>
        <v>1</v>
      </c>
      <c r="K340" s="118">
        <f t="shared" si="60"/>
        <v>1</v>
      </c>
    </row>
    <row r="341" spans="1:11" ht="14.4" customHeight="1" x14ac:dyDescent="0.3">
      <c r="A341" s="21"/>
      <c r="B341" s="20"/>
      <c r="C341" s="37" t="s">
        <v>5</v>
      </c>
      <c r="D341" s="34">
        <v>39616</v>
      </c>
      <c r="E341" s="34">
        <v>39622</v>
      </c>
      <c r="F341" s="111">
        <f t="shared" si="76"/>
        <v>0</v>
      </c>
      <c r="G341" s="65">
        <f>'National Disaster Timeline'!$I$71</f>
        <v>6</v>
      </c>
      <c r="H341" s="65">
        <f t="shared" si="72"/>
        <v>180</v>
      </c>
      <c r="I341" s="65">
        <f t="shared" si="66"/>
        <v>-105</v>
      </c>
      <c r="J341" s="66">
        <f t="shared" si="77"/>
        <v>1</v>
      </c>
      <c r="K341" s="118">
        <f t="shared" si="60"/>
        <v>1</v>
      </c>
    </row>
    <row r="342" spans="1:11" ht="14.4" customHeight="1" x14ac:dyDescent="0.3">
      <c r="A342" s="21"/>
      <c r="B342" s="20"/>
      <c r="C342" s="147" t="s">
        <v>201</v>
      </c>
      <c r="D342" s="26">
        <v>39697</v>
      </c>
      <c r="E342" s="26">
        <v>39697</v>
      </c>
      <c r="F342" s="111">
        <f t="shared" si="76"/>
        <v>75</v>
      </c>
      <c r="G342" s="65">
        <f>'National Disaster Timeline'!$I$82</f>
        <v>3</v>
      </c>
      <c r="H342" s="65">
        <f t="shared" si="72"/>
        <v>90</v>
      </c>
      <c r="I342" s="65">
        <f t="shared" si="66"/>
        <v>23</v>
      </c>
      <c r="J342" s="66">
        <f t="shared" si="77"/>
        <v>1</v>
      </c>
      <c r="K342" s="118">
        <f t="shared" si="60"/>
        <v>1</v>
      </c>
    </row>
    <row r="343" spans="1:11" ht="14.4" customHeight="1" x14ac:dyDescent="0.3">
      <c r="A343" s="21"/>
      <c r="B343" s="20"/>
      <c r="C343" s="146" t="s">
        <v>13</v>
      </c>
      <c r="D343" s="22">
        <v>39810</v>
      </c>
      <c r="E343" s="22">
        <v>39832</v>
      </c>
      <c r="F343" s="111">
        <f t="shared" si="76"/>
        <v>113</v>
      </c>
      <c r="G343" s="65">
        <f>'National Disaster Timeline'!$I$91</f>
        <v>1</v>
      </c>
      <c r="H343" s="65">
        <f t="shared" si="72"/>
        <v>30</v>
      </c>
      <c r="I343" s="65">
        <f t="shared" si="66"/>
        <v>-23</v>
      </c>
      <c r="J343" s="66">
        <f t="shared" si="77"/>
        <v>0</v>
      </c>
      <c r="K343" s="118">
        <f t="shared" ref="K343:K406" si="78">COUNTIF(C343, "*")</f>
        <v>1</v>
      </c>
    </row>
    <row r="344" spans="1:11" ht="14.4" customHeight="1" x14ac:dyDescent="0.3">
      <c r="A344" s="21"/>
      <c r="B344" s="20"/>
      <c r="C344" s="146" t="s">
        <v>13</v>
      </c>
      <c r="D344" s="22">
        <v>39839</v>
      </c>
      <c r="E344" s="22">
        <v>39840</v>
      </c>
      <c r="F344" s="111">
        <f t="shared" si="76"/>
        <v>7</v>
      </c>
      <c r="G344" s="65">
        <f>'National Disaster Timeline'!$I$97</f>
        <v>3</v>
      </c>
      <c r="H344" s="65">
        <f t="shared" si="72"/>
        <v>90</v>
      </c>
      <c r="I344" s="65">
        <f t="shared" si="66"/>
        <v>-60</v>
      </c>
      <c r="J344" s="66">
        <f t="shared" si="77"/>
        <v>1</v>
      </c>
      <c r="K344" s="118">
        <f t="shared" si="78"/>
        <v>1</v>
      </c>
    </row>
    <row r="345" spans="1:11" s="45" customFormat="1" ht="14.4" customHeight="1" x14ac:dyDescent="0.3">
      <c r="A345" s="21"/>
      <c r="B345" s="20"/>
      <c r="C345" s="146" t="s">
        <v>13</v>
      </c>
      <c r="D345" s="22">
        <v>39870</v>
      </c>
      <c r="E345" s="22">
        <v>39870</v>
      </c>
      <c r="F345" s="111">
        <f t="shared" si="76"/>
        <v>30</v>
      </c>
      <c r="G345" s="65">
        <f>'National Disaster Timeline'!$I$99</f>
        <v>1</v>
      </c>
      <c r="H345" s="65">
        <f t="shared" si="72"/>
        <v>30</v>
      </c>
      <c r="I345" s="65">
        <f t="shared" si="66"/>
        <v>119</v>
      </c>
      <c r="J345" s="66">
        <f t="shared" si="77"/>
        <v>1</v>
      </c>
      <c r="K345" s="118">
        <f t="shared" si="78"/>
        <v>1</v>
      </c>
    </row>
    <row r="346" spans="1:11" ht="14.4" customHeight="1" thickBot="1" x14ac:dyDescent="0.35">
      <c r="A346" s="21"/>
      <c r="B346" s="20"/>
      <c r="C346" s="146" t="s">
        <v>13</v>
      </c>
      <c r="D346" s="22">
        <v>40019</v>
      </c>
      <c r="E346" s="22">
        <v>40029</v>
      </c>
      <c r="F346" s="111">
        <f t="shared" si="76"/>
        <v>149</v>
      </c>
      <c r="G346" s="65">
        <f>'National Disaster Timeline'!$I$111</f>
        <v>1</v>
      </c>
      <c r="H346" s="65">
        <f t="shared" si="72"/>
        <v>30</v>
      </c>
      <c r="I346" s="65">
        <f t="shared" si="66"/>
        <v>-30</v>
      </c>
      <c r="J346" s="66">
        <f t="shared" si="77"/>
        <v>0</v>
      </c>
      <c r="K346" s="118">
        <f t="shared" si="78"/>
        <v>1</v>
      </c>
    </row>
    <row r="347" spans="1:11" s="94" customFormat="1" ht="14.4" customHeight="1" thickBot="1" x14ac:dyDescent="0.35">
      <c r="A347" s="98" t="s">
        <v>286</v>
      </c>
      <c r="B347" s="89"/>
      <c r="C347" s="90"/>
      <c r="D347" s="91"/>
      <c r="E347" s="92"/>
      <c r="F347" s="112"/>
      <c r="G347" s="136">
        <f>SUM(G333:G346)</f>
        <v>38</v>
      </c>
      <c r="H347" s="136"/>
      <c r="I347" s="136"/>
      <c r="J347" s="136">
        <f t="shared" ref="J347:K347" si="79">SUM(J333:J346)</f>
        <v>9</v>
      </c>
      <c r="K347" s="120">
        <f t="shared" si="79"/>
        <v>14</v>
      </c>
    </row>
    <row r="348" spans="1:11" ht="14.4" customHeight="1" x14ac:dyDescent="0.3">
      <c r="A348" s="148" t="s">
        <v>116</v>
      </c>
      <c r="B348" s="149" t="s">
        <v>36</v>
      </c>
      <c r="C348" s="36" t="s">
        <v>13</v>
      </c>
      <c r="D348" s="22">
        <v>38758</v>
      </c>
      <c r="E348" s="22">
        <v>38766</v>
      </c>
      <c r="F348" s="111"/>
      <c r="G348" s="65">
        <f>'National Disaster Timeline'!$I$7</f>
        <v>3</v>
      </c>
      <c r="H348" s="65">
        <f t="shared" si="72"/>
        <v>90</v>
      </c>
      <c r="I348" s="65">
        <f t="shared" si="66"/>
        <v>-76</v>
      </c>
      <c r="J348" s="66"/>
      <c r="K348" s="118">
        <f t="shared" si="78"/>
        <v>1</v>
      </c>
    </row>
    <row r="349" spans="1:11" ht="14.4" customHeight="1" x14ac:dyDescent="0.3">
      <c r="A349" s="21"/>
      <c r="B349" s="20"/>
      <c r="C349" s="36" t="s">
        <v>13</v>
      </c>
      <c r="D349" s="22">
        <v>38780</v>
      </c>
      <c r="E349" s="22">
        <v>38782</v>
      </c>
      <c r="F349" s="111">
        <f t="shared" ref="F349:F357" si="80">D349-E348</f>
        <v>14</v>
      </c>
      <c r="G349" s="65">
        <f>'National Disaster Timeline'!$I$10</f>
        <v>1</v>
      </c>
      <c r="H349" s="65">
        <f t="shared" si="72"/>
        <v>30</v>
      </c>
      <c r="I349" s="65">
        <f t="shared" si="66"/>
        <v>96</v>
      </c>
      <c r="J349" s="66">
        <f t="shared" ref="J349:J357" si="81">IF(I348 &lt; 0, 1, 0)</f>
        <v>1</v>
      </c>
      <c r="K349" s="118">
        <f t="shared" si="78"/>
        <v>1</v>
      </c>
    </row>
    <row r="350" spans="1:11" ht="14.4" customHeight="1" x14ac:dyDescent="0.3">
      <c r="A350" s="21"/>
      <c r="B350" s="20"/>
      <c r="C350" s="36" t="s">
        <v>5</v>
      </c>
      <c r="D350" s="22">
        <v>38908</v>
      </c>
      <c r="E350" s="22">
        <v>38912</v>
      </c>
      <c r="F350" s="111">
        <f t="shared" si="80"/>
        <v>126</v>
      </c>
      <c r="G350" s="65">
        <f>'National Disaster Timeline'!$I$14</f>
        <v>6</v>
      </c>
      <c r="H350" s="65">
        <f t="shared" si="72"/>
        <v>180</v>
      </c>
      <c r="I350" s="65">
        <f t="shared" si="66"/>
        <v>-155</v>
      </c>
      <c r="J350" s="66">
        <f t="shared" si="81"/>
        <v>0</v>
      </c>
      <c r="K350" s="118">
        <f t="shared" si="78"/>
        <v>1</v>
      </c>
    </row>
    <row r="351" spans="1:11" ht="14.4" customHeight="1" x14ac:dyDescent="0.3">
      <c r="A351" s="21"/>
      <c r="B351" s="20"/>
      <c r="C351" s="106" t="s">
        <v>201</v>
      </c>
      <c r="D351" s="22">
        <v>38937</v>
      </c>
      <c r="E351" s="22">
        <v>38937</v>
      </c>
      <c r="F351" s="111">
        <f t="shared" si="80"/>
        <v>25</v>
      </c>
      <c r="G351" s="65">
        <f>'National Disaster Timeline'!$I$23</f>
        <v>1</v>
      </c>
      <c r="H351" s="65">
        <f t="shared" si="72"/>
        <v>30</v>
      </c>
      <c r="I351" s="65">
        <f t="shared" si="66"/>
        <v>44</v>
      </c>
      <c r="J351" s="66">
        <f t="shared" si="81"/>
        <v>1</v>
      </c>
      <c r="K351" s="118">
        <f t="shared" si="78"/>
        <v>1</v>
      </c>
    </row>
    <row r="352" spans="1:11" ht="14.4" customHeight="1" x14ac:dyDescent="0.3">
      <c r="A352" s="21"/>
      <c r="B352" s="20"/>
      <c r="C352" s="36" t="s">
        <v>13</v>
      </c>
      <c r="D352" s="22">
        <v>39011</v>
      </c>
      <c r="E352" s="22">
        <v>39017</v>
      </c>
      <c r="F352" s="111">
        <f t="shared" si="80"/>
        <v>74</v>
      </c>
      <c r="G352" s="65">
        <f>'National Disaster Timeline'!$I$29</f>
        <v>3</v>
      </c>
      <c r="H352" s="65">
        <f t="shared" si="72"/>
        <v>90</v>
      </c>
      <c r="I352" s="65">
        <f t="shared" si="66"/>
        <v>-15</v>
      </c>
      <c r="J352" s="66">
        <f t="shared" si="81"/>
        <v>0</v>
      </c>
      <c r="K352" s="118">
        <f t="shared" si="78"/>
        <v>1</v>
      </c>
    </row>
    <row r="353" spans="1:11" ht="14.4" customHeight="1" x14ac:dyDescent="0.3">
      <c r="A353" s="21"/>
      <c r="B353" s="20"/>
      <c r="C353" s="36" t="s">
        <v>13</v>
      </c>
      <c r="D353" s="22">
        <v>39092</v>
      </c>
      <c r="E353" s="22">
        <v>39106</v>
      </c>
      <c r="F353" s="111">
        <f t="shared" si="80"/>
        <v>75</v>
      </c>
      <c r="G353" s="65">
        <f>'National Disaster Timeline'!$I$37</f>
        <v>3</v>
      </c>
      <c r="H353" s="65">
        <f t="shared" si="72"/>
        <v>90</v>
      </c>
      <c r="I353" s="65">
        <f t="shared" si="66"/>
        <v>382</v>
      </c>
      <c r="J353" s="66">
        <f t="shared" si="81"/>
        <v>1</v>
      </c>
      <c r="K353" s="118">
        <f t="shared" si="78"/>
        <v>1</v>
      </c>
    </row>
    <row r="354" spans="1:11" ht="14.4" customHeight="1" x14ac:dyDescent="0.3">
      <c r="A354" s="21"/>
      <c r="B354" s="20"/>
      <c r="C354" s="36" t="s">
        <v>210</v>
      </c>
      <c r="D354" s="22">
        <v>39578</v>
      </c>
      <c r="E354" s="22">
        <v>39586</v>
      </c>
      <c r="F354" s="111">
        <f t="shared" si="80"/>
        <v>472</v>
      </c>
      <c r="G354" s="65">
        <f>'National Disaster Timeline'!$I$65</f>
        <v>3</v>
      </c>
      <c r="H354" s="65">
        <f t="shared" si="72"/>
        <v>90</v>
      </c>
      <c r="I354" s="65">
        <f t="shared" ref="I354:I417" si="82">F355 - H354</f>
        <v>-72</v>
      </c>
      <c r="J354" s="66">
        <f t="shared" si="81"/>
        <v>0</v>
      </c>
      <c r="K354" s="118">
        <f t="shared" si="78"/>
        <v>1</v>
      </c>
    </row>
    <row r="355" spans="1:11" ht="14.4" customHeight="1" x14ac:dyDescent="0.3">
      <c r="A355" s="21"/>
      <c r="B355" s="20"/>
      <c r="C355" s="106" t="s">
        <v>13</v>
      </c>
      <c r="D355" s="34">
        <v>39604</v>
      </c>
      <c r="E355" s="34">
        <v>39605</v>
      </c>
      <c r="F355" s="111">
        <f t="shared" si="80"/>
        <v>18</v>
      </c>
      <c r="G355" s="65">
        <f>'National Disaster Timeline'!$I$69</f>
        <v>1</v>
      </c>
      <c r="H355" s="65">
        <f t="shared" si="72"/>
        <v>30</v>
      </c>
      <c r="I355" s="65">
        <f t="shared" si="82"/>
        <v>204</v>
      </c>
      <c r="J355" s="66">
        <f t="shared" si="81"/>
        <v>1</v>
      </c>
      <c r="K355" s="118">
        <f t="shared" si="78"/>
        <v>1</v>
      </c>
    </row>
    <row r="356" spans="1:11" ht="14.4" customHeight="1" x14ac:dyDescent="0.3">
      <c r="A356" s="21"/>
      <c r="B356" s="20"/>
      <c r="C356" s="36" t="s">
        <v>13</v>
      </c>
      <c r="D356" s="22">
        <v>39839</v>
      </c>
      <c r="E356" s="22">
        <v>39840</v>
      </c>
      <c r="F356" s="111">
        <f t="shared" si="80"/>
        <v>234</v>
      </c>
      <c r="G356" s="65">
        <f>'National Disaster Timeline'!$I$97</f>
        <v>3</v>
      </c>
      <c r="H356" s="65">
        <f t="shared" si="72"/>
        <v>90</v>
      </c>
      <c r="I356" s="65">
        <f t="shared" si="82"/>
        <v>89</v>
      </c>
      <c r="J356" s="66">
        <f t="shared" si="81"/>
        <v>0</v>
      </c>
      <c r="K356" s="118">
        <f t="shared" si="78"/>
        <v>1</v>
      </c>
    </row>
    <row r="357" spans="1:11" ht="14.4" customHeight="1" thickBot="1" x14ac:dyDescent="0.35">
      <c r="A357" s="21"/>
      <c r="B357" s="20"/>
      <c r="C357" s="36" t="s">
        <v>13</v>
      </c>
      <c r="D357" s="22">
        <v>40019</v>
      </c>
      <c r="E357" s="22">
        <v>40029</v>
      </c>
      <c r="F357" s="111">
        <f t="shared" si="80"/>
        <v>179</v>
      </c>
      <c r="G357" s="65">
        <f>'National Disaster Timeline'!$I$111</f>
        <v>1</v>
      </c>
      <c r="H357" s="65">
        <f t="shared" si="72"/>
        <v>30</v>
      </c>
      <c r="I357" s="65">
        <f t="shared" si="82"/>
        <v>-30</v>
      </c>
      <c r="J357" s="66">
        <f t="shared" si="81"/>
        <v>0</v>
      </c>
      <c r="K357" s="118">
        <f t="shared" si="78"/>
        <v>1</v>
      </c>
    </row>
    <row r="358" spans="1:11" s="94" customFormat="1" ht="14.4" customHeight="1" thickBot="1" x14ac:dyDescent="0.35">
      <c r="A358" s="98" t="s">
        <v>286</v>
      </c>
      <c r="B358" s="89"/>
      <c r="C358" s="90"/>
      <c r="D358" s="91"/>
      <c r="E358" s="92"/>
      <c r="F358" s="112"/>
      <c r="G358" s="136">
        <f>SUM(G348:G357)</f>
        <v>25</v>
      </c>
      <c r="H358" s="136"/>
      <c r="I358" s="136"/>
      <c r="J358" s="136">
        <f t="shared" ref="J358:K358" si="83">SUM(J348:J357)</f>
        <v>4</v>
      </c>
      <c r="K358" s="120">
        <f t="shared" si="83"/>
        <v>10</v>
      </c>
    </row>
    <row r="359" spans="1:11" ht="14.4" customHeight="1" x14ac:dyDescent="0.3">
      <c r="A359" s="21" t="s">
        <v>117</v>
      </c>
      <c r="B359" s="20" t="s">
        <v>37</v>
      </c>
      <c r="C359" s="36" t="s">
        <v>13</v>
      </c>
      <c r="D359" s="22">
        <v>38758</v>
      </c>
      <c r="E359" s="22">
        <v>38766</v>
      </c>
      <c r="F359" s="111"/>
      <c r="G359" s="65">
        <f>'National Disaster Timeline'!$I$7</f>
        <v>3</v>
      </c>
      <c r="H359" s="65">
        <f t="shared" si="72"/>
        <v>90</v>
      </c>
      <c r="I359" s="65">
        <f t="shared" si="82"/>
        <v>236</v>
      </c>
      <c r="J359" s="66"/>
      <c r="K359" s="118">
        <f t="shared" si="78"/>
        <v>1</v>
      </c>
    </row>
    <row r="360" spans="1:11" ht="14.4" customHeight="1" x14ac:dyDescent="0.3">
      <c r="A360" s="21"/>
      <c r="B360" s="20"/>
      <c r="C360" s="36" t="s">
        <v>13</v>
      </c>
      <c r="D360" s="22">
        <v>39092</v>
      </c>
      <c r="E360" s="22">
        <v>39106</v>
      </c>
      <c r="F360" s="111">
        <f t="shared" ref="F360:F367" si="84">D360-E359</f>
        <v>326</v>
      </c>
      <c r="G360" s="47">
        <f>'National Disaster Timeline'!$I$37</f>
        <v>3</v>
      </c>
      <c r="H360" s="65">
        <f t="shared" si="72"/>
        <v>90</v>
      </c>
      <c r="I360" s="65">
        <f t="shared" si="82"/>
        <v>-67</v>
      </c>
      <c r="J360" s="66">
        <f t="shared" ref="J360:J367" si="85">IF(I359 &lt; 0, 1, 0)</f>
        <v>0</v>
      </c>
      <c r="K360" s="118">
        <f t="shared" si="78"/>
        <v>1</v>
      </c>
    </row>
    <row r="361" spans="1:11" ht="14.4" customHeight="1" x14ac:dyDescent="0.3">
      <c r="A361" s="21"/>
      <c r="B361" s="20"/>
      <c r="C361" s="36" t="s">
        <v>12</v>
      </c>
      <c r="D361" s="22">
        <v>39129</v>
      </c>
      <c r="E361" s="22">
        <v>39129</v>
      </c>
      <c r="F361" s="111">
        <f t="shared" si="84"/>
        <v>23</v>
      </c>
      <c r="G361" s="47">
        <f>'National Disaster Timeline'!$I$38</f>
        <v>1</v>
      </c>
      <c r="H361" s="65">
        <f t="shared" si="72"/>
        <v>30</v>
      </c>
      <c r="I361" s="65">
        <f t="shared" si="82"/>
        <v>197</v>
      </c>
      <c r="J361" s="66">
        <f t="shared" si="85"/>
        <v>1</v>
      </c>
      <c r="K361" s="118">
        <f t="shared" si="78"/>
        <v>1</v>
      </c>
    </row>
    <row r="362" spans="1:11" ht="14.4" customHeight="1" x14ac:dyDescent="0.3">
      <c r="A362" s="21"/>
      <c r="B362" s="20"/>
      <c r="C362" s="106" t="s">
        <v>5</v>
      </c>
      <c r="D362" s="22">
        <v>39356</v>
      </c>
      <c r="E362" s="22">
        <v>39362</v>
      </c>
      <c r="F362" s="111">
        <f t="shared" si="84"/>
        <v>227</v>
      </c>
      <c r="G362" s="65">
        <f>'National Disaster Timeline'!$I$51</f>
        <v>1</v>
      </c>
      <c r="H362" s="65">
        <f t="shared" si="72"/>
        <v>30</v>
      </c>
      <c r="I362" s="65">
        <f t="shared" si="82"/>
        <v>98</v>
      </c>
      <c r="J362" s="66">
        <f t="shared" si="85"/>
        <v>0</v>
      </c>
      <c r="K362" s="118">
        <f t="shared" si="78"/>
        <v>1</v>
      </c>
    </row>
    <row r="363" spans="1:11" ht="14.4" customHeight="1" x14ac:dyDescent="0.3">
      <c r="A363" s="21"/>
      <c r="B363" s="20"/>
      <c r="C363" s="36" t="s">
        <v>13</v>
      </c>
      <c r="D363" s="22">
        <v>39490</v>
      </c>
      <c r="E363" s="22">
        <v>39519</v>
      </c>
      <c r="F363" s="111">
        <f t="shared" si="84"/>
        <v>128</v>
      </c>
      <c r="G363" s="65">
        <f>'National Disaster Timeline'!$I$63</f>
        <v>6</v>
      </c>
      <c r="H363" s="65">
        <f t="shared" si="72"/>
        <v>180</v>
      </c>
      <c r="I363" s="65">
        <f t="shared" si="82"/>
        <v>-83</v>
      </c>
      <c r="J363" s="66">
        <f t="shared" si="85"/>
        <v>0</v>
      </c>
      <c r="K363" s="118">
        <f t="shared" si="78"/>
        <v>1</v>
      </c>
    </row>
    <row r="364" spans="1:11" ht="14.4" customHeight="1" x14ac:dyDescent="0.3">
      <c r="A364" s="21"/>
      <c r="B364" s="20"/>
      <c r="C364" s="106" t="s">
        <v>13</v>
      </c>
      <c r="D364" s="34">
        <v>39616</v>
      </c>
      <c r="E364" s="34">
        <v>39616</v>
      </c>
      <c r="F364" s="111">
        <f t="shared" si="84"/>
        <v>97</v>
      </c>
      <c r="G364" s="65">
        <f>'National Disaster Timeline'!$I$70</f>
        <v>3</v>
      </c>
      <c r="H364" s="65">
        <f t="shared" si="72"/>
        <v>90</v>
      </c>
      <c r="I364" s="65">
        <f t="shared" si="82"/>
        <v>4</v>
      </c>
      <c r="J364" s="66">
        <f t="shared" si="85"/>
        <v>1</v>
      </c>
      <c r="K364" s="118">
        <f t="shared" si="78"/>
        <v>1</v>
      </c>
    </row>
    <row r="365" spans="1:11" ht="14.4" customHeight="1" x14ac:dyDescent="0.3">
      <c r="A365" s="21"/>
      <c r="B365" s="20"/>
      <c r="C365" s="35" t="s">
        <v>5</v>
      </c>
      <c r="D365" s="34">
        <v>39710</v>
      </c>
      <c r="E365" s="22">
        <v>39715</v>
      </c>
      <c r="F365" s="111">
        <f t="shared" si="84"/>
        <v>94</v>
      </c>
      <c r="G365" s="65">
        <f>'National Disaster Timeline'!$I$83</f>
        <v>3</v>
      </c>
      <c r="H365" s="65">
        <f t="shared" si="72"/>
        <v>90</v>
      </c>
      <c r="I365" s="65">
        <f t="shared" si="82"/>
        <v>-22</v>
      </c>
      <c r="J365" s="66">
        <f t="shared" si="85"/>
        <v>0</v>
      </c>
      <c r="K365" s="118">
        <f t="shared" si="78"/>
        <v>1</v>
      </c>
    </row>
    <row r="366" spans="1:11" ht="14.4" customHeight="1" x14ac:dyDescent="0.3">
      <c r="A366" s="21"/>
      <c r="B366" s="20"/>
      <c r="C366" s="106" t="s">
        <v>13</v>
      </c>
      <c r="D366" s="34">
        <v>39783</v>
      </c>
      <c r="E366" s="34">
        <v>39792</v>
      </c>
      <c r="F366" s="111">
        <f t="shared" si="84"/>
        <v>68</v>
      </c>
      <c r="G366" s="65">
        <f>'National Disaster Timeline'!$I$88</f>
        <v>6</v>
      </c>
      <c r="H366" s="65">
        <f t="shared" si="72"/>
        <v>180</v>
      </c>
      <c r="I366" s="65">
        <f t="shared" si="82"/>
        <v>47</v>
      </c>
      <c r="J366" s="66">
        <f t="shared" si="85"/>
        <v>1</v>
      </c>
      <c r="K366" s="118">
        <f t="shared" si="78"/>
        <v>1</v>
      </c>
    </row>
    <row r="367" spans="1:11" ht="14.4" customHeight="1" thickBot="1" x14ac:dyDescent="0.35">
      <c r="A367" s="21"/>
      <c r="B367" s="20"/>
      <c r="C367" s="36" t="s">
        <v>13</v>
      </c>
      <c r="D367" s="22">
        <v>40019</v>
      </c>
      <c r="E367" s="22">
        <v>40029</v>
      </c>
      <c r="F367" s="111">
        <f t="shared" si="84"/>
        <v>227</v>
      </c>
      <c r="G367" s="65">
        <f>'National Disaster Timeline'!$I$111</f>
        <v>1</v>
      </c>
      <c r="H367" s="65">
        <f t="shared" si="72"/>
        <v>30</v>
      </c>
      <c r="I367" s="65">
        <f t="shared" si="82"/>
        <v>-30</v>
      </c>
      <c r="J367" s="66">
        <f t="shared" si="85"/>
        <v>0</v>
      </c>
      <c r="K367" s="118">
        <f t="shared" si="78"/>
        <v>1</v>
      </c>
    </row>
    <row r="368" spans="1:11" s="94" customFormat="1" ht="14.4" customHeight="1" thickBot="1" x14ac:dyDescent="0.35">
      <c r="A368" s="98" t="s">
        <v>286</v>
      </c>
      <c r="B368" s="89"/>
      <c r="C368" s="90"/>
      <c r="D368" s="91"/>
      <c r="E368" s="92"/>
      <c r="F368" s="112"/>
      <c r="G368" s="136">
        <f>SUM(G359:G367)</f>
        <v>27</v>
      </c>
      <c r="H368" s="136"/>
      <c r="I368" s="136"/>
      <c r="J368" s="136">
        <f t="shared" ref="J368:K368" si="86">SUM(J359:J367)</f>
        <v>3</v>
      </c>
      <c r="K368" s="120">
        <f t="shared" si="86"/>
        <v>9</v>
      </c>
    </row>
    <row r="369" spans="1:11" ht="14.4" customHeight="1" x14ac:dyDescent="0.3">
      <c r="A369" s="21" t="s">
        <v>118</v>
      </c>
      <c r="B369" s="20" t="s">
        <v>38</v>
      </c>
      <c r="C369" s="37" t="s">
        <v>13</v>
      </c>
      <c r="D369" s="34">
        <v>38691</v>
      </c>
      <c r="E369" s="22">
        <v>38715</v>
      </c>
      <c r="F369" s="111"/>
      <c r="G369" s="65">
        <f>'National Disaster Timeline'!$I$5</f>
        <v>6</v>
      </c>
      <c r="H369" s="65">
        <f t="shared" si="72"/>
        <v>180</v>
      </c>
      <c r="I369" s="65">
        <f t="shared" si="82"/>
        <v>-49</v>
      </c>
      <c r="J369" s="66"/>
      <c r="K369" s="118">
        <f t="shared" si="78"/>
        <v>1</v>
      </c>
    </row>
    <row r="370" spans="1:11" ht="14.4" customHeight="1" x14ac:dyDescent="0.3">
      <c r="A370" s="21"/>
      <c r="B370" s="20"/>
      <c r="C370" s="37" t="s">
        <v>5</v>
      </c>
      <c r="D370" s="34">
        <v>38846</v>
      </c>
      <c r="E370" s="22">
        <v>38852</v>
      </c>
      <c r="F370" s="111">
        <f t="shared" ref="F370:F380" si="87">D370-E369</f>
        <v>131</v>
      </c>
      <c r="G370" s="65">
        <f>'National Disaster Timeline'!$I$11</f>
        <v>6</v>
      </c>
      <c r="H370" s="65">
        <f t="shared" si="72"/>
        <v>180</v>
      </c>
      <c r="I370" s="65">
        <f t="shared" si="82"/>
        <v>-184</v>
      </c>
      <c r="J370" s="66">
        <f t="shared" ref="J370:J380" si="88">IF(I369 &lt; 0, 1, 0)</f>
        <v>1</v>
      </c>
      <c r="K370" s="118">
        <f t="shared" si="78"/>
        <v>1</v>
      </c>
    </row>
    <row r="371" spans="1:11" ht="14.4" customHeight="1" x14ac:dyDescent="0.3">
      <c r="A371" s="21"/>
      <c r="B371" s="20"/>
      <c r="C371" s="36" t="s">
        <v>210</v>
      </c>
      <c r="D371" s="22">
        <v>38848</v>
      </c>
      <c r="E371" s="22">
        <v>38851</v>
      </c>
      <c r="F371" s="111">
        <f t="shared" si="87"/>
        <v>-4</v>
      </c>
      <c r="G371" s="65">
        <f>'National Disaster Timeline'!$I$13</f>
        <v>3</v>
      </c>
      <c r="H371" s="65">
        <f t="shared" si="72"/>
        <v>90</v>
      </c>
      <c r="I371" s="65">
        <f t="shared" si="82"/>
        <v>44</v>
      </c>
      <c r="J371" s="66">
        <f t="shared" si="88"/>
        <v>1</v>
      </c>
      <c r="K371" s="118">
        <f t="shared" si="78"/>
        <v>1</v>
      </c>
    </row>
    <row r="372" spans="1:11" ht="14.4" customHeight="1" x14ac:dyDescent="0.3">
      <c r="A372" s="21"/>
      <c r="B372" s="20"/>
      <c r="C372" s="37" t="s">
        <v>5</v>
      </c>
      <c r="D372" s="34">
        <v>38985</v>
      </c>
      <c r="E372" s="22">
        <v>38989</v>
      </c>
      <c r="F372" s="111">
        <f t="shared" si="87"/>
        <v>134</v>
      </c>
      <c r="G372" s="65">
        <f>'National Disaster Timeline'!$I$25</f>
        <v>6</v>
      </c>
      <c r="H372" s="65">
        <f t="shared" si="72"/>
        <v>180</v>
      </c>
      <c r="I372" s="65">
        <f t="shared" si="82"/>
        <v>-110</v>
      </c>
      <c r="J372" s="66">
        <f t="shared" si="88"/>
        <v>0</v>
      </c>
      <c r="K372" s="118">
        <f t="shared" si="78"/>
        <v>1</v>
      </c>
    </row>
    <row r="373" spans="1:11" ht="14.4" customHeight="1" x14ac:dyDescent="0.3">
      <c r="A373" s="21"/>
      <c r="B373" s="20"/>
      <c r="C373" s="37" t="s">
        <v>5</v>
      </c>
      <c r="D373" s="34">
        <v>39059</v>
      </c>
      <c r="E373" s="22">
        <v>39063</v>
      </c>
      <c r="F373" s="111">
        <f t="shared" si="87"/>
        <v>70</v>
      </c>
      <c r="G373" s="65">
        <f>'National Disaster Timeline'!$I$35</f>
        <v>6</v>
      </c>
      <c r="H373" s="65">
        <f t="shared" si="72"/>
        <v>180</v>
      </c>
      <c r="I373" s="65">
        <f t="shared" si="82"/>
        <v>162</v>
      </c>
      <c r="J373" s="66">
        <f t="shared" si="88"/>
        <v>1</v>
      </c>
      <c r="K373" s="118">
        <f t="shared" si="78"/>
        <v>1</v>
      </c>
    </row>
    <row r="374" spans="1:11" ht="14.4" customHeight="1" x14ac:dyDescent="0.3">
      <c r="A374" s="21"/>
      <c r="B374" s="20"/>
      <c r="C374" s="37" t="s">
        <v>5</v>
      </c>
      <c r="D374" s="34">
        <v>39405</v>
      </c>
      <c r="E374" s="22">
        <v>39414</v>
      </c>
      <c r="F374" s="111">
        <f t="shared" si="87"/>
        <v>342</v>
      </c>
      <c r="G374" s="65">
        <f>'National Disaster Timeline'!$I$58</f>
        <v>3</v>
      </c>
      <c r="H374" s="65">
        <f t="shared" si="72"/>
        <v>90</v>
      </c>
      <c r="I374" s="65">
        <f t="shared" si="82"/>
        <v>-97</v>
      </c>
      <c r="J374" s="66">
        <f t="shared" si="88"/>
        <v>0</v>
      </c>
      <c r="K374" s="118">
        <f t="shared" si="78"/>
        <v>1</v>
      </c>
    </row>
    <row r="375" spans="1:11" ht="14.4" customHeight="1" x14ac:dyDescent="0.3">
      <c r="A375" s="21"/>
      <c r="B375" s="20"/>
      <c r="C375" s="37" t="s">
        <v>5</v>
      </c>
      <c r="D375" s="34">
        <v>39407</v>
      </c>
      <c r="E375" s="22">
        <v>39414</v>
      </c>
      <c r="F375" s="111">
        <f t="shared" si="87"/>
        <v>-7</v>
      </c>
      <c r="G375" s="65">
        <f>'National Disaster Timeline'!$I$59</f>
        <v>6</v>
      </c>
      <c r="H375" s="65">
        <f t="shared" si="72"/>
        <v>180</v>
      </c>
      <c r="I375" s="65">
        <f t="shared" si="82"/>
        <v>-104</v>
      </c>
      <c r="J375" s="66">
        <f t="shared" si="88"/>
        <v>1</v>
      </c>
      <c r="K375" s="118">
        <f t="shared" si="78"/>
        <v>1</v>
      </c>
    </row>
    <row r="376" spans="1:11" s="10" customFormat="1" ht="14.4" customHeight="1" x14ac:dyDescent="0.3">
      <c r="A376" s="21"/>
      <c r="B376" s="20"/>
      <c r="C376" s="36" t="s">
        <v>13</v>
      </c>
      <c r="D376" s="22">
        <v>39490</v>
      </c>
      <c r="E376" s="22">
        <v>39519</v>
      </c>
      <c r="F376" s="111">
        <f t="shared" si="87"/>
        <v>76</v>
      </c>
      <c r="G376" s="65">
        <f>'National Disaster Timeline'!$I$63</f>
        <v>6</v>
      </c>
      <c r="H376" s="65">
        <f t="shared" si="72"/>
        <v>180</v>
      </c>
      <c r="I376" s="65">
        <f t="shared" si="82"/>
        <v>-83</v>
      </c>
      <c r="J376" s="66">
        <f t="shared" si="88"/>
        <v>1</v>
      </c>
      <c r="K376" s="118">
        <f t="shared" si="78"/>
        <v>1</v>
      </c>
    </row>
    <row r="377" spans="1:11" ht="14.4" customHeight="1" x14ac:dyDescent="0.3">
      <c r="A377" s="21"/>
      <c r="B377" s="20"/>
      <c r="C377" s="37" t="s">
        <v>5</v>
      </c>
      <c r="D377" s="34">
        <v>39616</v>
      </c>
      <c r="E377" s="34">
        <v>39622</v>
      </c>
      <c r="F377" s="111">
        <f t="shared" si="87"/>
        <v>97</v>
      </c>
      <c r="G377" s="65">
        <f>'National Disaster Timeline'!$I$71</f>
        <v>6</v>
      </c>
      <c r="H377" s="65">
        <f t="shared" si="72"/>
        <v>180</v>
      </c>
      <c r="I377" s="65">
        <f t="shared" si="82"/>
        <v>-182</v>
      </c>
      <c r="J377" s="66">
        <f t="shared" si="88"/>
        <v>1</v>
      </c>
      <c r="K377" s="118">
        <f t="shared" si="78"/>
        <v>1</v>
      </c>
    </row>
    <row r="378" spans="1:11" ht="14.4" customHeight="1" x14ac:dyDescent="0.3">
      <c r="A378" s="21"/>
      <c r="B378" s="20"/>
      <c r="C378" s="36" t="s">
        <v>210</v>
      </c>
      <c r="D378" s="22">
        <v>39620</v>
      </c>
      <c r="E378" s="22">
        <v>39622</v>
      </c>
      <c r="F378" s="111">
        <f t="shared" si="87"/>
        <v>-2</v>
      </c>
      <c r="G378" s="65">
        <f>'National Disaster Timeline'!$I$72</f>
        <v>1</v>
      </c>
      <c r="H378" s="65">
        <f t="shared" si="72"/>
        <v>30</v>
      </c>
      <c r="I378" s="65">
        <f t="shared" si="82"/>
        <v>138</v>
      </c>
      <c r="J378" s="66">
        <f t="shared" si="88"/>
        <v>1</v>
      </c>
      <c r="K378" s="118">
        <f t="shared" si="78"/>
        <v>1</v>
      </c>
    </row>
    <row r="379" spans="1:11" ht="14.4" customHeight="1" x14ac:dyDescent="0.3">
      <c r="A379" s="21"/>
      <c r="B379" s="20"/>
      <c r="C379" s="37" t="s">
        <v>13</v>
      </c>
      <c r="D379" s="34">
        <v>39790</v>
      </c>
      <c r="E379" s="34">
        <v>39790</v>
      </c>
      <c r="F379" s="111">
        <f t="shared" si="87"/>
        <v>168</v>
      </c>
      <c r="G379" s="65">
        <f>'National Disaster Timeline'!$I$89</f>
        <v>3</v>
      </c>
      <c r="H379" s="65">
        <f t="shared" si="72"/>
        <v>90</v>
      </c>
      <c r="I379" s="65">
        <f t="shared" si="82"/>
        <v>107</v>
      </c>
      <c r="J379" s="66">
        <f t="shared" si="88"/>
        <v>0</v>
      </c>
      <c r="K379" s="118">
        <f t="shared" si="78"/>
        <v>1</v>
      </c>
    </row>
    <row r="380" spans="1:11" ht="14.4" customHeight="1" thickBot="1" x14ac:dyDescent="0.35">
      <c r="A380" s="21"/>
      <c r="B380" s="20"/>
      <c r="C380" s="36" t="s">
        <v>5</v>
      </c>
      <c r="D380" s="22">
        <v>39987</v>
      </c>
      <c r="E380" s="22">
        <v>39989</v>
      </c>
      <c r="F380" s="111">
        <f t="shared" si="87"/>
        <v>197</v>
      </c>
      <c r="G380" s="65">
        <f>'National Disaster Timeline'!$I$107</f>
        <v>3</v>
      </c>
      <c r="H380" s="65">
        <f t="shared" si="72"/>
        <v>90</v>
      </c>
      <c r="I380" s="65">
        <f t="shared" si="82"/>
        <v>-90</v>
      </c>
      <c r="J380" s="66">
        <f t="shared" si="88"/>
        <v>0</v>
      </c>
      <c r="K380" s="118">
        <f t="shared" si="78"/>
        <v>1</v>
      </c>
    </row>
    <row r="381" spans="1:11" s="94" customFormat="1" ht="14.4" customHeight="1" thickBot="1" x14ac:dyDescent="0.35">
      <c r="A381" s="98" t="s">
        <v>286</v>
      </c>
      <c r="B381" s="89"/>
      <c r="C381" s="90"/>
      <c r="D381" s="91"/>
      <c r="E381" s="92"/>
      <c r="F381" s="112"/>
      <c r="G381" s="136">
        <f>SUM(G369:G380)</f>
        <v>55</v>
      </c>
      <c r="H381" s="136"/>
      <c r="I381" s="136"/>
      <c r="J381" s="136">
        <f t="shared" ref="J381:K381" si="89">SUM(J369:J380)</f>
        <v>7</v>
      </c>
      <c r="K381" s="120">
        <f t="shared" si="89"/>
        <v>12</v>
      </c>
    </row>
    <row r="382" spans="1:11" ht="14.4" customHeight="1" x14ac:dyDescent="0.3">
      <c r="A382" s="21" t="s">
        <v>119</v>
      </c>
      <c r="B382" s="20" t="s">
        <v>39</v>
      </c>
      <c r="C382" s="37" t="s">
        <v>13</v>
      </c>
      <c r="D382" s="34">
        <v>38610</v>
      </c>
      <c r="E382" s="22">
        <v>38622</v>
      </c>
      <c r="F382" s="111"/>
      <c r="G382" s="65">
        <f>'National Disaster Timeline'!$I$3</f>
        <v>3</v>
      </c>
      <c r="H382" s="65">
        <f t="shared" si="72"/>
        <v>90</v>
      </c>
      <c r="I382" s="65">
        <f t="shared" si="82"/>
        <v>-98</v>
      </c>
      <c r="J382" s="66"/>
      <c r="K382" s="118">
        <f t="shared" si="78"/>
        <v>1</v>
      </c>
    </row>
    <row r="383" spans="1:11" ht="14.4" customHeight="1" x14ac:dyDescent="0.3">
      <c r="A383" s="21"/>
      <c r="B383" s="20"/>
      <c r="C383" s="37" t="s">
        <v>5</v>
      </c>
      <c r="D383" s="34">
        <v>38614</v>
      </c>
      <c r="E383" s="22">
        <v>38618</v>
      </c>
      <c r="F383" s="111">
        <f t="shared" ref="F383:F404" si="90">D383-E382</f>
        <v>-8</v>
      </c>
      <c r="G383" s="65">
        <f>'National Disaster Timeline'!$I$4</f>
        <v>3</v>
      </c>
      <c r="H383" s="65">
        <f t="shared" si="72"/>
        <v>90</v>
      </c>
      <c r="I383" s="65">
        <f t="shared" si="82"/>
        <v>35</v>
      </c>
      <c r="J383" s="66">
        <f t="shared" ref="J383:J404" si="91">IF(I382 &lt; 0, 1, 0)</f>
        <v>1</v>
      </c>
      <c r="K383" s="118">
        <f t="shared" si="78"/>
        <v>1</v>
      </c>
    </row>
    <row r="384" spans="1:11" ht="14.4" customHeight="1" x14ac:dyDescent="0.3">
      <c r="A384" s="21"/>
      <c r="B384" s="20"/>
      <c r="C384" s="36" t="s">
        <v>13</v>
      </c>
      <c r="D384" s="22">
        <v>38743</v>
      </c>
      <c r="E384" s="22">
        <v>38753</v>
      </c>
      <c r="F384" s="111">
        <f t="shared" si="90"/>
        <v>125</v>
      </c>
      <c r="G384" s="65">
        <f>'National Disaster Timeline'!$I$6</f>
        <v>6</v>
      </c>
      <c r="H384" s="65">
        <f t="shared" si="72"/>
        <v>180</v>
      </c>
      <c r="I384" s="65">
        <f t="shared" si="82"/>
        <v>-25</v>
      </c>
      <c r="J384" s="66">
        <f t="shared" si="91"/>
        <v>0</v>
      </c>
      <c r="K384" s="118">
        <f t="shared" si="78"/>
        <v>1</v>
      </c>
    </row>
    <row r="385" spans="1:11" ht="14.4" customHeight="1" x14ac:dyDescent="0.3">
      <c r="A385" s="21"/>
      <c r="B385" s="20"/>
      <c r="C385" s="36" t="s">
        <v>5</v>
      </c>
      <c r="D385" s="22">
        <v>38908</v>
      </c>
      <c r="E385" s="22">
        <v>38912</v>
      </c>
      <c r="F385" s="111">
        <f t="shared" si="90"/>
        <v>155</v>
      </c>
      <c r="G385" s="65">
        <f>'National Disaster Timeline'!$I$14</f>
        <v>6</v>
      </c>
      <c r="H385" s="65">
        <f t="shared" si="72"/>
        <v>180</v>
      </c>
      <c r="I385" s="65">
        <f t="shared" si="82"/>
        <v>-161</v>
      </c>
      <c r="J385" s="66">
        <f t="shared" si="91"/>
        <v>1</v>
      </c>
      <c r="K385" s="118">
        <f t="shared" si="78"/>
        <v>1</v>
      </c>
    </row>
    <row r="386" spans="1:11" ht="14.4" customHeight="1" x14ac:dyDescent="0.3">
      <c r="A386" s="21"/>
      <c r="B386" s="20"/>
      <c r="C386" s="36" t="s">
        <v>210</v>
      </c>
      <c r="D386" s="22">
        <v>38931</v>
      </c>
      <c r="E386" s="22">
        <v>38935</v>
      </c>
      <c r="F386" s="111">
        <f t="shared" si="90"/>
        <v>19</v>
      </c>
      <c r="G386" s="65">
        <f>'National Disaster Timeline'!$I$21</f>
        <v>3</v>
      </c>
      <c r="H386" s="65">
        <f t="shared" ref="H386:H449" si="92">G386 * 30</f>
        <v>90</v>
      </c>
      <c r="I386" s="65">
        <f t="shared" si="82"/>
        <v>327</v>
      </c>
      <c r="J386" s="66">
        <f t="shared" si="91"/>
        <v>1</v>
      </c>
      <c r="K386" s="118">
        <f t="shared" si="78"/>
        <v>1</v>
      </c>
    </row>
    <row r="387" spans="1:11" ht="14.4" customHeight="1" x14ac:dyDescent="0.3">
      <c r="A387" s="21"/>
      <c r="B387" s="20"/>
      <c r="C387" s="36" t="s">
        <v>5</v>
      </c>
      <c r="D387" s="22">
        <v>39352</v>
      </c>
      <c r="E387" s="22">
        <v>39355</v>
      </c>
      <c r="F387" s="111">
        <f t="shared" si="90"/>
        <v>417</v>
      </c>
      <c r="G387" s="65">
        <f>'National Disaster Timeline'!$I$26</f>
        <v>6</v>
      </c>
      <c r="H387" s="65">
        <f t="shared" si="92"/>
        <v>180</v>
      </c>
      <c r="I387" s="65">
        <f t="shared" si="82"/>
        <v>-518</v>
      </c>
      <c r="J387" s="66">
        <f t="shared" si="91"/>
        <v>0</v>
      </c>
      <c r="K387" s="118">
        <f t="shared" si="78"/>
        <v>1</v>
      </c>
    </row>
    <row r="388" spans="1:11" ht="14.4" customHeight="1" x14ac:dyDescent="0.3">
      <c r="A388" s="21"/>
      <c r="C388" s="36" t="s">
        <v>5</v>
      </c>
      <c r="D388" s="22">
        <v>39017</v>
      </c>
      <c r="E388" s="22">
        <v>39020</v>
      </c>
      <c r="F388" s="111">
        <f t="shared" si="90"/>
        <v>-338</v>
      </c>
      <c r="G388" s="65">
        <f>'National Disaster Timeline'!$I$30</f>
        <v>6</v>
      </c>
      <c r="H388" s="65">
        <f t="shared" si="92"/>
        <v>180</v>
      </c>
      <c r="I388" s="65">
        <f t="shared" si="82"/>
        <v>-180</v>
      </c>
      <c r="J388" s="66">
        <f t="shared" si="91"/>
        <v>1</v>
      </c>
      <c r="K388" s="118">
        <f t="shared" si="78"/>
        <v>1</v>
      </c>
    </row>
    <row r="389" spans="1:11" ht="14.4" customHeight="1" x14ac:dyDescent="0.3">
      <c r="A389" s="21"/>
      <c r="B389" s="20"/>
      <c r="C389" s="36" t="s">
        <v>210</v>
      </c>
      <c r="D389" s="22">
        <v>39020</v>
      </c>
      <c r="E389" s="22">
        <v>39022</v>
      </c>
      <c r="F389" s="111">
        <f t="shared" si="90"/>
        <v>0</v>
      </c>
      <c r="G389" s="65">
        <f>'National Disaster Timeline'!$I$31</f>
        <v>3</v>
      </c>
      <c r="H389" s="65">
        <f t="shared" si="92"/>
        <v>90</v>
      </c>
      <c r="I389" s="65">
        <f t="shared" si="82"/>
        <v>240</v>
      </c>
      <c r="J389" s="66">
        <f t="shared" si="91"/>
        <v>1</v>
      </c>
      <c r="K389" s="118">
        <f t="shared" si="78"/>
        <v>1</v>
      </c>
    </row>
    <row r="390" spans="1:11" ht="14.4" customHeight="1" x14ac:dyDescent="0.3">
      <c r="A390" s="21"/>
      <c r="B390" s="20"/>
      <c r="C390" s="37" t="s">
        <v>5</v>
      </c>
      <c r="D390" s="34">
        <v>39352</v>
      </c>
      <c r="E390" s="22">
        <v>39355</v>
      </c>
      <c r="F390" s="111">
        <f t="shared" si="90"/>
        <v>330</v>
      </c>
      <c r="G390" s="65">
        <f>'National Disaster Timeline'!$I$49</f>
        <v>3</v>
      </c>
      <c r="H390" s="65">
        <f t="shared" si="92"/>
        <v>90</v>
      </c>
      <c r="I390" s="65">
        <f t="shared" si="82"/>
        <v>-91</v>
      </c>
      <c r="J390" s="66">
        <f t="shared" si="91"/>
        <v>0</v>
      </c>
      <c r="K390" s="118">
        <f t="shared" si="78"/>
        <v>1</v>
      </c>
    </row>
    <row r="391" spans="1:11" ht="14.4" customHeight="1" x14ac:dyDescent="0.3">
      <c r="A391" s="21"/>
      <c r="B391" s="20"/>
      <c r="C391" s="37" t="s">
        <v>13</v>
      </c>
      <c r="D391" s="34">
        <v>39354</v>
      </c>
      <c r="E391" s="22">
        <v>39367</v>
      </c>
      <c r="F391" s="111">
        <f t="shared" si="90"/>
        <v>-1</v>
      </c>
      <c r="G391" s="65">
        <f>'National Disaster Timeline'!$I$50</f>
        <v>1</v>
      </c>
      <c r="H391" s="65">
        <f t="shared" si="92"/>
        <v>30</v>
      </c>
      <c r="I391" s="65">
        <f t="shared" si="82"/>
        <v>-41</v>
      </c>
      <c r="J391" s="66">
        <f t="shared" si="91"/>
        <v>1</v>
      </c>
      <c r="K391" s="118">
        <f t="shared" si="78"/>
        <v>1</v>
      </c>
    </row>
    <row r="392" spans="1:11" ht="14.4" customHeight="1" x14ac:dyDescent="0.3">
      <c r="A392" s="21"/>
      <c r="B392" s="20"/>
      <c r="C392" s="37" t="s">
        <v>5</v>
      </c>
      <c r="D392" s="34">
        <v>39356</v>
      </c>
      <c r="E392" s="22">
        <v>39362</v>
      </c>
      <c r="F392" s="111">
        <f t="shared" si="90"/>
        <v>-11</v>
      </c>
      <c r="G392" s="65">
        <f>'National Disaster Timeline'!$I$51</f>
        <v>1</v>
      </c>
      <c r="H392" s="65">
        <f t="shared" si="92"/>
        <v>30</v>
      </c>
      <c r="I392" s="65">
        <f t="shared" si="82"/>
        <v>-3</v>
      </c>
      <c r="J392" s="66">
        <f t="shared" si="91"/>
        <v>1</v>
      </c>
      <c r="K392" s="118">
        <f t="shared" si="78"/>
        <v>1</v>
      </c>
    </row>
    <row r="393" spans="1:11" ht="14.4" customHeight="1" x14ac:dyDescent="0.3">
      <c r="A393" s="21"/>
      <c r="B393" s="20"/>
      <c r="C393" s="37" t="s">
        <v>5</v>
      </c>
      <c r="D393" s="34">
        <v>39389</v>
      </c>
      <c r="E393" s="22">
        <v>39393</v>
      </c>
      <c r="F393" s="111">
        <f t="shared" si="90"/>
        <v>27</v>
      </c>
      <c r="G393" s="65">
        <f>'National Disaster Timeline'!$I$54</f>
        <v>3</v>
      </c>
      <c r="H393" s="65">
        <f t="shared" si="92"/>
        <v>90</v>
      </c>
      <c r="I393" s="65">
        <f t="shared" si="82"/>
        <v>-93</v>
      </c>
      <c r="J393" s="66">
        <f t="shared" si="91"/>
        <v>1</v>
      </c>
      <c r="K393" s="118">
        <f t="shared" si="78"/>
        <v>1</v>
      </c>
    </row>
    <row r="394" spans="1:11" s="10" customFormat="1" ht="14.4" customHeight="1" x14ac:dyDescent="0.3">
      <c r="A394" s="21"/>
      <c r="B394" s="20"/>
      <c r="C394" s="36" t="s">
        <v>210</v>
      </c>
      <c r="D394" s="22">
        <v>39390</v>
      </c>
      <c r="E394" s="22">
        <v>39392</v>
      </c>
      <c r="F394" s="111">
        <f t="shared" si="90"/>
        <v>-3</v>
      </c>
      <c r="G394" s="65">
        <f>'National Disaster Timeline'!$I$55</f>
        <v>3</v>
      </c>
      <c r="H394" s="65">
        <f t="shared" si="92"/>
        <v>90</v>
      </c>
      <c r="I394" s="65">
        <f t="shared" si="82"/>
        <v>-75</v>
      </c>
      <c r="J394" s="66">
        <f t="shared" si="91"/>
        <v>1</v>
      </c>
      <c r="K394" s="118">
        <f t="shared" si="78"/>
        <v>1</v>
      </c>
    </row>
    <row r="395" spans="1:11" ht="14.4" customHeight="1" x14ac:dyDescent="0.3">
      <c r="A395" s="21"/>
      <c r="B395" s="20"/>
      <c r="C395" s="37" t="s">
        <v>5</v>
      </c>
      <c r="D395" s="34">
        <v>39407</v>
      </c>
      <c r="E395" s="22">
        <v>39414</v>
      </c>
      <c r="F395" s="111">
        <f t="shared" si="90"/>
        <v>15</v>
      </c>
      <c r="G395" s="65">
        <f>'National Disaster Timeline'!$I$59</f>
        <v>6</v>
      </c>
      <c r="H395" s="65">
        <f t="shared" si="92"/>
        <v>180</v>
      </c>
      <c r="I395" s="65">
        <f t="shared" si="82"/>
        <v>-183</v>
      </c>
      <c r="J395" s="66">
        <f t="shared" si="91"/>
        <v>1</v>
      </c>
      <c r="K395" s="118">
        <f t="shared" si="78"/>
        <v>1</v>
      </c>
    </row>
    <row r="396" spans="1:11" ht="14.4" customHeight="1" x14ac:dyDescent="0.3">
      <c r="A396" s="21"/>
      <c r="B396" s="20"/>
      <c r="C396" s="36" t="s">
        <v>210</v>
      </c>
      <c r="D396" s="22">
        <v>39411</v>
      </c>
      <c r="E396" s="22">
        <v>39418</v>
      </c>
      <c r="F396" s="111">
        <f t="shared" si="90"/>
        <v>-3</v>
      </c>
      <c r="G396" s="65">
        <f>'National Disaster Timeline'!$I$60</f>
        <v>3</v>
      </c>
      <c r="H396" s="65">
        <f t="shared" si="92"/>
        <v>90</v>
      </c>
      <c r="I396" s="65">
        <f t="shared" si="82"/>
        <v>202</v>
      </c>
      <c r="J396" s="66">
        <f t="shared" si="91"/>
        <v>1</v>
      </c>
      <c r="K396" s="118">
        <f t="shared" si="78"/>
        <v>1</v>
      </c>
    </row>
    <row r="397" spans="1:11" ht="14.4" customHeight="1" x14ac:dyDescent="0.3">
      <c r="A397" s="21"/>
      <c r="B397" s="20"/>
      <c r="C397" s="35" t="s">
        <v>5</v>
      </c>
      <c r="D397" s="34">
        <v>39710</v>
      </c>
      <c r="E397" s="22">
        <v>39715</v>
      </c>
      <c r="F397" s="111">
        <f t="shared" si="90"/>
        <v>292</v>
      </c>
      <c r="G397" s="65">
        <f>'National Disaster Timeline'!$I$83</f>
        <v>3</v>
      </c>
      <c r="H397" s="65">
        <f t="shared" si="92"/>
        <v>90</v>
      </c>
      <c r="I397" s="65">
        <f t="shared" si="82"/>
        <v>134</v>
      </c>
      <c r="J397" s="66">
        <f t="shared" si="91"/>
        <v>0</v>
      </c>
      <c r="K397" s="118">
        <f t="shared" si="78"/>
        <v>1</v>
      </c>
    </row>
    <row r="398" spans="1:11" ht="14.4" customHeight="1" x14ac:dyDescent="0.3">
      <c r="A398" s="21"/>
      <c r="B398" s="20"/>
      <c r="C398" s="37" t="s">
        <v>5</v>
      </c>
      <c r="D398" s="34">
        <v>39939</v>
      </c>
      <c r="E398" s="22">
        <v>39942</v>
      </c>
      <c r="F398" s="111">
        <f t="shared" si="90"/>
        <v>224</v>
      </c>
      <c r="G398" s="65">
        <f>'National Disaster Timeline'!$I$104</f>
        <v>6</v>
      </c>
      <c r="H398" s="65">
        <f t="shared" si="92"/>
        <v>180</v>
      </c>
      <c r="I398" s="65">
        <f t="shared" si="82"/>
        <v>-119</v>
      </c>
      <c r="J398" s="66">
        <f t="shared" si="91"/>
        <v>0</v>
      </c>
      <c r="K398" s="118">
        <f t="shared" si="78"/>
        <v>1</v>
      </c>
    </row>
    <row r="399" spans="1:11" ht="14.4" customHeight="1" x14ac:dyDescent="0.3">
      <c r="A399" s="21"/>
      <c r="B399" s="20"/>
      <c r="C399" s="37" t="s">
        <v>5</v>
      </c>
      <c r="D399" s="34">
        <v>40003</v>
      </c>
      <c r="E399" s="22">
        <v>39365</v>
      </c>
      <c r="F399" s="111">
        <f t="shared" si="90"/>
        <v>61</v>
      </c>
      <c r="G399" s="65">
        <f>'National Disaster Timeline'!$I$108</f>
        <v>3</v>
      </c>
      <c r="H399" s="65">
        <f t="shared" si="92"/>
        <v>90</v>
      </c>
      <c r="I399" s="65">
        <f t="shared" si="82"/>
        <v>555</v>
      </c>
      <c r="J399" s="66">
        <f t="shared" si="91"/>
        <v>1</v>
      </c>
      <c r="K399" s="118">
        <f t="shared" si="78"/>
        <v>1</v>
      </c>
    </row>
    <row r="400" spans="1:11" ht="14.4" customHeight="1" x14ac:dyDescent="0.3">
      <c r="A400" s="21"/>
      <c r="B400" s="20"/>
      <c r="C400" s="36" t="s">
        <v>210</v>
      </c>
      <c r="D400" s="22">
        <v>40010</v>
      </c>
      <c r="E400" s="22">
        <v>40012</v>
      </c>
      <c r="F400" s="111">
        <f t="shared" si="90"/>
        <v>645</v>
      </c>
      <c r="G400" s="65">
        <f>'National Disaster Timeline'!$I$110</f>
        <v>3</v>
      </c>
      <c r="H400" s="65">
        <f t="shared" si="92"/>
        <v>90</v>
      </c>
      <c r="I400" s="65">
        <f t="shared" si="82"/>
        <v>-45</v>
      </c>
      <c r="J400" s="66">
        <f t="shared" si="91"/>
        <v>0</v>
      </c>
      <c r="K400" s="118">
        <f t="shared" si="78"/>
        <v>1</v>
      </c>
    </row>
    <row r="401" spans="1:11" ht="14.4" customHeight="1" x14ac:dyDescent="0.3">
      <c r="A401" s="21"/>
      <c r="B401" s="20"/>
      <c r="C401" s="36" t="s">
        <v>210</v>
      </c>
      <c r="D401" s="22">
        <v>40057</v>
      </c>
      <c r="E401" s="22">
        <v>40066</v>
      </c>
      <c r="F401" s="111">
        <f t="shared" si="90"/>
        <v>45</v>
      </c>
      <c r="G401" s="65">
        <f>'National Disaster Timeline'!$I$115</f>
        <v>3</v>
      </c>
      <c r="H401" s="65">
        <f t="shared" si="92"/>
        <v>90</v>
      </c>
      <c r="I401" s="65">
        <f t="shared" si="82"/>
        <v>-76</v>
      </c>
      <c r="J401" s="66">
        <f t="shared" si="91"/>
        <v>1</v>
      </c>
      <c r="K401" s="118">
        <f t="shared" si="78"/>
        <v>1</v>
      </c>
    </row>
    <row r="402" spans="1:11" ht="14.4" customHeight="1" x14ac:dyDescent="0.3">
      <c r="A402" s="21"/>
      <c r="B402" s="20"/>
      <c r="C402" s="37" t="s">
        <v>5</v>
      </c>
      <c r="D402" s="34">
        <v>40080</v>
      </c>
      <c r="E402" s="22">
        <v>40083</v>
      </c>
      <c r="F402" s="111">
        <f t="shared" si="90"/>
        <v>14</v>
      </c>
      <c r="G402" s="65">
        <f>'National Disaster Timeline'!$I$122</f>
        <v>1</v>
      </c>
      <c r="H402" s="65">
        <f t="shared" si="92"/>
        <v>30</v>
      </c>
      <c r="I402" s="65">
        <f t="shared" si="82"/>
        <v>-27</v>
      </c>
      <c r="J402" s="66">
        <f t="shared" si="91"/>
        <v>1</v>
      </c>
      <c r="K402" s="118">
        <f t="shared" si="78"/>
        <v>1</v>
      </c>
    </row>
    <row r="403" spans="1:11" ht="14.4" customHeight="1" x14ac:dyDescent="0.3">
      <c r="A403" s="21"/>
      <c r="B403" s="20"/>
      <c r="C403" s="36" t="s">
        <v>5</v>
      </c>
      <c r="D403" s="22">
        <v>40086</v>
      </c>
      <c r="E403" s="22">
        <v>40096</v>
      </c>
      <c r="F403" s="111">
        <f t="shared" si="90"/>
        <v>3</v>
      </c>
      <c r="G403" s="65">
        <f>'National Disaster Timeline'!$I$124</f>
        <v>6</v>
      </c>
      <c r="H403" s="65">
        <f t="shared" si="92"/>
        <v>180</v>
      </c>
      <c r="I403" s="65">
        <f t="shared" si="82"/>
        <v>-188</v>
      </c>
      <c r="J403" s="66">
        <f t="shared" si="91"/>
        <v>1</v>
      </c>
      <c r="K403" s="118">
        <f t="shared" si="78"/>
        <v>1</v>
      </c>
    </row>
    <row r="404" spans="1:11" ht="14.4" customHeight="1" thickBot="1" x14ac:dyDescent="0.35">
      <c r="A404" s="21"/>
      <c r="B404" s="20"/>
      <c r="C404" s="36" t="s">
        <v>210</v>
      </c>
      <c r="D404" s="22">
        <v>40088</v>
      </c>
      <c r="E404" s="22">
        <v>40103</v>
      </c>
      <c r="F404" s="111">
        <f t="shared" si="90"/>
        <v>-8</v>
      </c>
      <c r="G404" s="65">
        <f>'National Disaster Timeline'!$I$125</f>
        <v>6</v>
      </c>
      <c r="H404" s="65">
        <f t="shared" si="92"/>
        <v>180</v>
      </c>
      <c r="I404" s="65">
        <f t="shared" si="82"/>
        <v>-180</v>
      </c>
      <c r="J404" s="66">
        <f t="shared" si="91"/>
        <v>1</v>
      </c>
      <c r="K404" s="118">
        <f t="shared" si="78"/>
        <v>1</v>
      </c>
    </row>
    <row r="405" spans="1:11" s="94" customFormat="1" ht="14.4" customHeight="1" thickBot="1" x14ac:dyDescent="0.35">
      <c r="A405" s="98" t="s">
        <v>286</v>
      </c>
      <c r="B405" s="89"/>
      <c r="C405" s="90"/>
      <c r="D405" s="91"/>
      <c r="E405" s="92"/>
      <c r="F405" s="112"/>
      <c r="G405" s="136">
        <f>SUM(G382:G404)</f>
        <v>87</v>
      </c>
      <c r="H405" s="136"/>
      <c r="I405" s="136"/>
      <c r="J405" s="136">
        <f t="shared" ref="J405:K405" si="93">SUM(J382:J404)</f>
        <v>16</v>
      </c>
      <c r="K405" s="120">
        <f t="shared" si="93"/>
        <v>23</v>
      </c>
    </row>
    <row r="406" spans="1:11" ht="14.4" customHeight="1" x14ac:dyDescent="0.3">
      <c r="A406" s="21" t="s">
        <v>120</v>
      </c>
      <c r="B406" s="20" t="s">
        <v>40</v>
      </c>
      <c r="C406" s="37" t="s">
        <v>5</v>
      </c>
      <c r="D406" s="34">
        <v>38614</v>
      </c>
      <c r="E406" s="22">
        <v>38618</v>
      </c>
      <c r="F406" s="111"/>
      <c r="G406" s="65">
        <f>'National Disaster Timeline'!$I$4</f>
        <v>3</v>
      </c>
      <c r="H406" s="65">
        <f t="shared" si="92"/>
        <v>90</v>
      </c>
      <c r="I406" s="65">
        <f t="shared" si="82"/>
        <v>35</v>
      </c>
      <c r="J406" s="66"/>
      <c r="K406" s="118">
        <f t="shared" si="78"/>
        <v>1</v>
      </c>
    </row>
    <row r="407" spans="1:11" ht="14.4" customHeight="1" x14ac:dyDescent="0.3">
      <c r="A407" s="21"/>
      <c r="B407" s="20"/>
      <c r="C407" s="36" t="s">
        <v>13</v>
      </c>
      <c r="D407" s="22">
        <v>38743</v>
      </c>
      <c r="E407" s="22">
        <v>38753</v>
      </c>
      <c r="F407" s="111">
        <f t="shared" ref="F407:F433" si="94">D407-E406</f>
        <v>125</v>
      </c>
      <c r="G407" s="65">
        <f>'National Disaster Timeline'!$I$6</f>
        <v>6</v>
      </c>
      <c r="H407" s="65">
        <f t="shared" si="92"/>
        <v>180</v>
      </c>
      <c r="I407" s="65">
        <f t="shared" si="82"/>
        <v>-87</v>
      </c>
      <c r="J407" s="66">
        <f t="shared" ref="J407:J433" si="95">IF(I406 &lt; 0, 1, 0)</f>
        <v>0</v>
      </c>
      <c r="K407" s="118">
        <f t="shared" ref="K407:K470" si="96">COUNTIF(C407, "*")</f>
        <v>1</v>
      </c>
    </row>
    <row r="408" spans="1:11" ht="14.4" customHeight="1" x14ac:dyDescent="0.3">
      <c r="A408" s="21"/>
      <c r="B408" s="20"/>
      <c r="C408" s="37" t="s">
        <v>5</v>
      </c>
      <c r="D408" s="34">
        <v>38846</v>
      </c>
      <c r="E408" s="22">
        <v>38852</v>
      </c>
      <c r="F408" s="111">
        <f t="shared" si="94"/>
        <v>93</v>
      </c>
      <c r="G408" s="65">
        <f>'National Disaster Timeline'!$I$11</f>
        <v>6</v>
      </c>
      <c r="H408" s="65">
        <f t="shared" si="92"/>
        <v>180</v>
      </c>
      <c r="I408" s="65">
        <f t="shared" si="82"/>
        <v>-124</v>
      </c>
      <c r="J408" s="66">
        <f t="shared" si="95"/>
        <v>1</v>
      </c>
      <c r="K408" s="118">
        <f t="shared" si="96"/>
        <v>1</v>
      </c>
    </row>
    <row r="409" spans="1:11" ht="14.4" customHeight="1" x14ac:dyDescent="0.3">
      <c r="A409" s="21"/>
      <c r="B409" s="20"/>
      <c r="C409" s="36" t="s">
        <v>5</v>
      </c>
      <c r="D409" s="22">
        <v>38908</v>
      </c>
      <c r="E409" s="22">
        <v>38912</v>
      </c>
      <c r="F409" s="111">
        <f t="shared" si="94"/>
        <v>56</v>
      </c>
      <c r="G409" s="65">
        <f>'National Disaster Timeline'!$I$14</f>
        <v>6</v>
      </c>
      <c r="H409" s="65">
        <f t="shared" si="92"/>
        <v>180</v>
      </c>
      <c r="I409" s="65">
        <f t="shared" si="82"/>
        <v>-161</v>
      </c>
      <c r="J409" s="66">
        <f t="shared" si="95"/>
        <v>1</v>
      </c>
      <c r="K409" s="118">
        <f t="shared" si="96"/>
        <v>1</v>
      </c>
    </row>
    <row r="410" spans="1:11" ht="14.4" customHeight="1" x14ac:dyDescent="0.3">
      <c r="A410" s="21"/>
      <c r="B410" s="20"/>
      <c r="C410" s="36" t="s">
        <v>210</v>
      </c>
      <c r="D410" s="22">
        <v>38931</v>
      </c>
      <c r="E410" s="22">
        <v>38935</v>
      </c>
      <c r="F410" s="111">
        <f t="shared" si="94"/>
        <v>19</v>
      </c>
      <c r="G410" s="65">
        <f>'National Disaster Timeline'!$I$21</f>
        <v>3</v>
      </c>
      <c r="H410" s="65">
        <f t="shared" si="92"/>
        <v>90</v>
      </c>
      <c r="I410" s="65">
        <f t="shared" si="82"/>
        <v>277</v>
      </c>
      <c r="J410" s="66">
        <f t="shared" si="95"/>
        <v>1</v>
      </c>
      <c r="K410" s="118">
        <f t="shared" si="96"/>
        <v>1</v>
      </c>
    </row>
    <row r="411" spans="1:11" s="10" customFormat="1" ht="14.4" customHeight="1" x14ac:dyDescent="0.3">
      <c r="A411" s="21"/>
      <c r="B411" s="20"/>
      <c r="C411" s="37" t="s">
        <v>5</v>
      </c>
      <c r="D411" s="34">
        <v>39302</v>
      </c>
      <c r="E411" s="22">
        <v>39304</v>
      </c>
      <c r="F411" s="111">
        <f t="shared" si="94"/>
        <v>367</v>
      </c>
      <c r="G411" s="65">
        <f>'National Disaster Timeline'!$I$44</f>
        <v>6</v>
      </c>
      <c r="H411" s="65">
        <f t="shared" si="92"/>
        <v>180</v>
      </c>
      <c r="I411" s="65">
        <f t="shared" si="82"/>
        <v>-177</v>
      </c>
      <c r="J411" s="66">
        <f t="shared" si="95"/>
        <v>0</v>
      </c>
      <c r="K411" s="118">
        <f t="shared" si="96"/>
        <v>1</v>
      </c>
    </row>
    <row r="412" spans="1:11" ht="14.4" customHeight="1" x14ac:dyDescent="0.3">
      <c r="A412" s="21"/>
      <c r="B412" s="20"/>
      <c r="C412" s="37" t="s">
        <v>5</v>
      </c>
      <c r="D412" s="34">
        <v>39307</v>
      </c>
      <c r="E412" s="22">
        <v>39312</v>
      </c>
      <c r="F412" s="111">
        <f t="shared" si="94"/>
        <v>3</v>
      </c>
      <c r="G412" s="65">
        <f>'National Disaster Timeline'!$I$45</f>
        <v>3</v>
      </c>
      <c r="H412" s="65">
        <f t="shared" si="92"/>
        <v>90</v>
      </c>
      <c r="I412" s="65">
        <f t="shared" si="82"/>
        <v>5</v>
      </c>
      <c r="J412" s="66">
        <f t="shared" si="95"/>
        <v>1</v>
      </c>
      <c r="K412" s="118">
        <f t="shared" si="96"/>
        <v>1</v>
      </c>
    </row>
    <row r="413" spans="1:11" ht="14.4" customHeight="1" x14ac:dyDescent="0.3">
      <c r="A413" s="21"/>
      <c r="B413" s="20"/>
      <c r="C413" s="37" t="s">
        <v>5</v>
      </c>
      <c r="D413" s="34">
        <v>39407</v>
      </c>
      <c r="E413" s="22">
        <v>39414</v>
      </c>
      <c r="F413" s="111">
        <f t="shared" si="94"/>
        <v>95</v>
      </c>
      <c r="G413" s="65">
        <f>'National Disaster Timeline'!$I$59</f>
        <v>6</v>
      </c>
      <c r="H413" s="65">
        <f t="shared" si="92"/>
        <v>180</v>
      </c>
      <c r="I413" s="65">
        <f t="shared" si="82"/>
        <v>-183</v>
      </c>
      <c r="J413" s="66">
        <f t="shared" si="95"/>
        <v>0</v>
      </c>
      <c r="K413" s="118">
        <f t="shared" si="96"/>
        <v>1</v>
      </c>
    </row>
    <row r="414" spans="1:11" ht="14.4" customHeight="1" x14ac:dyDescent="0.3">
      <c r="A414" s="21"/>
      <c r="B414" s="20"/>
      <c r="C414" s="36" t="s">
        <v>210</v>
      </c>
      <c r="D414" s="22">
        <v>39411</v>
      </c>
      <c r="E414" s="22">
        <v>39418</v>
      </c>
      <c r="F414" s="111">
        <f t="shared" si="94"/>
        <v>-3</v>
      </c>
      <c r="G414" s="65">
        <f>'National Disaster Timeline'!$I$60</f>
        <v>3</v>
      </c>
      <c r="H414" s="65">
        <f t="shared" si="92"/>
        <v>90</v>
      </c>
      <c r="I414" s="65">
        <f t="shared" si="82"/>
        <v>78</v>
      </c>
      <c r="J414" s="66">
        <f t="shared" si="95"/>
        <v>1</v>
      </c>
      <c r="K414" s="118">
        <f t="shared" si="96"/>
        <v>1</v>
      </c>
    </row>
    <row r="415" spans="1:11" ht="14.4" customHeight="1" x14ac:dyDescent="0.3">
      <c r="A415" s="21"/>
      <c r="B415" s="20"/>
      <c r="C415" s="36" t="s">
        <v>210</v>
      </c>
      <c r="D415" s="22">
        <v>39586</v>
      </c>
      <c r="E415" s="22">
        <v>39590</v>
      </c>
      <c r="F415" s="111">
        <f t="shared" si="94"/>
        <v>168</v>
      </c>
      <c r="G415" s="65">
        <f>'National Disaster Timeline'!$I$68</f>
        <v>3</v>
      </c>
      <c r="H415" s="65">
        <f t="shared" si="92"/>
        <v>90</v>
      </c>
      <c r="I415" s="65">
        <f t="shared" si="82"/>
        <v>-37</v>
      </c>
      <c r="J415" s="66">
        <f t="shared" si="95"/>
        <v>0</v>
      </c>
      <c r="K415" s="118">
        <f t="shared" si="96"/>
        <v>1</v>
      </c>
    </row>
    <row r="416" spans="1:11" ht="14.4" customHeight="1" x14ac:dyDescent="0.3">
      <c r="A416" s="21"/>
      <c r="B416" s="20"/>
      <c r="C416" s="37" t="s">
        <v>5</v>
      </c>
      <c r="D416" s="34">
        <v>39643</v>
      </c>
      <c r="E416" s="22">
        <v>39647</v>
      </c>
      <c r="F416" s="111">
        <f t="shared" si="94"/>
        <v>53</v>
      </c>
      <c r="G416" s="65">
        <f>'National Disaster Timeline'!$I$74</f>
        <v>3</v>
      </c>
      <c r="H416" s="65">
        <f t="shared" si="92"/>
        <v>90</v>
      </c>
      <c r="I416" s="65">
        <f t="shared" si="82"/>
        <v>-83</v>
      </c>
      <c r="J416" s="66">
        <f t="shared" si="95"/>
        <v>1</v>
      </c>
      <c r="K416" s="118">
        <f t="shared" si="96"/>
        <v>1</v>
      </c>
    </row>
    <row r="417" spans="1:11" ht="14.4" customHeight="1" x14ac:dyDescent="0.3">
      <c r="A417" s="21"/>
      <c r="B417" s="20"/>
      <c r="C417" s="37" t="s">
        <v>5</v>
      </c>
      <c r="D417" s="34">
        <v>39654</v>
      </c>
      <c r="E417" s="22">
        <v>39657</v>
      </c>
      <c r="F417" s="111">
        <f t="shared" si="94"/>
        <v>7</v>
      </c>
      <c r="G417" s="65">
        <f>'National Disaster Timeline'!$I$76</f>
        <v>3</v>
      </c>
      <c r="H417" s="65">
        <f t="shared" si="92"/>
        <v>90</v>
      </c>
      <c r="I417" s="65">
        <f t="shared" si="82"/>
        <v>-90</v>
      </c>
      <c r="J417" s="66">
        <f t="shared" si="95"/>
        <v>1</v>
      </c>
      <c r="K417" s="118">
        <f t="shared" si="96"/>
        <v>1</v>
      </c>
    </row>
    <row r="418" spans="1:11" ht="14.4" customHeight="1" x14ac:dyDescent="0.3">
      <c r="A418" s="21"/>
      <c r="B418" s="20"/>
      <c r="C418" s="36" t="s">
        <v>210</v>
      </c>
      <c r="D418" s="22">
        <v>39657</v>
      </c>
      <c r="E418" s="22">
        <v>39658</v>
      </c>
      <c r="F418" s="111">
        <f t="shared" si="94"/>
        <v>0</v>
      </c>
      <c r="G418" s="65">
        <f>'National Disaster Timeline'!$I$77</f>
        <v>3</v>
      </c>
      <c r="H418" s="65">
        <f t="shared" si="92"/>
        <v>90</v>
      </c>
      <c r="I418" s="65">
        <f t="shared" ref="I418:I481" si="97">F419 - H418</f>
        <v>-71</v>
      </c>
      <c r="J418" s="66">
        <f t="shared" si="95"/>
        <v>1</v>
      </c>
      <c r="K418" s="118">
        <f t="shared" si="96"/>
        <v>1</v>
      </c>
    </row>
    <row r="419" spans="1:11" s="45" customFormat="1" ht="14.4" customHeight="1" x14ac:dyDescent="0.3">
      <c r="A419" s="21"/>
      <c r="B419" s="20"/>
      <c r="C419" s="37" t="s">
        <v>5</v>
      </c>
      <c r="D419" s="34">
        <v>39677</v>
      </c>
      <c r="E419" s="22">
        <v>39681</v>
      </c>
      <c r="F419" s="111">
        <f t="shared" si="94"/>
        <v>19</v>
      </c>
      <c r="G419" s="65">
        <f>'National Disaster Timeline'!$I$133</f>
        <v>0</v>
      </c>
      <c r="H419" s="65">
        <f t="shared" si="92"/>
        <v>0</v>
      </c>
      <c r="I419" s="65">
        <f t="shared" si="97"/>
        <v>29</v>
      </c>
      <c r="J419" s="66">
        <f t="shared" si="95"/>
        <v>1</v>
      </c>
      <c r="K419" s="118">
        <f t="shared" si="96"/>
        <v>1</v>
      </c>
    </row>
    <row r="420" spans="1:11" ht="14.4" customHeight="1" x14ac:dyDescent="0.3">
      <c r="A420" s="21"/>
      <c r="B420" s="20"/>
      <c r="C420" s="35" t="s">
        <v>5</v>
      </c>
      <c r="D420" s="34">
        <v>39710</v>
      </c>
      <c r="E420" s="22">
        <v>39715</v>
      </c>
      <c r="F420" s="111">
        <f t="shared" si="94"/>
        <v>29</v>
      </c>
      <c r="G420" s="65">
        <f>'National Disaster Timeline'!$I$83</f>
        <v>3</v>
      </c>
      <c r="H420" s="65">
        <f t="shared" si="92"/>
        <v>90</v>
      </c>
      <c r="I420" s="65">
        <f t="shared" si="97"/>
        <v>-32</v>
      </c>
      <c r="J420" s="66">
        <f t="shared" si="95"/>
        <v>0</v>
      </c>
      <c r="K420" s="118">
        <f t="shared" si="96"/>
        <v>1</v>
      </c>
    </row>
    <row r="421" spans="1:11" ht="14.4" customHeight="1" x14ac:dyDescent="0.3">
      <c r="A421" s="21"/>
      <c r="B421" s="20"/>
      <c r="C421" s="36" t="s">
        <v>13</v>
      </c>
      <c r="D421" s="22">
        <v>39773</v>
      </c>
      <c r="E421" s="22">
        <v>39788</v>
      </c>
      <c r="F421" s="111">
        <f t="shared" si="94"/>
        <v>58</v>
      </c>
      <c r="G421" s="65">
        <f>'National Disaster Timeline'!$I$87</f>
        <v>3</v>
      </c>
      <c r="H421" s="65">
        <f t="shared" si="92"/>
        <v>90</v>
      </c>
      <c r="I421" s="65">
        <f t="shared" si="97"/>
        <v>56</v>
      </c>
      <c r="J421" s="66">
        <f t="shared" si="95"/>
        <v>1</v>
      </c>
      <c r="K421" s="118">
        <f t="shared" si="96"/>
        <v>1</v>
      </c>
    </row>
    <row r="422" spans="1:11" ht="14.4" customHeight="1" x14ac:dyDescent="0.3">
      <c r="A422" s="21"/>
      <c r="B422" s="20"/>
      <c r="C422" s="36" t="s">
        <v>13</v>
      </c>
      <c r="D422" s="22">
        <v>39934</v>
      </c>
      <c r="E422" s="22">
        <v>39940</v>
      </c>
      <c r="F422" s="111">
        <f t="shared" si="94"/>
        <v>146</v>
      </c>
      <c r="G422" s="65">
        <f>'National Disaster Timeline'!$I$103</f>
        <v>3</v>
      </c>
      <c r="H422" s="65">
        <f t="shared" si="92"/>
        <v>90</v>
      </c>
      <c r="I422" s="65">
        <f t="shared" si="97"/>
        <v>-91</v>
      </c>
      <c r="J422" s="66">
        <f t="shared" si="95"/>
        <v>0</v>
      </c>
      <c r="K422" s="118">
        <f t="shared" si="96"/>
        <v>1</v>
      </c>
    </row>
    <row r="423" spans="1:11" s="10" customFormat="1" ht="14.4" customHeight="1" x14ac:dyDescent="0.3">
      <c r="A423" s="21"/>
      <c r="B423" s="20"/>
      <c r="C423" s="37" t="s">
        <v>5</v>
      </c>
      <c r="D423" s="34">
        <v>39939</v>
      </c>
      <c r="E423" s="22">
        <v>39942</v>
      </c>
      <c r="F423" s="111">
        <f t="shared" si="94"/>
        <v>-1</v>
      </c>
      <c r="G423" s="65">
        <f>'National Disaster Timeline'!$I$104</f>
        <v>6</v>
      </c>
      <c r="H423" s="65">
        <f t="shared" si="92"/>
        <v>180</v>
      </c>
      <c r="I423" s="65">
        <f t="shared" si="97"/>
        <v>-119</v>
      </c>
      <c r="J423" s="66">
        <f t="shared" si="95"/>
        <v>1</v>
      </c>
      <c r="K423" s="118">
        <f t="shared" si="96"/>
        <v>1</v>
      </c>
    </row>
    <row r="424" spans="1:11" ht="14.4" customHeight="1" x14ac:dyDescent="0.3">
      <c r="A424" s="21"/>
      <c r="B424" s="20"/>
      <c r="C424" s="37" t="s">
        <v>5</v>
      </c>
      <c r="D424" s="34">
        <v>40003</v>
      </c>
      <c r="E424" s="22">
        <v>40004</v>
      </c>
      <c r="F424" s="111">
        <f t="shared" si="94"/>
        <v>61</v>
      </c>
      <c r="G424" s="65">
        <f>'National Disaster Timeline'!$I$108</f>
        <v>3</v>
      </c>
      <c r="H424" s="65">
        <f t="shared" si="92"/>
        <v>90</v>
      </c>
      <c r="I424" s="65">
        <f t="shared" si="97"/>
        <v>-86</v>
      </c>
      <c r="J424" s="66">
        <f t="shared" si="95"/>
        <v>1</v>
      </c>
      <c r="K424" s="118">
        <f t="shared" si="96"/>
        <v>1</v>
      </c>
    </row>
    <row r="425" spans="1:11" ht="14.4" customHeight="1" x14ac:dyDescent="0.3">
      <c r="A425" s="21"/>
      <c r="B425" s="20"/>
      <c r="C425" s="36" t="s">
        <v>5</v>
      </c>
      <c r="D425" s="22">
        <v>40008</v>
      </c>
      <c r="E425" s="22">
        <v>40012</v>
      </c>
      <c r="F425" s="111">
        <f t="shared" si="94"/>
        <v>4</v>
      </c>
      <c r="G425" s="65">
        <f>'National Disaster Timeline'!$I$109</f>
        <v>1</v>
      </c>
      <c r="H425" s="65">
        <f t="shared" si="92"/>
        <v>30</v>
      </c>
      <c r="I425" s="65">
        <f t="shared" si="97"/>
        <v>-32</v>
      </c>
      <c r="J425" s="66">
        <f t="shared" si="95"/>
        <v>1</v>
      </c>
      <c r="K425" s="118">
        <f t="shared" si="96"/>
        <v>1</v>
      </c>
    </row>
    <row r="426" spans="1:11" ht="14.4" customHeight="1" x14ac:dyDescent="0.3">
      <c r="A426" s="21"/>
      <c r="B426" s="20"/>
      <c r="C426" s="36" t="s">
        <v>210</v>
      </c>
      <c r="D426" s="22">
        <v>40010</v>
      </c>
      <c r="E426" s="22">
        <v>40012</v>
      </c>
      <c r="F426" s="111">
        <f t="shared" si="94"/>
        <v>-2</v>
      </c>
      <c r="G426" s="65">
        <f>'National Disaster Timeline'!$I$110</f>
        <v>3</v>
      </c>
      <c r="H426" s="65">
        <f t="shared" si="92"/>
        <v>90</v>
      </c>
      <c r="I426" s="65">
        <f t="shared" si="97"/>
        <v>-78</v>
      </c>
      <c r="J426" s="66">
        <f t="shared" si="95"/>
        <v>1</v>
      </c>
      <c r="K426" s="118">
        <f t="shared" si="96"/>
        <v>1</v>
      </c>
    </row>
    <row r="427" spans="1:11" ht="14.4" customHeight="1" x14ac:dyDescent="0.3">
      <c r="A427" s="21"/>
      <c r="B427" s="20"/>
      <c r="C427" s="36" t="s">
        <v>5</v>
      </c>
      <c r="D427" s="22">
        <v>40024</v>
      </c>
      <c r="E427" s="22">
        <v>40027</v>
      </c>
      <c r="F427" s="111">
        <f t="shared" si="94"/>
        <v>12</v>
      </c>
      <c r="G427" s="65">
        <f>'National Disaster Timeline'!$I$112</f>
        <v>6</v>
      </c>
      <c r="H427" s="65">
        <f t="shared" si="92"/>
        <v>180</v>
      </c>
      <c r="I427" s="65">
        <f t="shared" si="97"/>
        <v>-179</v>
      </c>
      <c r="J427" s="66">
        <f t="shared" si="95"/>
        <v>1</v>
      </c>
      <c r="K427" s="118">
        <f t="shared" si="96"/>
        <v>1</v>
      </c>
    </row>
    <row r="428" spans="1:11" s="10" customFormat="1" ht="14.4" customHeight="1" x14ac:dyDescent="0.3">
      <c r="A428" s="21"/>
      <c r="B428" s="20"/>
      <c r="C428" s="36" t="s">
        <v>5</v>
      </c>
      <c r="D428" s="22">
        <v>40028</v>
      </c>
      <c r="E428" s="22">
        <v>40034</v>
      </c>
      <c r="F428" s="111">
        <f t="shared" si="94"/>
        <v>1</v>
      </c>
      <c r="G428" s="65">
        <f>'National Disaster Timeline'!$I$113</f>
        <v>3</v>
      </c>
      <c r="H428" s="65">
        <f t="shared" si="92"/>
        <v>90</v>
      </c>
      <c r="I428" s="65">
        <f t="shared" si="97"/>
        <v>-92</v>
      </c>
      <c r="J428" s="66">
        <f t="shared" si="95"/>
        <v>1</v>
      </c>
      <c r="K428" s="118">
        <f t="shared" si="96"/>
        <v>1</v>
      </c>
    </row>
    <row r="429" spans="1:11" ht="14.4" customHeight="1" x14ac:dyDescent="0.3">
      <c r="A429" s="21"/>
      <c r="B429" s="20"/>
      <c r="C429" s="36" t="s">
        <v>210</v>
      </c>
      <c r="D429" s="22">
        <v>40032</v>
      </c>
      <c r="E429" s="22">
        <v>40033</v>
      </c>
      <c r="F429" s="111">
        <f t="shared" si="94"/>
        <v>-2</v>
      </c>
      <c r="G429" s="65">
        <f>'National Disaster Timeline'!$I$114</f>
        <v>6</v>
      </c>
      <c r="H429" s="65">
        <f t="shared" si="92"/>
        <v>180</v>
      </c>
      <c r="I429" s="65">
        <f t="shared" si="97"/>
        <v>-156</v>
      </c>
      <c r="J429" s="66">
        <f t="shared" si="95"/>
        <v>1</v>
      </c>
      <c r="K429" s="118">
        <f t="shared" si="96"/>
        <v>1</v>
      </c>
    </row>
    <row r="430" spans="1:11" ht="14.4" customHeight="1" x14ac:dyDescent="0.3">
      <c r="A430" s="21"/>
      <c r="B430" s="20"/>
      <c r="C430" s="36" t="s">
        <v>210</v>
      </c>
      <c r="D430" s="22">
        <v>40057</v>
      </c>
      <c r="E430" s="22">
        <v>40066</v>
      </c>
      <c r="F430" s="111">
        <f t="shared" si="94"/>
        <v>24</v>
      </c>
      <c r="G430" s="65">
        <f>'National Disaster Timeline'!$I$115</f>
        <v>3</v>
      </c>
      <c r="H430" s="65">
        <f t="shared" si="92"/>
        <v>90</v>
      </c>
      <c r="I430" s="65">
        <f t="shared" si="97"/>
        <v>-76</v>
      </c>
      <c r="J430" s="66">
        <f t="shared" si="95"/>
        <v>1</v>
      </c>
      <c r="K430" s="118">
        <f t="shared" si="96"/>
        <v>1</v>
      </c>
    </row>
    <row r="431" spans="1:11" ht="14.4" customHeight="1" x14ac:dyDescent="0.3">
      <c r="A431" s="21"/>
      <c r="B431" s="20"/>
      <c r="C431" s="37" t="s">
        <v>5</v>
      </c>
      <c r="D431" s="34">
        <v>40080</v>
      </c>
      <c r="E431" s="22">
        <v>40083</v>
      </c>
      <c r="F431" s="111">
        <f t="shared" si="94"/>
        <v>14</v>
      </c>
      <c r="G431" s="65">
        <f>'National Disaster Timeline'!$I$122</f>
        <v>1</v>
      </c>
      <c r="H431" s="65">
        <f t="shared" si="92"/>
        <v>30</v>
      </c>
      <c r="I431" s="65">
        <f t="shared" si="97"/>
        <v>-27</v>
      </c>
      <c r="J431" s="66">
        <f t="shared" si="95"/>
        <v>1</v>
      </c>
      <c r="K431" s="118">
        <f t="shared" si="96"/>
        <v>1</v>
      </c>
    </row>
    <row r="432" spans="1:11" ht="14.4" customHeight="1" x14ac:dyDescent="0.3">
      <c r="A432" s="21"/>
      <c r="B432" s="20"/>
      <c r="C432" s="36" t="s">
        <v>5</v>
      </c>
      <c r="D432" s="22">
        <v>40086</v>
      </c>
      <c r="E432" s="22">
        <v>40096</v>
      </c>
      <c r="F432" s="111">
        <f t="shared" si="94"/>
        <v>3</v>
      </c>
      <c r="G432" s="65">
        <f>'National Disaster Timeline'!$I$124</f>
        <v>6</v>
      </c>
      <c r="H432" s="65">
        <f t="shared" si="92"/>
        <v>180</v>
      </c>
      <c r="I432" s="65">
        <f t="shared" si="97"/>
        <v>-188</v>
      </c>
      <c r="J432" s="66">
        <f t="shared" si="95"/>
        <v>1</v>
      </c>
      <c r="K432" s="118">
        <f t="shared" si="96"/>
        <v>1</v>
      </c>
    </row>
    <row r="433" spans="1:11" ht="14.4" customHeight="1" thickBot="1" x14ac:dyDescent="0.35">
      <c r="A433" s="21"/>
      <c r="B433" s="20"/>
      <c r="C433" s="36" t="s">
        <v>210</v>
      </c>
      <c r="D433" s="22">
        <v>40088</v>
      </c>
      <c r="E433" s="22">
        <v>40103</v>
      </c>
      <c r="F433" s="111">
        <f t="shared" si="94"/>
        <v>-8</v>
      </c>
      <c r="G433" s="65">
        <f>'National Disaster Timeline'!$I$125</f>
        <v>6</v>
      </c>
      <c r="H433" s="65">
        <f t="shared" si="92"/>
        <v>180</v>
      </c>
      <c r="I433" s="65">
        <f t="shared" si="97"/>
        <v>-180</v>
      </c>
      <c r="J433" s="66">
        <f t="shared" si="95"/>
        <v>1</v>
      </c>
      <c r="K433" s="118">
        <f t="shared" si="96"/>
        <v>1</v>
      </c>
    </row>
    <row r="434" spans="1:11" s="94" customFormat="1" ht="14.4" customHeight="1" thickBot="1" x14ac:dyDescent="0.35">
      <c r="A434" s="98" t="s">
        <v>286</v>
      </c>
      <c r="B434" s="89"/>
      <c r="C434" s="90"/>
      <c r="D434" s="91"/>
      <c r="E434" s="92"/>
      <c r="F434" s="112"/>
      <c r="G434" s="136">
        <f>SUM(G406:G433)</f>
        <v>107</v>
      </c>
      <c r="H434" s="136"/>
      <c r="I434" s="136"/>
      <c r="J434" s="136">
        <f t="shared" ref="J434:K434" si="98">SUM(J406:J433)</f>
        <v>21</v>
      </c>
      <c r="K434" s="120">
        <f t="shared" si="98"/>
        <v>28</v>
      </c>
    </row>
    <row r="435" spans="1:11" ht="14.4" customHeight="1" x14ac:dyDescent="0.3">
      <c r="A435" s="21" t="s">
        <v>121</v>
      </c>
      <c r="B435" s="20" t="s">
        <v>41</v>
      </c>
      <c r="C435" s="37" t="s">
        <v>5</v>
      </c>
      <c r="D435" s="34">
        <v>38614</v>
      </c>
      <c r="E435" s="22">
        <v>38618</v>
      </c>
      <c r="F435" s="111"/>
      <c r="G435" s="65">
        <f>'National Disaster Timeline'!$I$4</f>
        <v>3</v>
      </c>
      <c r="H435" s="65">
        <f t="shared" si="92"/>
        <v>90</v>
      </c>
      <c r="I435" s="65">
        <f t="shared" si="97"/>
        <v>-17</v>
      </c>
      <c r="J435" s="66"/>
      <c r="K435" s="118">
        <f t="shared" si="96"/>
        <v>1</v>
      </c>
    </row>
    <row r="436" spans="1:11" ht="14.4" customHeight="1" x14ac:dyDescent="0.3">
      <c r="A436" s="21"/>
      <c r="B436" s="20"/>
      <c r="C436" s="37" t="s">
        <v>13</v>
      </c>
      <c r="D436" s="34">
        <v>38691</v>
      </c>
      <c r="E436" s="22">
        <v>38715</v>
      </c>
      <c r="F436" s="111">
        <f t="shared" ref="F436:F463" si="99">D436-E435</f>
        <v>73</v>
      </c>
      <c r="G436" s="65">
        <f>'National Disaster Timeline'!$I$5</f>
        <v>6</v>
      </c>
      <c r="H436" s="65">
        <f t="shared" si="92"/>
        <v>180</v>
      </c>
      <c r="I436" s="65">
        <f t="shared" si="97"/>
        <v>-152</v>
      </c>
      <c r="J436" s="66">
        <f t="shared" ref="J436:J463" si="100">IF(I435 &lt; 0, 1, 0)</f>
        <v>1</v>
      </c>
      <c r="K436" s="118">
        <f t="shared" si="96"/>
        <v>1</v>
      </c>
    </row>
    <row r="437" spans="1:11" ht="14.4" customHeight="1" x14ac:dyDescent="0.3">
      <c r="A437" s="21"/>
      <c r="B437" s="20"/>
      <c r="C437" s="36" t="s">
        <v>13</v>
      </c>
      <c r="D437" s="22">
        <v>38743</v>
      </c>
      <c r="E437" s="22">
        <v>38753</v>
      </c>
      <c r="F437" s="111">
        <f t="shared" si="99"/>
        <v>28</v>
      </c>
      <c r="G437" s="65">
        <f>'National Disaster Timeline'!$I$6</f>
        <v>6</v>
      </c>
      <c r="H437" s="65">
        <f t="shared" si="92"/>
        <v>180</v>
      </c>
      <c r="I437" s="65">
        <f t="shared" si="97"/>
        <v>-87</v>
      </c>
      <c r="J437" s="66">
        <f t="shared" si="100"/>
        <v>1</v>
      </c>
      <c r="K437" s="118">
        <f t="shared" si="96"/>
        <v>1</v>
      </c>
    </row>
    <row r="438" spans="1:11" ht="14.4" customHeight="1" x14ac:dyDescent="0.3">
      <c r="A438" s="21"/>
      <c r="B438" s="20"/>
      <c r="C438" s="37" t="s">
        <v>5</v>
      </c>
      <c r="D438" s="34">
        <v>38846</v>
      </c>
      <c r="E438" s="22">
        <v>38852</v>
      </c>
      <c r="F438" s="111">
        <f t="shared" si="99"/>
        <v>93</v>
      </c>
      <c r="G438" s="65">
        <f>'National Disaster Timeline'!$I$11</f>
        <v>6</v>
      </c>
      <c r="H438" s="65">
        <f t="shared" si="92"/>
        <v>180</v>
      </c>
      <c r="I438" s="65">
        <f t="shared" si="97"/>
        <v>-124</v>
      </c>
      <c r="J438" s="66">
        <f t="shared" si="100"/>
        <v>1</v>
      </c>
      <c r="K438" s="118">
        <f t="shared" si="96"/>
        <v>1</v>
      </c>
    </row>
    <row r="439" spans="1:11" ht="14.4" customHeight="1" x14ac:dyDescent="0.3">
      <c r="A439" s="21"/>
      <c r="B439" s="20"/>
      <c r="C439" s="36" t="s">
        <v>5</v>
      </c>
      <c r="D439" s="22">
        <v>38908</v>
      </c>
      <c r="E439" s="22">
        <v>38912</v>
      </c>
      <c r="F439" s="111">
        <f t="shared" si="99"/>
        <v>56</v>
      </c>
      <c r="G439" s="65">
        <f>'National Disaster Timeline'!$I$14</f>
        <v>6</v>
      </c>
      <c r="H439" s="65">
        <f t="shared" si="92"/>
        <v>180</v>
      </c>
      <c r="I439" s="65">
        <f t="shared" si="97"/>
        <v>-183</v>
      </c>
      <c r="J439" s="66">
        <f t="shared" si="100"/>
        <v>1</v>
      </c>
      <c r="K439" s="118">
        <f t="shared" si="96"/>
        <v>1</v>
      </c>
    </row>
    <row r="440" spans="1:11" ht="14.4" customHeight="1" x14ac:dyDescent="0.3">
      <c r="A440" s="21"/>
      <c r="B440" s="20"/>
      <c r="C440" s="36" t="s">
        <v>210</v>
      </c>
      <c r="D440" s="22">
        <v>38909</v>
      </c>
      <c r="E440" s="22">
        <v>38917</v>
      </c>
      <c r="F440" s="111">
        <f t="shared" si="99"/>
        <v>-3</v>
      </c>
      <c r="G440" s="65">
        <f>'National Disaster Timeline'!$I$15</f>
        <v>3</v>
      </c>
      <c r="H440" s="65">
        <f t="shared" si="92"/>
        <v>90</v>
      </c>
      <c r="I440" s="65">
        <f t="shared" si="97"/>
        <v>-88</v>
      </c>
      <c r="J440" s="66">
        <f t="shared" si="100"/>
        <v>1</v>
      </c>
      <c r="K440" s="118">
        <f t="shared" si="96"/>
        <v>1</v>
      </c>
    </row>
    <row r="441" spans="1:11" ht="14.4" customHeight="1" x14ac:dyDescent="0.3">
      <c r="A441" s="21"/>
      <c r="B441" s="20"/>
      <c r="C441" s="36" t="s">
        <v>5</v>
      </c>
      <c r="D441" s="22">
        <v>38919</v>
      </c>
      <c r="E441" s="22">
        <v>38923</v>
      </c>
      <c r="F441" s="111">
        <f t="shared" si="99"/>
        <v>2</v>
      </c>
      <c r="G441" s="65">
        <f>'National Disaster Timeline'!$I$17</f>
        <v>3</v>
      </c>
      <c r="H441" s="65">
        <f t="shared" si="92"/>
        <v>90</v>
      </c>
      <c r="I441" s="65">
        <f t="shared" si="97"/>
        <v>-82</v>
      </c>
      <c r="J441" s="66">
        <f t="shared" si="100"/>
        <v>1</v>
      </c>
      <c r="K441" s="118">
        <f t="shared" si="96"/>
        <v>1</v>
      </c>
    </row>
    <row r="442" spans="1:11" ht="14.4" customHeight="1" x14ac:dyDescent="0.3">
      <c r="A442" s="21"/>
      <c r="B442" s="20"/>
      <c r="C442" s="36" t="s">
        <v>210</v>
      </c>
      <c r="D442" s="22">
        <v>38931</v>
      </c>
      <c r="E442" s="22">
        <v>38935</v>
      </c>
      <c r="F442" s="111">
        <f t="shared" si="99"/>
        <v>8</v>
      </c>
      <c r="G442" s="65">
        <f>'National Disaster Timeline'!$I$21</f>
        <v>3</v>
      </c>
      <c r="H442" s="65">
        <f t="shared" si="92"/>
        <v>90</v>
      </c>
      <c r="I442" s="65">
        <f t="shared" si="97"/>
        <v>-8</v>
      </c>
      <c r="J442" s="66">
        <f t="shared" si="100"/>
        <v>1</v>
      </c>
      <c r="K442" s="118">
        <f t="shared" si="96"/>
        <v>1</v>
      </c>
    </row>
    <row r="443" spans="1:11" ht="14.4" customHeight="1" x14ac:dyDescent="0.3">
      <c r="A443" s="21"/>
      <c r="C443" s="36" t="s">
        <v>5</v>
      </c>
      <c r="D443" s="22">
        <v>39017</v>
      </c>
      <c r="E443" s="22">
        <v>39020</v>
      </c>
      <c r="F443" s="111">
        <f t="shared" si="99"/>
        <v>82</v>
      </c>
      <c r="G443" s="65">
        <f>'National Disaster Timeline'!$I$30</f>
        <v>6</v>
      </c>
      <c r="H443" s="65">
        <f t="shared" si="92"/>
        <v>180</v>
      </c>
      <c r="I443" s="65">
        <f t="shared" si="97"/>
        <v>102</v>
      </c>
      <c r="J443" s="66">
        <f t="shared" si="100"/>
        <v>1</v>
      </c>
      <c r="K443" s="118">
        <f t="shared" si="96"/>
        <v>1</v>
      </c>
    </row>
    <row r="444" spans="1:11" ht="14.4" customHeight="1" x14ac:dyDescent="0.3">
      <c r="A444" s="21"/>
      <c r="B444" s="20"/>
      <c r="C444" s="37" t="s">
        <v>5</v>
      </c>
      <c r="D444" s="34">
        <v>39302</v>
      </c>
      <c r="E444" s="22">
        <v>39304</v>
      </c>
      <c r="F444" s="111">
        <f t="shared" si="99"/>
        <v>282</v>
      </c>
      <c r="G444" s="65">
        <f>'National Disaster Timeline'!$I$44</f>
        <v>6</v>
      </c>
      <c r="H444" s="65">
        <f t="shared" si="92"/>
        <v>180</v>
      </c>
      <c r="I444" s="65">
        <f t="shared" si="97"/>
        <v>-177</v>
      </c>
      <c r="J444" s="66">
        <f t="shared" si="100"/>
        <v>0</v>
      </c>
      <c r="K444" s="118">
        <f t="shared" si="96"/>
        <v>1</v>
      </c>
    </row>
    <row r="445" spans="1:11" ht="14.4" customHeight="1" x14ac:dyDescent="0.3">
      <c r="A445" s="21"/>
      <c r="B445" s="20"/>
      <c r="C445" s="37" t="s">
        <v>5</v>
      </c>
      <c r="D445" s="34">
        <v>39307</v>
      </c>
      <c r="E445" s="22">
        <v>39312</v>
      </c>
      <c r="F445" s="111">
        <f t="shared" si="99"/>
        <v>3</v>
      </c>
      <c r="G445" s="65">
        <f>'National Disaster Timeline'!$I$45</f>
        <v>3</v>
      </c>
      <c r="H445" s="65">
        <f t="shared" si="92"/>
        <v>90</v>
      </c>
      <c r="I445" s="65">
        <f t="shared" si="97"/>
        <v>-50</v>
      </c>
      <c r="J445" s="66">
        <f t="shared" si="100"/>
        <v>1</v>
      </c>
      <c r="K445" s="118">
        <f t="shared" si="96"/>
        <v>1</v>
      </c>
    </row>
    <row r="446" spans="1:11" ht="14.4" customHeight="1" x14ac:dyDescent="0.3">
      <c r="A446" s="21"/>
      <c r="B446" s="20"/>
      <c r="C446" s="37" t="s">
        <v>5</v>
      </c>
      <c r="D446" s="34">
        <v>39352</v>
      </c>
      <c r="E446" s="22">
        <v>39355</v>
      </c>
      <c r="F446" s="111">
        <f t="shared" si="99"/>
        <v>40</v>
      </c>
      <c r="G446" s="65">
        <f>'National Disaster Timeline'!$I$49</f>
        <v>3</v>
      </c>
      <c r="H446" s="65">
        <f t="shared" si="92"/>
        <v>90</v>
      </c>
      <c r="I446" s="65">
        <f t="shared" si="97"/>
        <v>-38</v>
      </c>
      <c r="J446" s="66">
        <f t="shared" si="100"/>
        <v>1</v>
      </c>
      <c r="K446" s="118">
        <f t="shared" si="96"/>
        <v>1</v>
      </c>
    </row>
    <row r="447" spans="1:11" ht="14.4" customHeight="1" x14ac:dyDescent="0.3">
      <c r="A447" s="21"/>
      <c r="B447" s="20"/>
      <c r="C447" s="37" t="s">
        <v>5</v>
      </c>
      <c r="D447" s="34">
        <v>39407</v>
      </c>
      <c r="E447" s="22">
        <v>39414</v>
      </c>
      <c r="F447" s="111">
        <f t="shared" si="99"/>
        <v>52</v>
      </c>
      <c r="G447" s="65">
        <f>'National Disaster Timeline'!$I$59</f>
        <v>6</v>
      </c>
      <c r="H447" s="65">
        <f t="shared" si="92"/>
        <v>180</v>
      </c>
      <c r="I447" s="65">
        <f t="shared" si="97"/>
        <v>-8</v>
      </c>
      <c r="J447" s="66">
        <f t="shared" si="100"/>
        <v>1</v>
      </c>
      <c r="K447" s="118">
        <f t="shared" si="96"/>
        <v>1</v>
      </c>
    </row>
    <row r="448" spans="1:11" ht="14.4" customHeight="1" x14ac:dyDescent="0.3">
      <c r="A448" s="21"/>
      <c r="B448" s="20"/>
      <c r="C448" s="36" t="s">
        <v>210</v>
      </c>
      <c r="D448" s="22">
        <v>39586</v>
      </c>
      <c r="E448" s="22">
        <v>39590</v>
      </c>
      <c r="F448" s="111">
        <f t="shared" si="99"/>
        <v>172</v>
      </c>
      <c r="G448" s="65">
        <f>'National Disaster Timeline'!$I$68</f>
        <v>3</v>
      </c>
      <c r="H448" s="65">
        <f t="shared" si="92"/>
        <v>90</v>
      </c>
      <c r="I448" s="65">
        <f t="shared" si="97"/>
        <v>-37</v>
      </c>
      <c r="J448" s="66">
        <f t="shared" si="100"/>
        <v>1</v>
      </c>
      <c r="K448" s="118">
        <f t="shared" si="96"/>
        <v>1</v>
      </c>
    </row>
    <row r="449" spans="1:11" ht="14.4" customHeight="1" x14ac:dyDescent="0.3">
      <c r="A449" s="21"/>
      <c r="B449" s="20"/>
      <c r="C449" s="37" t="s">
        <v>5</v>
      </c>
      <c r="D449" s="34">
        <v>39643</v>
      </c>
      <c r="E449" s="22">
        <v>39647</v>
      </c>
      <c r="F449" s="111">
        <f t="shared" si="99"/>
        <v>53</v>
      </c>
      <c r="G449" s="65">
        <f>'National Disaster Timeline'!$I$74</f>
        <v>3</v>
      </c>
      <c r="H449" s="65">
        <f t="shared" si="92"/>
        <v>90</v>
      </c>
      <c r="I449" s="65">
        <f t="shared" si="97"/>
        <v>-83</v>
      </c>
      <c r="J449" s="66">
        <f t="shared" si="100"/>
        <v>1</v>
      </c>
      <c r="K449" s="118">
        <f t="shared" si="96"/>
        <v>1</v>
      </c>
    </row>
    <row r="450" spans="1:11" ht="14.4" customHeight="1" x14ac:dyDescent="0.3">
      <c r="A450" s="21"/>
      <c r="B450" s="20"/>
      <c r="C450" s="37" t="s">
        <v>5</v>
      </c>
      <c r="D450" s="34">
        <v>39654</v>
      </c>
      <c r="E450" s="22">
        <v>39657</v>
      </c>
      <c r="F450" s="111">
        <f t="shared" si="99"/>
        <v>7</v>
      </c>
      <c r="G450" s="65">
        <f>'National Disaster Timeline'!$I$76</f>
        <v>3</v>
      </c>
      <c r="H450" s="65">
        <f t="shared" ref="H450:H513" si="101">G450 * 30</f>
        <v>90</v>
      </c>
      <c r="I450" s="65">
        <f t="shared" si="97"/>
        <v>-90</v>
      </c>
      <c r="J450" s="66">
        <f t="shared" si="100"/>
        <v>1</v>
      </c>
      <c r="K450" s="118">
        <f t="shared" si="96"/>
        <v>1</v>
      </c>
    </row>
    <row r="451" spans="1:11" ht="14.4" customHeight="1" x14ac:dyDescent="0.3">
      <c r="A451" s="21"/>
      <c r="B451" s="20"/>
      <c r="C451" s="36" t="s">
        <v>210</v>
      </c>
      <c r="D451" s="22">
        <v>39657</v>
      </c>
      <c r="E451" s="22">
        <v>39658</v>
      </c>
      <c r="F451" s="111">
        <f t="shared" si="99"/>
        <v>0</v>
      </c>
      <c r="G451" s="65">
        <f>'National Disaster Timeline'!$I$77</f>
        <v>3</v>
      </c>
      <c r="H451" s="65">
        <f t="shared" si="101"/>
        <v>90</v>
      </c>
      <c r="I451" s="65">
        <f t="shared" si="97"/>
        <v>-85</v>
      </c>
      <c r="J451" s="66">
        <f t="shared" si="100"/>
        <v>1</v>
      </c>
      <c r="K451" s="118">
        <f t="shared" si="96"/>
        <v>1</v>
      </c>
    </row>
    <row r="452" spans="1:11" ht="14.4" customHeight="1" x14ac:dyDescent="0.3">
      <c r="A452" s="21"/>
      <c r="B452" s="20"/>
      <c r="C452" s="37" t="s">
        <v>5</v>
      </c>
      <c r="D452" s="34">
        <v>39663</v>
      </c>
      <c r="E452" s="22">
        <v>39664</v>
      </c>
      <c r="F452" s="111">
        <f t="shared" si="99"/>
        <v>5</v>
      </c>
      <c r="G452" s="65">
        <f>'National Disaster Timeline'!$I$78</f>
        <v>3</v>
      </c>
      <c r="H452" s="65">
        <f t="shared" si="101"/>
        <v>90</v>
      </c>
      <c r="I452" s="65">
        <f t="shared" si="97"/>
        <v>-44</v>
      </c>
      <c r="J452" s="66">
        <f t="shared" si="100"/>
        <v>1</v>
      </c>
      <c r="K452" s="118">
        <f t="shared" si="96"/>
        <v>1</v>
      </c>
    </row>
    <row r="453" spans="1:11" ht="14.4" customHeight="1" x14ac:dyDescent="0.3">
      <c r="A453" s="21"/>
      <c r="B453" s="20"/>
      <c r="C453" s="37" t="s">
        <v>5</v>
      </c>
      <c r="D453" s="34">
        <v>39710</v>
      </c>
      <c r="E453" s="22">
        <v>39715</v>
      </c>
      <c r="F453" s="111">
        <f t="shared" si="99"/>
        <v>46</v>
      </c>
      <c r="G453" s="65">
        <f>'National Disaster Timeline'!$I$83</f>
        <v>3</v>
      </c>
      <c r="H453" s="65">
        <f t="shared" si="101"/>
        <v>90</v>
      </c>
      <c r="I453" s="65">
        <f t="shared" si="97"/>
        <v>-32</v>
      </c>
      <c r="J453" s="66">
        <f t="shared" si="100"/>
        <v>1</v>
      </c>
      <c r="K453" s="118">
        <f t="shared" si="96"/>
        <v>1</v>
      </c>
    </row>
    <row r="454" spans="1:11" ht="14.4" customHeight="1" x14ac:dyDescent="0.3">
      <c r="A454" s="21"/>
      <c r="B454" s="20"/>
      <c r="C454" s="36" t="s">
        <v>13</v>
      </c>
      <c r="D454" s="22">
        <v>39773</v>
      </c>
      <c r="E454" s="22">
        <v>39788</v>
      </c>
      <c r="F454" s="111">
        <f t="shared" si="99"/>
        <v>58</v>
      </c>
      <c r="G454" s="65">
        <f>'National Disaster Timeline'!$I$87</f>
        <v>3</v>
      </c>
      <c r="H454" s="65">
        <f t="shared" si="101"/>
        <v>90</v>
      </c>
      <c r="I454" s="65">
        <f t="shared" si="97"/>
        <v>56</v>
      </c>
      <c r="J454" s="66">
        <f t="shared" si="100"/>
        <v>1</v>
      </c>
      <c r="K454" s="118">
        <f t="shared" si="96"/>
        <v>1</v>
      </c>
    </row>
    <row r="455" spans="1:11" ht="14.4" customHeight="1" x14ac:dyDescent="0.3">
      <c r="A455" s="21"/>
      <c r="B455" s="20"/>
      <c r="C455" s="36" t="s">
        <v>13</v>
      </c>
      <c r="D455" s="22">
        <v>39934</v>
      </c>
      <c r="E455" s="22">
        <v>39940</v>
      </c>
      <c r="F455" s="111">
        <f t="shared" si="99"/>
        <v>146</v>
      </c>
      <c r="G455" s="65">
        <f>'National Disaster Timeline'!$I$103</f>
        <v>3</v>
      </c>
      <c r="H455" s="65">
        <f t="shared" si="101"/>
        <v>90</v>
      </c>
      <c r="I455" s="65">
        <f t="shared" si="97"/>
        <v>-22</v>
      </c>
      <c r="J455" s="66">
        <f t="shared" si="100"/>
        <v>0</v>
      </c>
      <c r="K455" s="118">
        <f t="shared" si="96"/>
        <v>1</v>
      </c>
    </row>
    <row r="456" spans="1:11" ht="14.4" customHeight="1" x14ac:dyDescent="0.3">
      <c r="A456" s="21"/>
      <c r="B456" s="20"/>
      <c r="C456" s="36" t="s">
        <v>5</v>
      </c>
      <c r="D456" s="22">
        <v>40008</v>
      </c>
      <c r="E456" s="22">
        <v>40012</v>
      </c>
      <c r="F456" s="111">
        <f t="shared" si="99"/>
        <v>68</v>
      </c>
      <c r="G456" s="65">
        <f>'National Disaster Timeline'!$I$109</f>
        <v>1</v>
      </c>
      <c r="H456" s="65">
        <f t="shared" si="101"/>
        <v>30</v>
      </c>
      <c r="I456" s="65">
        <f t="shared" si="97"/>
        <v>-32</v>
      </c>
      <c r="J456" s="66">
        <f t="shared" si="100"/>
        <v>1</v>
      </c>
      <c r="K456" s="118">
        <f t="shared" si="96"/>
        <v>1</v>
      </c>
    </row>
    <row r="457" spans="1:11" ht="14.4" customHeight="1" x14ac:dyDescent="0.3">
      <c r="A457" s="21"/>
      <c r="B457" s="20"/>
      <c r="C457" s="36" t="s">
        <v>210</v>
      </c>
      <c r="D457" s="22">
        <v>40010</v>
      </c>
      <c r="E457" s="22">
        <v>40012</v>
      </c>
      <c r="F457" s="111">
        <f t="shared" si="99"/>
        <v>-2</v>
      </c>
      <c r="G457" s="65">
        <f>'National Disaster Timeline'!$I$110</f>
        <v>3</v>
      </c>
      <c r="H457" s="65">
        <f t="shared" si="101"/>
        <v>90</v>
      </c>
      <c r="I457" s="65">
        <f t="shared" si="97"/>
        <v>-70</v>
      </c>
      <c r="J457" s="66">
        <f t="shared" si="100"/>
        <v>1</v>
      </c>
      <c r="K457" s="118">
        <f t="shared" si="96"/>
        <v>1</v>
      </c>
    </row>
    <row r="458" spans="1:11" ht="14.4" customHeight="1" x14ac:dyDescent="0.3">
      <c r="A458" s="21"/>
      <c r="B458" s="20"/>
      <c r="C458" s="36" t="s">
        <v>210</v>
      </c>
      <c r="D458" s="22">
        <v>40032</v>
      </c>
      <c r="E458" s="22">
        <v>40033</v>
      </c>
      <c r="F458" s="111">
        <f t="shared" si="99"/>
        <v>20</v>
      </c>
      <c r="G458" s="65">
        <f>'National Disaster Timeline'!$I$114</f>
        <v>6</v>
      </c>
      <c r="H458" s="65">
        <f t="shared" si="101"/>
        <v>180</v>
      </c>
      <c r="I458" s="65">
        <f t="shared" si="97"/>
        <v>-156</v>
      </c>
      <c r="J458" s="66">
        <f t="shared" si="100"/>
        <v>1</v>
      </c>
      <c r="K458" s="118">
        <f t="shared" si="96"/>
        <v>1</v>
      </c>
    </row>
    <row r="459" spans="1:11" ht="14.4" customHeight="1" x14ac:dyDescent="0.3">
      <c r="A459" s="21"/>
      <c r="B459" s="20"/>
      <c r="C459" s="36" t="s">
        <v>210</v>
      </c>
      <c r="D459" s="22">
        <v>40057</v>
      </c>
      <c r="E459" s="22">
        <v>40066</v>
      </c>
      <c r="F459" s="111">
        <f t="shared" si="99"/>
        <v>24</v>
      </c>
      <c r="G459" s="65">
        <f>'National Disaster Timeline'!$I$115</f>
        <v>3</v>
      </c>
      <c r="H459" s="65">
        <f t="shared" si="101"/>
        <v>90</v>
      </c>
      <c r="I459" s="65">
        <f t="shared" si="97"/>
        <v>-92</v>
      </c>
      <c r="J459" s="66">
        <f t="shared" si="100"/>
        <v>1</v>
      </c>
      <c r="K459" s="118">
        <f t="shared" si="96"/>
        <v>1</v>
      </c>
    </row>
    <row r="460" spans="1:11" ht="14.4" customHeight="1" x14ac:dyDescent="0.3">
      <c r="A460" s="21"/>
      <c r="B460" s="20"/>
      <c r="C460" s="37" t="s">
        <v>5</v>
      </c>
      <c r="D460" s="34">
        <v>40064</v>
      </c>
      <c r="E460" s="22">
        <v>40066</v>
      </c>
      <c r="F460" s="111">
        <f t="shared" si="99"/>
        <v>-2</v>
      </c>
      <c r="G460" s="51">
        <f>'National Disaster Timeline'!$I$118</f>
        <v>1</v>
      </c>
      <c r="H460" s="65">
        <f t="shared" si="101"/>
        <v>30</v>
      </c>
      <c r="I460" s="65">
        <f t="shared" si="97"/>
        <v>-16</v>
      </c>
      <c r="J460" s="66">
        <f t="shared" si="100"/>
        <v>1</v>
      </c>
      <c r="K460" s="118">
        <f t="shared" si="96"/>
        <v>1</v>
      </c>
    </row>
    <row r="461" spans="1:11" ht="14.4" customHeight="1" x14ac:dyDescent="0.3">
      <c r="A461" s="21"/>
      <c r="B461" s="20"/>
      <c r="C461" s="37" t="s">
        <v>5</v>
      </c>
      <c r="D461" s="34">
        <v>40080</v>
      </c>
      <c r="E461" s="22">
        <v>40083</v>
      </c>
      <c r="F461" s="111">
        <f t="shared" si="99"/>
        <v>14</v>
      </c>
      <c r="G461" s="65">
        <f>'National Disaster Timeline'!$I$122</f>
        <v>1</v>
      </c>
      <c r="H461" s="65">
        <f t="shared" si="101"/>
        <v>30</v>
      </c>
      <c r="I461" s="65">
        <f t="shared" si="97"/>
        <v>-27</v>
      </c>
      <c r="J461" s="66">
        <f t="shared" si="100"/>
        <v>1</v>
      </c>
      <c r="K461" s="118">
        <f t="shared" si="96"/>
        <v>1</v>
      </c>
    </row>
    <row r="462" spans="1:11" ht="14.4" customHeight="1" x14ac:dyDescent="0.3">
      <c r="A462" s="21"/>
      <c r="B462" s="20"/>
      <c r="C462" s="36" t="s">
        <v>5</v>
      </c>
      <c r="D462" s="22">
        <v>40086</v>
      </c>
      <c r="E462" s="22">
        <v>40096</v>
      </c>
      <c r="F462" s="111">
        <f t="shared" si="99"/>
        <v>3</v>
      </c>
      <c r="G462" s="65">
        <f>'National Disaster Timeline'!$I$124</f>
        <v>6</v>
      </c>
      <c r="H462" s="65">
        <f t="shared" si="101"/>
        <v>180</v>
      </c>
      <c r="I462" s="65">
        <f t="shared" si="97"/>
        <v>-188</v>
      </c>
      <c r="J462" s="66">
        <f t="shared" si="100"/>
        <v>1</v>
      </c>
      <c r="K462" s="118">
        <f t="shared" si="96"/>
        <v>1</v>
      </c>
    </row>
    <row r="463" spans="1:11" s="10" customFormat="1" ht="14.4" customHeight="1" thickBot="1" x14ac:dyDescent="0.35">
      <c r="A463" s="21"/>
      <c r="B463" s="20"/>
      <c r="C463" s="36" t="s">
        <v>210</v>
      </c>
      <c r="D463" s="22">
        <v>40088</v>
      </c>
      <c r="E463" s="22">
        <v>40103</v>
      </c>
      <c r="F463" s="111">
        <f t="shared" si="99"/>
        <v>-8</v>
      </c>
      <c r="G463" s="65">
        <f>'National Disaster Timeline'!$I$125</f>
        <v>6</v>
      </c>
      <c r="H463" s="65">
        <f t="shared" si="101"/>
        <v>180</v>
      </c>
      <c r="I463" s="65">
        <f t="shared" si="97"/>
        <v>-180</v>
      </c>
      <c r="J463" s="66">
        <f t="shared" si="100"/>
        <v>1</v>
      </c>
      <c r="K463" s="118">
        <f t="shared" si="96"/>
        <v>1</v>
      </c>
    </row>
    <row r="464" spans="1:11" s="94" customFormat="1" ht="14.4" customHeight="1" thickBot="1" x14ac:dyDescent="0.35">
      <c r="A464" s="98" t="s">
        <v>286</v>
      </c>
      <c r="B464" s="89"/>
      <c r="C464" s="90"/>
      <c r="D464" s="91"/>
      <c r="E464" s="92"/>
      <c r="F464" s="112"/>
      <c r="G464" s="136">
        <f>SUM(G435:G463)</f>
        <v>111</v>
      </c>
      <c r="H464" s="136"/>
      <c r="I464" s="136"/>
      <c r="J464" s="136">
        <f t="shared" ref="J464:K464" si="102">SUM(J435:J463)</f>
        <v>26</v>
      </c>
      <c r="K464" s="120">
        <f t="shared" si="102"/>
        <v>29</v>
      </c>
    </row>
    <row r="465" spans="1:11" ht="14.4" customHeight="1" x14ac:dyDescent="0.3">
      <c r="A465" s="21" t="s">
        <v>122</v>
      </c>
      <c r="B465" s="20" t="s">
        <v>42</v>
      </c>
      <c r="C465" s="36" t="s">
        <v>13</v>
      </c>
      <c r="D465" s="22">
        <v>38560</v>
      </c>
      <c r="E465" s="22">
        <v>38563</v>
      </c>
      <c r="F465" s="111"/>
      <c r="G465" s="65">
        <f>'National Disaster Timeline'!$I$2</f>
        <v>3</v>
      </c>
      <c r="H465" s="65">
        <f t="shared" si="101"/>
        <v>90</v>
      </c>
      <c r="I465" s="65">
        <f t="shared" si="97"/>
        <v>38</v>
      </c>
      <c r="J465" s="66"/>
      <c r="K465" s="118">
        <f t="shared" si="96"/>
        <v>1</v>
      </c>
    </row>
    <row r="466" spans="1:11" ht="14.4" customHeight="1" x14ac:dyDescent="0.3">
      <c r="A466" s="21"/>
      <c r="B466" s="20"/>
      <c r="C466" s="37" t="s">
        <v>13</v>
      </c>
      <c r="D466" s="34">
        <v>38691</v>
      </c>
      <c r="E466" s="22">
        <v>38715</v>
      </c>
      <c r="F466" s="111">
        <f t="shared" ref="F466:F482" si="103">D466-E465</f>
        <v>128</v>
      </c>
      <c r="G466" s="65">
        <f>'National Disaster Timeline'!$I$5</f>
        <v>6</v>
      </c>
      <c r="H466" s="65">
        <f t="shared" si="101"/>
        <v>180</v>
      </c>
      <c r="I466" s="65">
        <f t="shared" si="97"/>
        <v>-49</v>
      </c>
      <c r="J466" s="66">
        <f t="shared" ref="J466:J482" si="104">IF(I465 &lt; 0, 1, 0)</f>
        <v>0</v>
      </c>
      <c r="K466" s="118">
        <f t="shared" si="96"/>
        <v>1</v>
      </c>
    </row>
    <row r="467" spans="1:11" ht="14.4" customHeight="1" x14ac:dyDescent="0.3">
      <c r="A467" s="21"/>
      <c r="B467" s="20"/>
      <c r="C467" s="37" t="s">
        <v>5</v>
      </c>
      <c r="D467" s="34">
        <v>38846</v>
      </c>
      <c r="E467" s="22">
        <v>38852</v>
      </c>
      <c r="F467" s="111">
        <f t="shared" si="103"/>
        <v>131</v>
      </c>
      <c r="G467" s="65">
        <f>'National Disaster Timeline'!$I$11</f>
        <v>6</v>
      </c>
      <c r="H467" s="65">
        <f t="shared" si="101"/>
        <v>180</v>
      </c>
      <c r="I467" s="65">
        <f t="shared" si="97"/>
        <v>-124</v>
      </c>
      <c r="J467" s="66">
        <f t="shared" si="104"/>
        <v>1</v>
      </c>
      <c r="K467" s="118">
        <f t="shared" si="96"/>
        <v>1</v>
      </c>
    </row>
    <row r="468" spans="1:11" ht="14.4" customHeight="1" x14ac:dyDescent="0.3">
      <c r="A468" s="21"/>
      <c r="B468" s="20"/>
      <c r="C468" s="37" t="s">
        <v>5</v>
      </c>
      <c r="D468" s="34">
        <v>38908</v>
      </c>
      <c r="E468" s="22">
        <v>38912</v>
      </c>
      <c r="F468" s="111">
        <f t="shared" si="103"/>
        <v>56</v>
      </c>
      <c r="G468" s="51">
        <f>'National Disaster Timeline'!$I$14</f>
        <v>6</v>
      </c>
      <c r="H468" s="65">
        <f t="shared" si="101"/>
        <v>180</v>
      </c>
      <c r="I468" s="65">
        <f t="shared" si="97"/>
        <v>-107</v>
      </c>
      <c r="J468" s="66">
        <f t="shared" si="104"/>
        <v>1</v>
      </c>
      <c r="K468" s="118">
        <f t="shared" si="96"/>
        <v>1</v>
      </c>
    </row>
    <row r="469" spans="1:11" s="10" customFormat="1" ht="14.4" customHeight="1" x14ac:dyDescent="0.3">
      <c r="A469" s="21"/>
      <c r="B469" s="20"/>
      <c r="C469" s="37" t="s">
        <v>5</v>
      </c>
      <c r="D469" s="34">
        <v>38985</v>
      </c>
      <c r="E469" s="22">
        <v>38989</v>
      </c>
      <c r="F469" s="111">
        <f t="shared" si="103"/>
        <v>73</v>
      </c>
      <c r="G469" s="65">
        <f>'National Disaster Timeline'!$I$25</f>
        <v>6</v>
      </c>
      <c r="H469" s="65">
        <f t="shared" si="101"/>
        <v>180</v>
      </c>
      <c r="I469" s="65">
        <f t="shared" si="97"/>
        <v>-182</v>
      </c>
      <c r="J469" s="66">
        <f t="shared" si="104"/>
        <v>1</v>
      </c>
      <c r="K469" s="118">
        <f t="shared" si="96"/>
        <v>1</v>
      </c>
    </row>
    <row r="470" spans="1:11" ht="14.4" customHeight="1" x14ac:dyDescent="0.3">
      <c r="A470" s="21"/>
      <c r="B470" s="20"/>
      <c r="C470" s="36" t="s">
        <v>210</v>
      </c>
      <c r="D470" s="22">
        <v>38987</v>
      </c>
      <c r="E470" s="22">
        <v>38996</v>
      </c>
      <c r="F470" s="111">
        <f t="shared" si="103"/>
        <v>-2</v>
      </c>
      <c r="G470" s="65">
        <f>'National Disaster Timeline'!$I$26</f>
        <v>6</v>
      </c>
      <c r="H470" s="65">
        <f t="shared" si="101"/>
        <v>180</v>
      </c>
      <c r="I470" s="65">
        <f t="shared" si="97"/>
        <v>-117</v>
      </c>
      <c r="J470" s="66">
        <f t="shared" si="104"/>
        <v>1</v>
      </c>
      <c r="K470" s="118">
        <f t="shared" si="96"/>
        <v>1</v>
      </c>
    </row>
    <row r="471" spans="1:11" ht="14.4" customHeight="1" x14ac:dyDescent="0.3">
      <c r="A471" s="21"/>
      <c r="B471" s="20"/>
      <c r="C471" s="37" t="s">
        <v>5</v>
      </c>
      <c r="D471" s="34">
        <v>39059</v>
      </c>
      <c r="E471" s="22">
        <v>39063</v>
      </c>
      <c r="F471" s="111">
        <f t="shared" si="103"/>
        <v>63</v>
      </c>
      <c r="G471" s="65">
        <f>'National Disaster Timeline'!$I$35</f>
        <v>6</v>
      </c>
      <c r="H471" s="65">
        <f t="shared" si="101"/>
        <v>180</v>
      </c>
      <c r="I471" s="65">
        <f t="shared" si="97"/>
        <v>97</v>
      </c>
      <c r="J471" s="66">
        <f t="shared" si="104"/>
        <v>1</v>
      </c>
      <c r="K471" s="118">
        <f t="shared" ref="K471:K534" si="105">COUNTIF(C471, "*")</f>
        <v>1</v>
      </c>
    </row>
    <row r="472" spans="1:11" ht="14.4" customHeight="1" x14ac:dyDescent="0.3">
      <c r="A472" s="21"/>
      <c r="B472" s="20"/>
      <c r="C472" s="37" t="s">
        <v>14</v>
      </c>
      <c r="D472" s="34">
        <v>39340</v>
      </c>
      <c r="E472" s="22">
        <v>39343</v>
      </c>
      <c r="F472" s="111">
        <f t="shared" si="103"/>
        <v>277</v>
      </c>
      <c r="G472" s="65">
        <f>'National Disaster Timeline'!$I$47</f>
        <v>1</v>
      </c>
      <c r="H472" s="65">
        <f t="shared" si="101"/>
        <v>30</v>
      </c>
      <c r="I472" s="65">
        <f t="shared" si="97"/>
        <v>-31</v>
      </c>
      <c r="J472" s="66">
        <f t="shared" si="104"/>
        <v>0</v>
      </c>
      <c r="K472" s="118">
        <f t="shared" si="105"/>
        <v>1</v>
      </c>
    </row>
    <row r="473" spans="1:11" ht="14.4" customHeight="1" x14ac:dyDescent="0.3">
      <c r="A473" s="21"/>
      <c r="B473" s="20"/>
      <c r="C473" s="37" t="s">
        <v>210</v>
      </c>
      <c r="D473" s="34">
        <v>39342</v>
      </c>
      <c r="E473" s="22">
        <v>39350</v>
      </c>
      <c r="F473" s="111">
        <f t="shared" si="103"/>
        <v>-1</v>
      </c>
      <c r="G473" s="65">
        <f>'National Disaster Timeline'!$I$48</f>
        <v>1</v>
      </c>
      <c r="H473" s="65">
        <f t="shared" si="101"/>
        <v>30</v>
      </c>
      <c r="I473" s="65">
        <f t="shared" si="97"/>
        <v>-28</v>
      </c>
      <c r="J473" s="66">
        <f t="shared" si="104"/>
        <v>1</v>
      </c>
      <c r="K473" s="118">
        <f t="shared" si="105"/>
        <v>1</v>
      </c>
    </row>
    <row r="474" spans="1:11" ht="14.4" customHeight="1" x14ac:dyDescent="0.3">
      <c r="A474" s="21"/>
      <c r="B474" s="20"/>
      <c r="C474" s="36" t="s">
        <v>5</v>
      </c>
      <c r="D474" s="22">
        <v>39352</v>
      </c>
      <c r="E474" s="22">
        <v>39355</v>
      </c>
      <c r="F474" s="111">
        <f t="shared" si="103"/>
        <v>2</v>
      </c>
      <c r="G474" s="65">
        <f>'National Disaster Timeline'!$I$49</f>
        <v>3</v>
      </c>
      <c r="H474" s="65">
        <f t="shared" si="101"/>
        <v>90</v>
      </c>
      <c r="I474" s="65">
        <f t="shared" si="97"/>
        <v>133</v>
      </c>
      <c r="J474" s="66">
        <f t="shared" si="104"/>
        <v>1</v>
      </c>
      <c r="K474" s="118">
        <f t="shared" si="105"/>
        <v>1</v>
      </c>
    </row>
    <row r="475" spans="1:11" ht="14.4" customHeight="1" x14ac:dyDescent="0.3">
      <c r="A475" s="21"/>
      <c r="B475" s="20"/>
      <c r="C475" s="36" t="s">
        <v>210</v>
      </c>
      <c r="D475" s="22">
        <v>39578</v>
      </c>
      <c r="E475" s="22">
        <v>39586</v>
      </c>
      <c r="F475" s="111">
        <f t="shared" si="103"/>
        <v>223</v>
      </c>
      <c r="G475" s="65">
        <f>'National Disaster Timeline'!$I$65</f>
        <v>3</v>
      </c>
      <c r="H475" s="65">
        <f t="shared" si="101"/>
        <v>90</v>
      </c>
      <c r="I475" s="65">
        <f t="shared" si="97"/>
        <v>-94</v>
      </c>
      <c r="J475" s="66">
        <f t="shared" si="104"/>
        <v>0</v>
      </c>
      <c r="K475" s="118">
        <f t="shared" si="105"/>
        <v>1</v>
      </c>
    </row>
    <row r="476" spans="1:11" ht="14.4" customHeight="1" x14ac:dyDescent="0.3">
      <c r="A476" s="21"/>
      <c r="B476" s="20"/>
      <c r="C476" s="37" t="s">
        <v>5</v>
      </c>
      <c r="D476" s="34">
        <v>39582</v>
      </c>
      <c r="E476" s="22">
        <v>39588</v>
      </c>
      <c r="F476" s="111">
        <f t="shared" si="103"/>
        <v>-4</v>
      </c>
      <c r="G476" s="65">
        <f>'National Disaster Timeline'!$I$67</f>
        <v>6</v>
      </c>
      <c r="H476" s="65">
        <f t="shared" si="101"/>
        <v>180</v>
      </c>
      <c r="I476" s="65">
        <f t="shared" si="97"/>
        <v>-152</v>
      </c>
      <c r="J476" s="66">
        <f t="shared" si="104"/>
        <v>1</v>
      </c>
      <c r="K476" s="118">
        <f t="shared" si="105"/>
        <v>1</v>
      </c>
    </row>
    <row r="477" spans="1:11" ht="14.4" customHeight="1" x14ac:dyDescent="0.3">
      <c r="A477" s="21"/>
      <c r="B477" s="20"/>
      <c r="C477" s="37" t="s">
        <v>5</v>
      </c>
      <c r="D477" s="34">
        <v>39616</v>
      </c>
      <c r="E477" s="34">
        <v>39622</v>
      </c>
      <c r="F477" s="111">
        <f t="shared" si="103"/>
        <v>28</v>
      </c>
      <c r="G477" s="65">
        <f>'National Disaster Timeline'!$I$71</f>
        <v>6</v>
      </c>
      <c r="H477" s="65">
        <f t="shared" si="101"/>
        <v>180</v>
      </c>
      <c r="I477" s="65">
        <f t="shared" si="97"/>
        <v>-182</v>
      </c>
      <c r="J477" s="66">
        <f t="shared" si="104"/>
        <v>1</v>
      </c>
      <c r="K477" s="118">
        <f t="shared" si="105"/>
        <v>1</v>
      </c>
    </row>
    <row r="478" spans="1:11" ht="14.4" customHeight="1" x14ac:dyDescent="0.3">
      <c r="A478" s="21"/>
      <c r="B478" s="20"/>
      <c r="C478" s="36" t="s">
        <v>210</v>
      </c>
      <c r="D478" s="22">
        <v>39620</v>
      </c>
      <c r="E478" s="22">
        <v>39622</v>
      </c>
      <c r="F478" s="111">
        <f t="shared" si="103"/>
        <v>-2</v>
      </c>
      <c r="G478" s="65">
        <f>'National Disaster Timeline'!$I$72</f>
        <v>1</v>
      </c>
      <c r="H478" s="65">
        <f t="shared" si="101"/>
        <v>30</v>
      </c>
      <c r="I478" s="65">
        <f t="shared" si="97"/>
        <v>106</v>
      </c>
      <c r="J478" s="66">
        <f t="shared" si="104"/>
        <v>1</v>
      </c>
      <c r="K478" s="118">
        <f t="shared" si="105"/>
        <v>1</v>
      </c>
    </row>
    <row r="479" spans="1:11" ht="14.4" customHeight="1" x14ac:dyDescent="0.3">
      <c r="A479" s="21"/>
      <c r="B479" s="20"/>
      <c r="C479" s="37" t="s">
        <v>5</v>
      </c>
      <c r="D479" s="34">
        <v>39758</v>
      </c>
      <c r="E479" s="22">
        <v>39760</v>
      </c>
      <c r="F479" s="111">
        <f t="shared" si="103"/>
        <v>136</v>
      </c>
      <c r="G479" s="65">
        <f>'National Disaster Timeline'!$I$85</f>
        <v>1</v>
      </c>
      <c r="H479" s="65">
        <f t="shared" si="101"/>
        <v>30</v>
      </c>
      <c r="I479" s="65">
        <f t="shared" si="97"/>
        <v>197</v>
      </c>
      <c r="J479" s="66">
        <f t="shared" si="104"/>
        <v>0</v>
      </c>
      <c r="K479" s="118">
        <f t="shared" si="105"/>
        <v>1</v>
      </c>
    </row>
    <row r="480" spans="1:11" ht="14.4" customHeight="1" x14ac:dyDescent="0.3">
      <c r="A480" s="21"/>
      <c r="B480" s="20"/>
      <c r="C480" s="36" t="s">
        <v>5</v>
      </c>
      <c r="D480" s="22">
        <v>39987</v>
      </c>
      <c r="E480" s="22">
        <v>39989</v>
      </c>
      <c r="F480" s="111">
        <f t="shared" si="103"/>
        <v>227</v>
      </c>
      <c r="G480" s="65">
        <f>'National Disaster Timeline'!$I$107</f>
        <v>3</v>
      </c>
      <c r="H480" s="65">
        <f t="shared" si="101"/>
        <v>90</v>
      </c>
      <c r="I480" s="65">
        <f t="shared" si="97"/>
        <v>-55</v>
      </c>
      <c r="J480" s="66">
        <f t="shared" si="104"/>
        <v>0</v>
      </c>
      <c r="K480" s="118">
        <f t="shared" si="105"/>
        <v>1</v>
      </c>
    </row>
    <row r="481" spans="1:11" ht="14.4" customHeight="1" x14ac:dyDescent="0.3">
      <c r="A481" s="21"/>
      <c r="B481" s="20"/>
      <c r="C481" s="36" t="s">
        <v>5</v>
      </c>
      <c r="D481" s="22">
        <v>40024</v>
      </c>
      <c r="E481" s="22">
        <v>40027</v>
      </c>
      <c r="F481" s="111">
        <f t="shared" si="103"/>
        <v>35</v>
      </c>
      <c r="G481" s="65">
        <f>'National Disaster Timeline'!$I$112</f>
        <v>6</v>
      </c>
      <c r="H481" s="65">
        <f t="shared" si="101"/>
        <v>180</v>
      </c>
      <c r="I481" s="65">
        <f t="shared" si="97"/>
        <v>-179</v>
      </c>
      <c r="J481" s="66">
        <f t="shared" si="104"/>
        <v>1</v>
      </c>
      <c r="K481" s="118">
        <f t="shared" si="105"/>
        <v>1</v>
      </c>
    </row>
    <row r="482" spans="1:11" ht="14.4" customHeight="1" thickBot="1" x14ac:dyDescent="0.35">
      <c r="A482" s="21"/>
      <c r="B482" s="20"/>
      <c r="C482" s="36" t="s">
        <v>5</v>
      </c>
      <c r="D482" s="22">
        <v>40028</v>
      </c>
      <c r="E482" s="22">
        <v>40034</v>
      </c>
      <c r="F482" s="111">
        <f t="shared" si="103"/>
        <v>1</v>
      </c>
      <c r="G482" s="65">
        <f>'National Disaster Timeline'!$I$113</f>
        <v>3</v>
      </c>
      <c r="H482" s="65">
        <f t="shared" si="101"/>
        <v>90</v>
      </c>
      <c r="I482" s="65">
        <f t="shared" ref="I482:I545" si="106">F483 - H482</f>
        <v>-90</v>
      </c>
      <c r="J482" s="66">
        <f t="shared" si="104"/>
        <v>1</v>
      </c>
      <c r="K482" s="118">
        <f t="shared" si="105"/>
        <v>1</v>
      </c>
    </row>
    <row r="483" spans="1:11" s="94" customFormat="1" ht="14.4" customHeight="1" thickBot="1" x14ac:dyDescent="0.35">
      <c r="A483" s="98" t="s">
        <v>286</v>
      </c>
      <c r="B483" s="89"/>
      <c r="C483" s="90"/>
      <c r="D483" s="91"/>
      <c r="E483" s="92"/>
      <c r="F483" s="112"/>
      <c r="G483" s="136">
        <f>SUM(G465:G482)</f>
        <v>73</v>
      </c>
      <c r="H483" s="136"/>
      <c r="I483" s="136"/>
      <c r="J483" s="136">
        <f t="shared" ref="J483:K483" si="107">SUM(J465:J482)</f>
        <v>12</v>
      </c>
      <c r="K483" s="120">
        <f t="shared" si="107"/>
        <v>18</v>
      </c>
    </row>
    <row r="484" spans="1:11" ht="14.4" customHeight="1" x14ac:dyDescent="0.3">
      <c r="A484" s="21" t="s">
        <v>123</v>
      </c>
      <c r="B484" s="20" t="s">
        <v>43</v>
      </c>
      <c r="C484" s="37" t="s">
        <v>5</v>
      </c>
      <c r="D484" s="34">
        <v>38614</v>
      </c>
      <c r="E484" s="22">
        <v>38618</v>
      </c>
      <c r="F484" s="111"/>
      <c r="G484" s="65">
        <f>'National Disaster Timeline'!$I$4</f>
        <v>3</v>
      </c>
      <c r="H484" s="65">
        <f t="shared" si="101"/>
        <v>90</v>
      </c>
      <c r="I484" s="65">
        <f t="shared" si="106"/>
        <v>-17</v>
      </c>
      <c r="J484" s="66"/>
      <c r="K484" s="118">
        <f t="shared" si="105"/>
        <v>1</v>
      </c>
    </row>
    <row r="485" spans="1:11" ht="14.4" customHeight="1" x14ac:dyDescent="0.3">
      <c r="A485" s="21"/>
      <c r="B485" s="20"/>
      <c r="C485" s="37" t="s">
        <v>13</v>
      </c>
      <c r="D485" s="34">
        <v>38691</v>
      </c>
      <c r="E485" s="22">
        <v>38715</v>
      </c>
      <c r="F485" s="111">
        <f t="shared" ref="F485:F509" si="108">D485-E484</f>
        <v>73</v>
      </c>
      <c r="G485" s="65">
        <f>'National Disaster Timeline'!$I$5</f>
        <v>6</v>
      </c>
      <c r="H485" s="65">
        <f t="shared" si="101"/>
        <v>180</v>
      </c>
      <c r="I485" s="65">
        <f t="shared" si="106"/>
        <v>-152</v>
      </c>
      <c r="J485" s="66">
        <f t="shared" ref="J485:J509" si="109">IF(I484 &lt; 0, 1, 0)</f>
        <v>1</v>
      </c>
      <c r="K485" s="118">
        <f t="shared" si="105"/>
        <v>1</v>
      </c>
    </row>
    <row r="486" spans="1:11" ht="13.8" customHeight="1" x14ac:dyDescent="0.3">
      <c r="A486" s="21"/>
      <c r="B486" s="20"/>
      <c r="C486" s="36" t="s">
        <v>13</v>
      </c>
      <c r="D486" s="22">
        <v>38743</v>
      </c>
      <c r="E486" s="22">
        <v>38753</v>
      </c>
      <c r="F486" s="111">
        <f t="shared" si="108"/>
        <v>28</v>
      </c>
      <c r="G486" s="65">
        <f>'National Disaster Timeline'!$I$6</f>
        <v>6</v>
      </c>
      <c r="H486" s="65">
        <f t="shared" si="101"/>
        <v>180</v>
      </c>
      <c r="I486" s="65">
        <f t="shared" si="106"/>
        <v>-7</v>
      </c>
      <c r="J486" s="66">
        <f t="shared" si="109"/>
        <v>1</v>
      </c>
      <c r="K486" s="118">
        <f t="shared" si="105"/>
        <v>1</v>
      </c>
    </row>
    <row r="487" spans="1:11" ht="14.4" customHeight="1" x14ac:dyDescent="0.3">
      <c r="A487" s="21"/>
      <c r="B487" s="20"/>
      <c r="C487" s="37" t="s">
        <v>5</v>
      </c>
      <c r="D487" s="34">
        <v>38926</v>
      </c>
      <c r="E487" s="22">
        <v>38931</v>
      </c>
      <c r="F487" s="111">
        <f t="shared" si="108"/>
        <v>173</v>
      </c>
      <c r="G487" s="65">
        <f>'National Disaster Timeline'!$I$19</f>
        <v>3</v>
      </c>
      <c r="H487" s="65">
        <f t="shared" si="101"/>
        <v>90</v>
      </c>
      <c r="I487" s="65">
        <f t="shared" si="106"/>
        <v>-90</v>
      </c>
      <c r="J487" s="66">
        <f t="shared" si="109"/>
        <v>1</v>
      </c>
      <c r="K487" s="118">
        <f t="shared" si="105"/>
        <v>1</v>
      </c>
    </row>
    <row r="488" spans="1:11" ht="14.4" customHeight="1" x14ac:dyDescent="0.3">
      <c r="A488" s="21"/>
      <c r="B488" s="20"/>
      <c r="C488" s="36" t="s">
        <v>210</v>
      </c>
      <c r="D488" s="22">
        <v>38931</v>
      </c>
      <c r="E488" s="22">
        <v>38935</v>
      </c>
      <c r="F488" s="111">
        <f t="shared" si="108"/>
        <v>0</v>
      </c>
      <c r="G488" s="65">
        <f>'National Disaster Timeline'!$I$21</f>
        <v>3</v>
      </c>
      <c r="H488" s="65">
        <f t="shared" si="101"/>
        <v>90</v>
      </c>
      <c r="I488" s="65">
        <f t="shared" si="106"/>
        <v>-8</v>
      </c>
      <c r="J488" s="66">
        <f t="shared" si="109"/>
        <v>1</v>
      </c>
      <c r="K488" s="118">
        <f t="shared" si="105"/>
        <v>1</v>
      </c>
    </row>
    <row r="489" spans="1:11" ht="14.4" customHeight="1" x14ac:dyDescent="0.3">
      <c r="A489" s="21"/>
      <c r="C489" s="36" t="s">
        <v>5</v>
      </c>
      <c r="D489" s="22">
        <v>39017</v>
      </c>
      <c r="E489" s="22">
        <v>39020</v>
      </c>
      <c r="F489" s="111">
        <f t="shared" si="108"/>
        <v>82</v>
      </c>
      <c r="G489" s="65">
        <f>'National Disaster Timeline'!$I$30</f>
        <v>6</v>
      </c>
      <c r="H489" s="65">
        <f t="shared" si="101"/>
        <v>180</v>
      </c>
      <c r="I489" s="65">
        <f t="shared" si="106"/>
        <v>-180</v>
      </c>
      <c r="J489" s="66">
        <f t="shared" si="109"/>
        <v>1</v>
      </c>
      <c r="K489" s="118">
        <f t="shared" si="105"/>
        <v>1</v>
      </c>
    </row>
    <row r="490" spans="1:11" ht="14.4" customHeight="1" x14ac:dyDescent="0.3">
      <c r="A490" s="21"/>
      <c r="B490" s="20"/>
      <c r="C490" s="36" t="s">
        <v>210</v>
      </c>
      <c r="D490" s="22">
        <v>39020</v>
      </c>
      <c r="E490" s="22">
        <v>39022</v>
      </c>
      <c r="F490" s="111">
        <f t="shared" si="108"/>
        <v>0</v>
      </c>
      <c r="G490" s="65">
        <f>'National Disaster Timeline'!$I$31</f>
        <v>3</v>
      </c>
      <c r="H490" s="65">
        <f t="shared" si="101"/>
        <v>90</v>
      </c>
      <c r="I490" s="65">
        <f t="shared" si="106"/>
        <v>-81</v>
      </c>
      <c r="J490" s="66">
        <f t="shared" si="109"/>
        <v>1</v>
      </c>
      <c r="K490" s="118">
        <f t="shared" si="105"/>
        <v>1</v>
      </c>
    </row>
    <row r="491" spans="1:11" s="10" customFormat="1" ht="14.4" customHeight="1" x14ac:dyDescent="0.3">
      <c r="A491" s="21"/>
      <c r="B491" s="20"/>
      <c r="C491" s="37" t="s">
        <v>5</v>
      </c>
      <c r="D491" s="34">
        <v>39031</v>
      </c>
      <c r="E491" s="22">
        <v>39033</v>
      </c>
      <c r="F491" s="111">
        <f t="shared" si="108"/>
        <v>9</v>
      </c>
      <c r="G491" s="65">
        <f>'National Disaster Timeline'!$I$32</f>
        <v>1</v>
      </c>
      <c r="H491" s="65">
        <f t="shared" si="101"/>
        <v>30</v>
      </c>
      <c r="I491" s="65">
        <f t="shared" si="106"/>
        <v>289</v>
      </c>
      <c r="J491" s="66">
        <f t="shared" si="109"/>
        <v>1</v>
      </c>
      <c r="K491" s="118">
        <f t="shared" si="105"/>
        <v>1</v>
      </c>
    </row>
    <row r="492" spans="1:11" ht="14.4" customHeight="1" x14ac:dyDescent="0.3">
      <c r="A492" s="21"/>
      <c r="B492" s="20"/>
      <c r="C492" s="37" t="s">
        <v>5</v>
      </c>
      <c r="D492" s="34">
        <v>39352</v>
      </c>
      <c r="E492" s="22">
        <v>39355</v>
      </c>
      <c r="F492" s="111">
        <f t="shared" si="108"/>
        <v>319</v>
      </c>
      <c r="G492" s="65">
        <f>'National Disaster Timeline'!$I$49</f>
        <v>3</v>
      </c>
      <c r="H492" s="65">
        <f t="shared" si="101"/>
        <v>90</v>
      </c>
      <c r="I492" s="65">
        <f t="shared" si="106"/>
        <v>-56</v>
      </c>
      <c r="J492" s="66">
        <f t="shared" si="109"/>
        <v>0</v>
      </c>
      <c r="K492" s="118">
        <f t="shared" si="105"/>
        <v>1</v>
      </c>
    </row>
    <row r="493" spans="1:11" ht="14.4" customHeight="1" x14ac:dyDescent="0.3">
      <c r="A493" s="21"/>
      <c r="B493" s="20"/>
      <c r="C493" s="37" t="s">
        <v>5</v>
      </c>
      <c r="D493" s="34">
        <v>39389</v>
      </c>
      <c r="E493" s="22">
        <v>39393</v>
      </c>
      <c r="F493" s="111">
        <f t="shared" si="108"/>
        <v>34</v>
      </c>
      <c r="G493" s="65">
        <f>'National Disaster Timeline'!$I$54</f>
        <v>3</v>
      </c>
      <c r="H493" s="65">
        <f t="shared" si="101"/>
        <v>90</v>
      </c>
      <c r="I493" s="65">
        <f t="shared" si="106"/>
        <v>-93</v>
      </c>
      <c r="J493" s="66">
        <f t="shared" si="109"/>
        <v>1</v>
      </c>
      <c r="K493" s="118">
        <f t="shared" si="105"/>
        <v>1</v>
      </c>
    </row>
    <row r="494" spans="1:11" ht="14.4" customHeight="1" x14ac:dyDescent="0.3">
      <c r="A494" s="21"/>
      <c r="B494" s="20"/>
      <c r="C494" s="36" t="s">
        <v>210</v>
      </c>
      <c r="D494" s="22">
        <v>39390</v>
      </c>
      <c r="E494" s="22">
        <v>39392</v>
      </c>
      <c r="F494" s="111">
        <f t="shared" si="108"/>
        <v>-3</v>
      </c>
      <c r="G494" s="65">
        <f>'National Disaster Timeline'!$I$55</f>
        <v>3</v>
      </c>
      <c r="H494" s="65">
        <f t="shared" si="101"/>
        <v>90</v>
      </c>
      <c r="I494" s="65">
        <f t="shared" si="106"/>
        <v>-75</v>
      </c>
      <c r="J494" s="66">
        <f t="shared" si="109"/>
        <v>1</v>
      </c>
      <c r="K494" s="118">
        <f t="shared" si="105"/>
        <v>1</v>
      </c>
    </row>
    <row r="495" spans="1:11" ht="14.4" customHeight="1" x14ac:dyDescent="0.3">
      <c r="A495" s="21"/>
      <c r="B495" s="20"/>
      <c r="C495" s="37" t="s">
        <v>5</v>
      </c>
      <c r="D495" s="34">
        <v>39407</v>
      </c>
      <c r="E495" s="22">
        <v>39414</v>
      </c>
      <c r="F495" s="111">
        <f t="shared" si="108"/>
        <v>15</v>
      </c>
      <c r="G495" s="65">
        <f>'National Disaster Timeline'!$I$59</f>
        <v>6</v>
      </c>
      <c r="H495" s="65">
        <f t="shared" si="101"/>
        <v>180</v>
      </c>
      <c r="I495" s="65">
        <f t="shared" si="106"/>
        <v>-183</v>
      </c>
      <c r="J495" s="66">
        <f t="shared" si="109"/>
        <v>1</v>
      </c>
      <c r="K495" s="118">
        <f t="shared" si="105"/>
        <v>1</v>
      </c>
    </row>
    <row r="496" spans="1:11" ht="14.4" customHeight="1" x14ac:dyDescent="0.3">
      <c r="A496" s="21"/>
      <c r="B496" s="20"/>
      <c r="C496" s="36" t="s">
        <v>210</v>
      </c>
      <c r="D496" s="22">
        <v>39411</v>
      </c>
      <c r="E496" s="22">
        <v>39418</v>
      </c>
      <c r="F496" s="111">
        <f t="shared" si="108"/>
        <v>-3</v>
      </c>
      <c r="G496" s="65">
        <f>'National Disaster Timeline'!$I$60</f>
        <v>3</v>
      </c>
      <c r="H496" s="65">
        <f t="shared" si="101"/>
        <v>90</v>
      </c>
      <c r="I496" s="65">
        <f t="shared" si="106"/>
        <v>149</v>
      </c>
      <c r="J496" s="66">
        <f t="shared" si="109"/>
        <v>1</v>
      </c>
      <c r="K496" s="118">
        <f t="shared" si="105"/>
        <v>1</v>
      </c>
    </row>
    <row r="497" spans="1:11" ht="14.4" customHeight="1" x14ac:dyDescent="0.3">
      <c r="A497" s="21"/>
      <c r="B497" s="20"/>
      <c r="C497" s="36" t="s">
        <v>210</v>
      </c>
      <c r="D497" s="22">
        <v>39657</v>
      </c>
      <c r="E497" s="22">
        <v>39658</v>
      </c>
      <c r="F497" s="111">
        <f t="shared" si="108"/>
        <v>239</v>
      </c>
      <c r="G497" s="65">
        <f>'National Disaster Timeline'!$I$77</f>
        <v>3</v>
      </c>
      <c r="H497" s="65">
        <f t="shared" si="101"/>
        <v>90</v>
      </c>
      <c r="I497" s="65">
        <f t="shared" si="106"/>
        <v>-85</v>
      </c>
      <c r="J497" s="66">
        <f t="shared" si="109"/>
        <v>0</v>
      </c>
      <c r="K497" s="118">
        <f t="shared" si="105"/>
        <v>1</v>
      </c>
    </row>
    <row r="498" spans="1:11" ht="14.4" customHeight="1" x14ac:dyDescent="0.3">
      <c r="A498" s="21"/>
      <c r="B498" s="20"/>
      <c r="C498" s="36" t="s">
        <v>5</v>
      </c>
      <c r="D498" s="22">
        <v>39663</v>
      </c>
      <c r="E498" s="22">
        <v>39664</v>
      </c>
      <c r="F498" s="111">
        <f t="shared" si="108"/>
        <v>5</v>
      </c>
      <c r="G498" s="65">
        <f>'National Disaster Timeline'!$I$78</f>
        <v>3</v>
      </c>
      <c r="H498" s="65">
        <f t="shared" si="101"/>
        <v>90</v>
      </c>
      <c r="I498" s="65">
        <f t="shared" si="106"/>
        <v>19</v>
      </c>
      <c r="J498" s="66">
        <f t="shared" si="109"/>
        <v>1</v>
      </c>
      <c r="K498" s="118">
        <f t="shared" si="105"/>
        <v>1</v>
      </c>
    </row>
    <row r="499" spans="1:11" ht="14.4" customHeight="1" x14ac:dyDescent="0.3">
      <c r="A499" s="21"/>
      <c r="B499" s="20"/>
      <c r="C499" s="36" t="s">
        <v>13</v>
      </c>
      <c r="D499" s="22">
        <v>39773</v>
      </c>
      <c r="E499" s="22">
        <v>39788</v>
      </c>
      <c r="F499" s="111">
        <f t="shared" si="108"/>
        <v>109</v>
      </c>
      <c r="G499" s="65">
        <f>'National Disaster Timeline'!$I$87</f>
        <v>3</v>
      </c>
      <c r="H499" s="65">
        <f t="shared" si="101"/>
        <v>90</v>
      </c>
      <c r="I499" s="65">
        <f t="shared" si="106"/>
        <v>-95</v>
      </c>
      <c r="J499" s="66">
        <f t="shared" si="109"/>
        <v>0</v>
      </c>
      <c r="K499" s="118">
        <f t="shared" si="105"/>
        <v>1</v>
      </c>
    </row>
    <row r="500" spans="1:11" ht="14.4" customHeight="1" x14ac:dyDescent="0.3">
      <c r="A500" s="21"/>
      <c r="B500" s="20"/>
      <c r="C500" s="106" t="s">
        <v>13</v>
      </c>
      <c r="D500" s="22">
        <v>39783</v>
      </c>
      <c r="E500" s="22">
        <v>39792</v>
      </c>
      <c r="F500" s="111">
        <f t="shared" si="108"/>
        <v>-5</v>
      </c>
      <c r="G500" s="65">
        <f>'National Disaster Timeline'!$I$88</f>
        <v>6</v>
      </c>
      <c r="H500" s="65">
        <f t="shared" si="101"/>
        <v>180</v>
      </c>
      <c r="I500" s="65">
        <f t="shared" si="106"/>
        <v>-38</v>
      </c>
      <c r="J500" s="66">
        <f t="shared" si="109"/>
        <v>1</v>
      </c>
      <c r="K500" s="118">
        <f t="shared" si="105"/>
        <v>1</v>
      </c>
    </row>
    <row r="501" spans="1:11" ht="14.4" customHeight="1" x14ac:dyDescent="0.3">
      <c r="A501" s="21"/>
      <c r="B501" s="20"/>
      <c r="C501" s="36" t="s">
        <v>13</v>
      </c>
      <c r="D501" s="22">
        <v>39934</v>
      </c>
      <c r="E501" s="22">
        <v>39940</v>
      </c>
      <c r="F501" s="111">
        <f t="shared" si="108"/>
        <v>142</v>
      </c>
      <c r="G501" s="65">
        <f>'National Disaster Timeline'!$I$103</f>
        <v>3</v>
      </c>
      <c r="H501" s="65">
        <f t="shared" si="101"/>
        <v>90</v>
      </c>
      <c r="I501" s="65">
        <f t="shared" si="106"/>
        <v>-91</v>
      </c>
      <c r="J501" s="66">
        <f t="shared" si="109"/>
        <v>1</v>
      </c>
      <c r="K501" s="118">
        <f t="shared" si="105"/>
        <v>1</v>
      </c>
    </row>
    <row r="502" spans="1:11" ht="14.4" customHeight="1" x14ac:dyDescent="0.3">
      <c r="A502" s="21"/>
      <c r="B502" s="20"/>
      <c r="C502" s="37" t="s">
        <v>5</v>
      </c>
      <c r="D502" s="34">
        <v>39939</v>
      </c>
      <c r="E502" s="22">
        <v>39942</v>
      </c>
      <c r="F502" s="111">
        <f t="shared" si="108"/>
        <v>-1</v>
      </c>
      <c r="G502" s="65">
        <f>'National Disaster Timeline'!$I$104</f>
        <v>6</v>
      </c>
      <c r="H502" s="65">
        <f t="shared" si="101"/>
        <v>180</v>
      </c>
      <c r="I502" s="65">
        <f t="shared" si="106"/>
        <v>-112</v>
      </c>
      <c r="J502" s="66">
        <f t="shared" si="109"/>
        <v>1</v>
      </c>
      <c r="K502" s="118">
        <f t="shared" si="105"/>
        <v>1</v>
      </c>
    </row>
    <row r="503" spans="1:11" s="10" customFormat="1" ht="14.4" customHeight="1" x14ac:dyDescent="0.3">
      <c r="A503" s="21"/>
      <c r="B503" s="20"/>
      <c r="C503" s="36" t="s">
        <v>210</v>
      </c>
      <c r="D503" s="22">
        <v>40010</v>
      </c>
      <c r="E503" s="22">
        <v>40012</v>
      </c>
      <c r="F503" s="111">
        <f t="shared" si="108"/>
        <v>68</v>
      </c>
      <c r="G503" s="65">
        <f>'National Disaster Timeline'!$I$110</f>
        <v>3</v>
      </c>
      <c r="H503" s="65">
        <f t="shared" si="101"/>
        <v>90</v>
      </c>
      <c r="I503" s="65">
        <f t="shared" si="106"/>
        <v>-70</v>
      </c>
      <c r="J503" s="66">
        <f t="shared" si="109"/>
        <v>1</v>
      </c>
      <c r="K503" s="118">
        <f t="shared" si="105"/>
        <v>1</v>
      </c>
    </row>
    <row r="504" spans="1:11" ht="14.4" customHeight="1" x14ac:dyDescent="0.3">
      <c r="A504" s="21"/>
      <c r="B504" s="20"/>
      <c r="C504" s="36" t="s">
        <v>210</v>
      </c>
      <c r="D504" s="22">
        <v>40032</v>
      </c>
      <c r="E504" s="22">
        <v>40033</v>
      </c>
      <c r="F504" s="111">
        <f t="shared" si="108"/>
        <v>20</v>
      </c>
      <c r="G504" s="65">
        <f>'National Disaster Timeline'!$I$114</f>
        <v>6</v>
      </c>
      <c r="H504" s="65">
        <f t="shared" si="101"/>
        <v>180</v>
      </c>
      <c r="I504" s="65">
        <f t="shared" si="106"/>
        <v>-156</v>
      </c>
      <c r="J504" s="66">
        <f t="shared" si="109"/>
        <v>1</v>
      </c>
      <c r="K504" s="118">
        <f t="shared" si="105"/>
        <v>1</v>
      </c>
    </row>
    <row r="505" spans="1:11" ht="14.4" customHeight="1" x14ac:dyDescent="0.3">
      <c r="A505" s="21"/>
      <c r="B505" s="20"/>
      <c r="C505" s="36" t="s">
        <v>210</v>
      </c>
      <c r="D505" s="22">
        <v>40057</v>
      </c>
      <c r="E505" s="22">
        <v>40066</v>
      </c>
      <c r="F505" s="111">
        <f t="shared" si="108"/>
        <v>24</v>
      </c>
      <c r="G505" s="65">
        <f>'National Disaster Timeline'!$I$115</f>
        <v>3</v>
      </c>
      <c r="H505" s="65">
        <f t="shared" si="101"/>
        <v>90</v>
      </c>
      <c r="I505" s="65">
        <f t="shared" si="106"/>
        <v>-88</v>
      </c>
      <c r="J505" s="66">
        <f t="shared" si="109"/>
        <v>1</v>
      </c>
      <c r="K505" s="118">
        <f t="shared" si="105"/>
        <v>1</v>
      </c>
    </row>
    <row r="506" spans="1:11" ht="14.4" customHeight="1" x14ac:dyDescent="0.3">
      <c r="A506" s="21"/>
      <c r="B506" s="20"/>
      <c r="C506" s="36" t="s">
        <v>5</v>
      </c>
      <c r="D506" s="22">
        <v>40068</v>
      </c>
      <c r="E506" s="22">
        <v>40069</v>
      </c>
      <c r="F506" s="111">
        <f t="shared" si="108"/>
        <v>2</v>
      </c>
      <c r="G506" s="65">
        <f>'National Disaster Timeline'!$I$119</f>
        <v>3</v>
      </c>
      <c r="H506" s="65">
        <f t="shared" si="101"/>
        <v>90</v>
      </c>
      <c r="I506" s="65">
        <f t="shared" si="106"/>
        <v>-79</v>
      </c>
      <c r="J506" s="66">
        <f t="shared" si="109"/>
        <v>1</v>
      </c>
      <c r="K506" s="118">
        <f t="shared" si="105"/>
        <v>1</v>
      </c>
    </row>
    <row r="507" spans="1:11" ht="14.4" customHeight="1" x14ac:dyDescent="0.3">
      <c r="A507" s="21"/>
      <c r="B507" s="20"/>
      <c r="C507" s="37" t="s">
        <v>5</v>
      </c>
      <c r="D507" s="34">
        <v>40080</v>
      </c>
      <c r="E507" s="22">
        <v>40083</v>
      </c>
      <c r="F507" s="111">
        <f t="shared" si="108"/>
        <v>11</v>
      </c>
      <c r="G507" s="65">
        <f>'National Disaster Timeline'!$I$122</f>
        <v>1</v>
      </c>
      <c r="H507" s="65">
        <f t="shared" si="101"/>
        <v>30</v>
      </c>
      <c r="I507" s="65">
        <f t="shared" si="106"/>
        <v>-27</v>
      </c>
      <c r="J507" s="66">
        <f t="shared" si="109"/>
        <v>1</v>
      </c>
      <c r="K507" s="118">
        <f t="shared" si="105"/>
        <v>1</v>
      </c>
    </row>
    <row r="508" spans="1:11" ht="14.4" customHeight="1" x14ac:dyDescent="0.3">
      <c r="A508" s="21"/>
      <c r="B508" s="20"/>
      <c r="C508" s="36" t="s">
        <v>5</v>
      </c>
      <c r="D508" s="22">
        <v>40086</v>
      </c>
      <c r="E508" s="22">
        <v>40096</v>
      </c>
      <c r="F508" s="111">
        <f t="shared" si="108"/>
        <v>3</v>
      </c>
      <c r="G508" s="65">
        <f>'National Disaster Timeline'!$I$124</f>
        <v>6</v>
      </c>
      <c r="H508" s="65">
        <f t="shared" si="101"/>
        <v>180</v>
      </c>
      <c r="I508" s="65">
        <f t="shared" si="106"/>
        <v>-188</v>
      </c>
      <c r="J508" s="66">
        <f t="shared" si="109"/>
        <v>1</v>
      </c>
      <c r="K508" s="118">
        <f t="shared" si="105"/>
        <v>1</v>
      </c>
    </row>
    <row r="509" spans="1:11" ht="14.4" customHeight="1" thickBot="1" x14ac:dyDescent="0.35">
      <c r="A509" s="21"/>
      <c r="B509" s="20"/>
      <c r="C509" s="36" t="s">
        <v>210</v>
      </c>
      <c r="D509" s="22">
        <v>40088</v>
      </c>
      <c r="E509" s="22">
        <v>40103</v>
      </c>
      <c r="F509" s="111">
        <f t="shared" si="108"/>
        <v>-8</v>
      </c>
      <c r="G509" s="51">
        <f>'National Disaster Timeline'!$I$125</f>
        <v>6</v>
      </c>
      <c r="H509" s="65">
        <f t="shared" si="101"/>
        <v>180</v>
      </c>
      <c r="I509" s="65">
        <f t="shared" si="106"/>
        <v>-180</v>
      </c>
      <c r="J509" s="66">
        <f t="shared" si="109"/>
        <v>1</v>
      </c>
      <c r="K509" s="118">
        <f t="shared" si="105"/>
        <v>1</v>
      </c>
    </row>
    <row r="510" spans="1:11" s="94" customFormat="1" ht="14.4" customHeight="1" thickBot="1" x14ac:dyDescent="0.35">
      <c r="A510" s="98" t="s">
        <v>286</v>
      </c>
      <c r="B510" s="89"/>
      <c r="C510" s="90"/>
      <c r="D510" s="91"/>
      <c r="E510" s="92"/>
      <c r="F510" s="112"/>
      <c r="G510" s="136">
        <f>SUM(G484:G509)</f>
        <v>101</v>
      </c>
      <c r="H510" s="136"/>
      <c r="I510" s="136"/>
      <c r="J510" s="136">
        <f t="shared" ref="J510:K510" si="110">SUM(J484:J509)</f>
        <v>22</v>
      </c>
      <c r="K510" s="120">
        <f t="shared" si="110"/>
        <v>26</v>
      </c>
    </row>
    <row r="511" spans="1:11" ht="14.4" customHeight="1" x14ac:dyDescent="0.3">
      <c r="A511" s="21" t="s">
        <v>124</v>
      </c>
      <c r="B511" s="20" t="s">
        <v>44</v>
      </c>
      <c r="C511" s="37" t="s">
        <v>5</v>
      </c>
      <c r="D511" s="34">
        <v>38614</v>
      </c>
      <c r="E511" s="22">
        <v>38618</v>
      </c>
      <c r="F511" s="111"/>
      <c r="G511" s="51">
        <f>'National Disaster Timeline'!$I$4</f>
        <v>3</v>
      </c>
      <c r="H511" s="65">
        <f t="shared" si="101"/>
        <v>90</v>
      </c>
      <c r="I511" s="65">
        <f t="shared" si="106"/>
        <v>-17</v>
      </c>
      <c r="J511" s="66"/>
      <c r="K511" s="118">
        <f t="shared" si="105"/>
        <v>1</v>
      </c>
    </row>
    <row r="512" spans="1:11" ht="14.4" customHeight="1" x14ac:dyDescent="0.3">
      <c r="A512" s="21"/>
      <c r="B512" s="20"/>
      <c r="C512" s="37" t="s">
        <v>13</v>
      </c>
      <c r="D512" s="34">
        <v>38691</v>
      </c>
      <c r="E512" s="22">
        <v>38715</v>
      </c>
      <c r="F512" s="111">
        <f t="shared" ref="F512:F538" si="111">D512-E511</f>
        <v>73</v>
      </c>
      <c r="G512" s="65">
        <f>'National Disaster Timeline'!$I$5</f>
        <v>6</v>
      </c>
      <c r="H512" s="65">
        <f t="shared" si="101"/>
        <v>180</v>
      </c>
      <c r="I512" s="65">
        <f t="shared" si="106"/>
        <v>-152</v>
      </c>
      <c r="J512" s="66">
        <f t="shared" ref="J512:J538" si="112">IF(I511 &lt; 0, 1, 0)</f>
        <v>1</v>
      </c>
      <c r="K512" s="118">
        <f t="shared" si="105"/>
        <v>1</v>
      </c>
    </row>
    <row r="513" spans="1:11" ht="14.4" customHeight="1" x14ac:dyDescent="0.3">
      <c r="A513" s="21"/>
      <c r="B513" s="20"/>
      <c r="C513" s="36" t="s">
        <v>13</v>
      </c>
      <c r="D513" s="22">
        <v>38743</v>
      </c>
      <c r="E513" s="22">
        <v>38753</v>
      </c>
      <c r="F513" s="111">
        <f t="shared" si="111"/>
        <v>28</v>
      </c>
      <c r="G513" s="65">
        <f>'National Disaster Timeline'!$I$6</f>
        <v>6</v>
      </c>
      <c r="H513" s="65">
        <f t="shared" si="101"/>
        <v>180</v>
      </c>
      <c r="I513" s="65">
        <f t="shared" si="106"/>
        <v>-25</v>
      </c>
      <c r="J513" s="66">
        <f t="shared" si="112"/>
        <v>1</v>
      </c>
      <c r="K513" s="118">
        <f t="shared" si="105"/>
        <v>1</v>
      </c>
    </row>
    <row r="514" spans="1:11" ht="14.4" customHeight="1" x14ac:dyDescent="0.3">
      <c r="A514" s="21"/>
      <c r="B514" s="20"/>
      <c r="C514" s="36" t="s">
        <v>5</v>
      </c>
      <c r="D514" s="22">
        <v>38908</v>
      </c>
      <c r="E514" s="22">
        <v>38912</v>
      </c>
      <c r="F514" s="111">
        <f t="shared" si="111"/>
        <v>155</v>
      </c>
      <c r="G514" s="65">
        <f>'National Disaster Timeline'!$I$14</f>
        <v>6</v>
      </c>
      <c r="H514" s="65">
        <f t="shared" ref="H514:H577" si="113">G514 * 30</f>
        <v>180</v>
      </c>
      <c r="I514" s="65">
        <f t="shared" si="106"/>
        <v>-161</v>
      </c>
      <c r="J514" s="66">
        <f t="shared" si="112"/>
        <v>1</v>
      </c>
      <c r="K514" s="118">
        <f t="shared" si="105"/>
        <v>1</v>
      </c>
    </row>
    <row r="515" spans="1:11" ht="14.4" customHeight="1" x14ac:dyDescent="0.3">
      <c r="A515" s="21"/>
      <c r="B515" s="20"/>
      <c r="C515" s="36" t="s">
        <v>210</v>
      </c>
      <c r="D515" s="22">
        <v>38931</v>
      </c>
      <c r="E515" s="22">
        <v>38935</v>
      </c>
      <c r="F515" s="111">
        <f t="shared" si="111"/>
        <v>19</v>
      </c>
      <c r="G515" s="65">
        <f>'National Disaster Timeline'!$I$21</f>
        <v>3</v>
      </c>
      <c r="H515" s="65">
        <f t="shared" si="113"/>
        <v>90</v>
      </c>
      <c r="I515" s="65">
        <f t="shared" si="106"/>
        <v>-91</v>
      </c>
      <c r="J515" s="66">
        <f t="shared" si="112"/>
        <v>1</v>
      </c>
      <c r="K515" s="118">
        <f t="shared" si="105"/>
        <v>1</v>
      </c>
    </row>
    <row r="516" spans="1:11" ht="14.4" customHeight="1" x14ac:dyDescent="0.3">
      <c r="A516" s="21"/>
      <c r="B516" s="20"/>
      <c r="C516" s="106" t="s">
        <v>5</v>
      </c>
      <c r="D516" s="22">
        <v>38934</v>
      </c>
      <c r="E516" s="22">
        <v>38938</v>
      </c>
      <c r="F516" s="111">
        <f t="shared" si="111"/>
        <v>-1</v>
      </c>
      <c r="G516" s="65">
        <f>'National Disaster Timeline'!$I$22</f>
        <v>1</v>
      </c>
      <c r="H516" s="65">
        <f t="shared" si="113"/>
        <v>30</v>
      </c>
      <c r="I516" s="65">
        <f t="shared" si="106"/>
        <v>17</v>
      </c>
      <c r="J516" s="66">
        <f t="shared" si="112"/>
        <v>1</v>
      </c>
      <c r="K516" s="118">
        <f t="shared" si="105"/>
        <v>1</v>
      </c>
    </row>
    <row r="517" spans="1:11" ht="14.4" customHeight="1" x14ac:dyDescent="0.3">
      <c r="A517" s="21"/>
      <c r="B517" s="20"/>
      <c r="C517" s="37" t="s">
        <v>5</v>
      </c>
      <c r="D517" s="34">
        <v>38985</v>
      </c>
      <c r="E517" s="22">
        <v>38989</v>
      </c>
      <c r="F517" s="111">
        <f t="shared" si="111"/>
        <v>47</v>
      </c>
      <c r="G517" s="65">
        <f>'National Disaster Timeline'!$I$25</f>
        <v>6</v>
      </c>
      <c r="H517" s="65">
        <f t="shared" si="113"/>
        <v>180</v>
      </c>
      <c r="I517" s="65">
        <f t="shared" si="106"/>
        <v>-152</v>
      </c>
      <c r="J517" s="66">
        <f t="shared" si="112"/>
        <v>0</v>
      </c>
      <c r="K517" s="118">
        <f t="shared" si="105"/>
        <v>1</v>
      </c>
    </row>
    <row r="518" spans="1:11" ht="14.4" customHeight="1" x14ac:dyDescent="0.3">
      <c r="A518" s="21"/>
      <c r="C518" s="36" t="s">
        <v>5</v>
      </c>
      <c r="D518" s="22">
        <v>39017</v>
      </c>
      <c r="E518" s="22">
        <v>39020</v>
      </c>
      <c r="F518" s="111">
        <f t="shared" si="111"/>
        <v>28</v>
      </c>
      <c r="G518" s="65">
        <f>'National Disaster Timeline'!$I$30</f>
        <v>6</v>
      </c>
      <c r="H518" s="65">
        <f t="shared" si="113"/>
        <v>180</v>
      </c>
      <c r="I518" s="65">
        <f t="shared" si="106"/>
        <v>-180</v>
      </c>
      <c r="J518" s="66">
        <f t="shared" si="112"/>
        <v>1</v>
      </c>
      <c r="K518" s="118">
        <f t="shared" si="105"/>
        <v>1</v>
      </c>
    </row>
    <row r="519" spans="1:11" ht="14.4" customHeight="1" x14ac:dyDescent="0.3">
      <c r="A519" s="21"/>
      <c r="B519" s="20"/>
      <c r="C519" s="36" t="s">
        <v>210</v>
      </c>
      <c r="D519" s="22">
        <v>39020</v>
      </c>
      <c r="E519" s="22">
        <v>39022</v>
      </c>
      <c r="F519" s="111">
        <f t="shared" si="111"/>
        <v>0</v>
      </c>
      <c r="G519" s="65">
        <f>'National Disaster Timeline'!$I$31</f>
        <v>3</v>
      </c>
      <c r="H519" s="65">
        <f t="shared" si="113"/>
        <v>90</v>
      </c>
      <c r="I519" s="65">
        <f t="shared" si="106"/>
        <v>190</v>
      </c>
      <c r="J519" s="66">
        <f t="shared" si="112"/>
        <v>1</v>
      </c>
      <c r="K519" s="118">
        <f t="shared" si="105"/>
        <v>1</v>
      </c>
    </row>
    <row r="520" spans="1:11" ht="14.4" customHeight="1" x14ac:dyDescent="0.3">
      <c r="A520" s="21"/>
      <c r="B520" s="20"/>
      <c r="C520" s="37" t="s">
        <v>5</v>
      </c>
      <c r="D520" s="34">
        <v>39302</v>
      </c>
      <c r="E520" s="22">
        <v>39304</v>
      </c>
      <c r="F520" s="111">
        <f t="shared" si="111"/>
        <v>280</v>
      </c>
      <c r="G520" s="65">
        <f>'National Disaster Timeline'!$I$44</f>
        <v>6</v>
      </c>
      <c r="H520" s="65">
        <f t="shared" si="113"/>
        <v>180</v>
      </c>
      <c r="I520" s="65">
        <f t="shared" si="106"/>
        <v>-132</v>
      </c>
      <c r="J520" s="66">
        <f t="shared" si="112"/>
        <v>0</v>
      </c>
      <c r="K520" s="118">
        <f t="shared" si="105"/>
        <v>1</v>
      </c>
    </row>
    <row r="521" spans="1:11" s="10" customFormat="1" ht="14.4" customHeight="1" x14ac:dyDescent="0.3">
      <c r="A521" s="21"/>
      <c r="B521" s="20"/>
      <c r="C521" s="37" t="s">
        <v>5</v>
      </c>
      <c r="D521" s="34">
        <v>39352</v>
      </c>
      <c r="E521" s="22">
        <v>39355</v>
      </c>
      <c r="F521" s="111">
        <f t="shared" si="111"/>
        <v>48</v>
      </c>
      <c r="G521" s="65">
        <f>'National Disaster Timeline'!$I$49</f>
        <v>3</v>
      </c>
      <c r="H521" s="65">
        <f t="shared" si="113"/>
        <v>90</v>
      </c>
      <c r="I521" s="65">
        <f t="shared" si="106"/>
        <v>-89</v>
      </c>
      <c r="J521" s="66">
        <f t="shared" si="112"/>
        <v>1</v>
      </c>
      <c r="K521" s="118">
        <f t="shared" si="105"/>
        <v>1</v>
      </c>
    </row>
    <row r="522" spans="1:11" ht="14.4" customHeight="1" x14ac:dyDescent="0.3">
      <c r="A522" s="21"/>
      <c r="B522" s="20"/>
      <c r="C522" s="37" t="s">
        <v>5</v>
      </c>
      <c r="D522" s="34">
        <v>39356</v>
      </c>
      <c r="E522" s="22">
        <v>39362</v>
      </c>
      <c r="F522" s="111">
        <f t="shared" si="111"/>
        <v>1</v>
      </c>
      <c r="G522" s="65">
        <f>'National Disaster Timeline'!$I$51</f>
        <v>1</v>
      </c>
      <c r="H522" s="65">
        <f t="shared" si="113"/>
        <v>30</v>
      </c>
      <c r="I522" s="65">
        <f t="shared" si="106"/>
        <v>-3</v>
      </c>
      <c r="J522" s="66">
        <f t="shared" si="112"/>
        <v>1</v>
      </c>
      <c r="K522" s="118">
        <f t="shared" si="105"/>
        <v>1</v>
      </c>
    </row>
    <row r="523" spans="1:11" ht="14.4" customHeight="1" x14ac:dyDescent="0.3">
      <c r="A523" s="21"/>
      <c r="B523" s="20"/>
      <c r="C523" s="37" t="s">
        <v>5</v>
      </c>
      <c r="D523" s="34">
        <v>39389</v>
      </c>
      <c r="E523" s="22">
        <v>39393</v>
      </c>
      <c r="F523" s="111">
        <f t="shared" si="111"/>
        <v>27</v>
      </c>
      <c r="G523" s="65">
        <f>'National Disaster Timeline'!$I$54</f>
        <v>3</v>
      </c>
      <c r="H523" s="65">
        <f t="shared" si="113"/>
        <v>90</v>
      </c>
      <c r="I523" s="65">
        <f t="shared" si="106"/>
        <v>-93</v>
      </c>
      <c r="J523" s="66">
        <f t="shared" si="112"/>
        <v>1</v>
      </c>
      <c r="K523" s="118">
        <f t="shared" si="105"/>
        <v>1</v>
      </c>
    </row>
    <row r="524" spans="1:11" ht="14.4" customHeight="1" x14ac:dyDescent="0.3">
      <c r="A524" s="21"/>
      <c r="B524" s="20"/>
      <c r="C524" s="36" t="s">
        <v>210</v>
      </c>
      <c r="D524" s="22">
        <v>39390</v>
      </c>
      <c r="E524" s="22">
        <v>39392</v>
      </c>
      <c r="F524" s="111">
        <f t="shared" si="111"/>
        <v>-3</v>
      </c>
      <c r="G524" s="65">
        <f>'National Disaster Timeline'!$I$55</f>
        <v>3</v>
      </c>
      <c r="H524" s="65">
        <f t="shared" si="113"/>
        <v>90</v>
      </c>
      <c r="I524" s="65">
        <f t="shared" si="106"/>
        <v>-75</v>
      </c>
      <c r="J524" s="66">
        <f t="shared" si="112"/>
        <v>1</v>
      </c>
      <c r="K524" s="118">
        <f t="shared" si="105"/>
        <v>1</v>
      </c>
    </row>
    <row r="525" spans="1:11" ht="14.4" customHeight="1" x14ac:dyDescent="0.3">
      <c r="A525" s="21"/>
      <c r="B525" s="20"/>
      <c r="C525" s="37" t="s">
        <v>5</v>
      </c>
      <c r="D525" s="34">
        <v>39407</v>
      </c>
      <c r="E525" s="22">
        <v>39414</v>
      </c>
      <c r="F525" s="111">
        <f t="shared" si="111"/>
        <v>15</v>
      </c>
      <c r="G525" s="65">
        <f>'National Disaster Timeline'!$I$59</f>
        <v>6</v>
      </c>
      <c r="H525" s="65">
        <f t="shared" si="113"/>
        <v>180</v>
      </c>
      <c r="I525" s="65">
        <f t="shared" si="106"/>
        <v>-183</v>
      </c>
      <c r="J525" s="66">
        <f t="shared" si="112"/>
        <v>1</v>
      </c>
      <c r="K525" s="118">
        <f t="shared" si="105"/>
        <v>1</v>
      </c>
    </row>
    <row r="526" spans="1:11" ht="14.4" customHeight="1" x14ac:dyDescent="0.3">
      <c r="A526" s="21"/>
      <c r="B526" s="20"/>
      <c r="C526" s="36" t="s">
        <v>210</v>
      </c>
      <c r="D526" s="22">
        <v>39411</v>
      </c>
      <c r="E526" s="22">
        <v>39418</v>
      </c>
      <c r="F526" s="111">
        <f t="shared" si="111"/>
        <v>-3</v>
      </c>
      <c r="G526" s="65">
        <f>'National Disaster Timeline'!$I$60</f>
        <v>3</v>
      </c>
      <c r="H526" s="65">
        <f t="shared" si="113"/>
        <v>90</v>
      </c>
      <c r="I526" s="65">
        <f t="shared" si="106"/>
        <v>149</v>
      </c>
      <c r="J526" s="66">
        <f t="shared" si="112"/>
        <v>1</v>
      </c>
      <c r="K526" s="118">
        <f t="shared" si="105"/>
        <v>1</v>
      </c>
    </row>
    <row r="527" spans="1:11" ht="14.4" customHeight="1" x14ac:dyDescent="0.3">
      <c r="A527" s="21"/>
      <c r="B527" s="20"/>
      <c r="C527" s="36" t="s">
        <v>210</v>
      </c>
      <c r="D527" s="22">
        <v>39657</v>
      </c>
      <c r="E527" s="22">
        <v>39658</v>
      </c>
      <c r="F527" s="111">
        <f t="shared" si="111"/>
        <v>239</v>
      </c>
      <c r="G527" s="65">
        <f>'National Disaster Timeline'!$I$77</f>
        <v>3</v>
      </c>
      <c r="H527" s="65">
        <f t="shared" si="113"/>
        <v>90</v>
      </c>
      <c r="I527" s="65">
        <f t="shared" si="106"/>
        <v>-38</v>
      </c>
      <c r="J527" s="66">
        <f t="shared" si="112"/>
        <v>0</v>
      </c>
      <c r="K527" s="118">
        <f t="shared" si="105"/>
        <v>1</v>
      </c>
    </row>
    <row r="528" spans="1:11" ht="14.4" customHeight="1" x14ac:dyDescent="0.3">
      <c r="A528" s="21"/>
      <c r="B528" s="20"/>
      <c r="C528" s="35" t="s">
        <v>5</v>
      </c>
      <c r="D528" s="34">
        <v>39710</v>
      </c>
      <c r="E528" s="22">
        <v>39715</v>
      </c>
      <c r="F528" s="111">
        <f t="shared" si="111"/>
        <v>52</v>
      </c>
      <c r="G528" s="65">
        <f>'National Disaster Timeline'!$I$83</f>
        <v>3</v>
      </c>
      <c r="H528" s="65">
        <f t="shared" si="113"/>
        <v>90</v>
      </c>
      <c r="I528" s="65">
        <f t="shared" si="106"/>
        <v>-32</v>
      </c>
      <c r="J528" s="66">
        <f t="shared" si="112"/>
        <v>1</v>
      </c>
      <c r="K528" s="118">
        <f t="shared" si="105"/>
        <v>1</v>
      </c>
    </row>
    <row r="529" spans="1:11" ht="14.4" customHeight="1" x14ac:dyDescent="0.3">
      <c r="A529" s="21"/>
      <c r="B529" s="20"/>
      <c r="C529" s="36" t="s">
        <v>13</v>
      </c>
      <c r="D529" s="22">
        <v>39773</v>
      </c>
      <c r="E529" s="22">
        <v>39788</v>
      </c>
      <c r="F529" s="111">
        <f t="shared" si="111"/>
        <v>58</v>
      </c>
      <c r="G529" s="65">
        <f>'National Disaster Timeline'!$I$87</f>
        <v>3</v>
      </c>
      <c r="H529" s="65">
        <f t="shared" si="113"/>
        <v>90</v>
      </c>
      <c r="I529" s="65">
        <f t="shared" si="106"/>
        <v>56</v>
      </c>
      <c r="J529" s="66">
        <f t="shared" si="112"/>
        <v>1</v>
      </c>
      <c r="K529" s="118">
        <f t="shared" si="105"/>
        <v>1</v>
      </c>
    </row>
    <row r="530" spans="1:11" ht="14.4" customHeight="1" x14ac:dyDescent="0.3">
      <c r="A530" s="21"/>
      <c r="B530" s="20"/>
      <c r="C530" s="36" t="s">
        <v>13</v>
      </c>
      <c r="D530" s="22">
        <v>39934</v>
      </c>
      <c r="E530" s="22">
        <v>39940</v>
      </c>
      <c r="F530" s="111">
        <f t="shared" si="111"/>
        <v>146</v>
      </c>
      <c r="G530" s="65">
        <f>'National Disaster Timeline'!$I$103</f>
        <v>3</v>
      </c>
      <c r="H530" s="65">
        <f t="shared" si="113"/>
        <v>90</v>
      </c>
      <c r="I530" s="65">
        <f t="shared" si="106"/>
        <v>-91</v>
      </c>
      <c r="J530" s="66">
        <f t="shared" si="112"/>
        <v>0</v>
      </c>
      <c r="K530" s="118">
        <f t="shared" si="105"/>
        <v>1</v>
      </c>
    </row>
    <row r="531" spans="1:11" ht="14.4" customHeight="1" x14ac:dyDescent="0.3">
      <c r="A531" s="21"/>
      <c r="B531" s="20"/>
      <c r="C531" s="37" t="s">
        <v>5</v>
      </c>
      <c r="D531" s="34">
        <v>39939</v>
      </c>
      <c r="E531" s="22">
        <v>39942</v>
      </c>
      <c r="F531" s="111">
        <f t="shared" si="111"/>
        <v>-1</v>
      </c>
      <c r="G531" s="65">
        <f>'National Disaster Timeline'!$I$104</f>
        <v>6</v>
      </c>
      <c r="H531" s="65">
        <f t="shared" si="113"/>
        <v>180</v>
      </c>
      <c r="I531" s="65">
        <f t="shared" si="106"/>
        <v>-112</v>
      </c>
      <c r="J531" s="66">
        <f t="shared" si="112"/>
        <v>1</v>
      </c>
      <c r="K531" s="118">
        <f t="shared" si="105"/>
        <v>1</v>
      </c>
    </row>
    <row r="532" spans="1:11" ht="14.4" customHeight="1" x14ac:dyDescent="0.3">
      <c r="A532" s="21"/>
      <c r="B532" s="20"/>
      <c r="C532" s="36" t="s">
        <v>210</v>
      </c>
      <c r="D532" s="22">
        <v>40010</v>
      </c>
      <c r="E532" s="22">
        <v>40012</v>
      </c>
      <c r="F532" s="111">
        <f t="shared" si="111"/>
        <v>68</v>
      </c>
      <c r="G532" s="65">
        <f>'National Disaster Timeline'!$I$110</f>
        <v>3</v>
      </c>
      <c r="H532" s="65">
        <f t="shared" si="113"/>
        <v>90</v>
      </c>
      <c r="I532" s="65">
        <f t="shared" si="106"/>
        <v>-70</v>
      </c>
      <c r="J532" s="66">
        <f t="shared" si="112"/>
        <v>1</v>
      </c>
      <c r="K532" s="118">
        <f t="shared" si="105"/>
        <v>1</v>
      </c>
    </row>
    <row r="533" spans="1:11" ht="14.4" customHeight="1" x14ac:dyDescent="0.3">
      <c r="A533" s="21"/>
      <c r="B533" s="20"/>
      <c r="C533" s="36" t="s">
        <v>210</v>
      </c>
      <c r="D533" s="22">
        <v>40032</v>
      </c>
      <c r="E533" s="22">
        <v>40033</v>
      </c>
      <c r="F533" s="111">
        <f t="shared" si="111"/>
        <v>20</v>
      </c>
      <c r="G533" s="65">
        <f>'National Disaster Timeline'!$I$114</f>
        <v>6</v>
      </c>
      <c r="H533" s="65">
        <f t="shared" si="113"/>
        <v>180</v>
      </c>
      <c r="I533" s="65">
        <f t="shared" si="106"/>
        <v>-156</v>
      </c>
      <c r="J533" s="66">
        <f t="shared" si="112"/>
        <v>1</v>
      </c>
      <c r="K533" s="118">
        <f t="shared" si="105"/>
        <v>1</v>
      </c>
    </row>
    <row r="534" spans="1:11" ht="14.4" customHeight="1" x14ac:dyDescent="0.3">
      <c r="A534" s="21"/>
      <c r="B534" s="20"/>
      <c r="C534" s="36" t="s">
        <v>210</v>
      </c>
      <c r="D534" s="22">
        <v>40057</v>
      </c>
      <c r="E534" s="22">
        <v>40066</v>
      </c>
      <c r="F534" s="111">
        <f t="shared" si="111"/>
        <v>24</v>
      </c>
      <c r="G534" s="65">
        <f>'National Disaster Timeline'!$I$115</f>
        <v>3</v>
      </c>
      <c r="H534" s="65">
        <f t="shared" si="113"/>
        <v>90</v>
      </c>
      <c r="I534" s="65">
        <f t="shared" si="106"/>
        <v>-88</v>
      </c>
      <c r="J534" s="66">
        <f t="shared" si="112"/>
        <v>1</v>
      </c>
      <c r="K534" s="118">
        <f t="shared" si="105"/>
        <v>1</v>
      </c>
    </row>
    <row r="535" spans="1:11" ht="14.4" customHeight="1" x14ac:dyDescent="0.3">
      <c r="A535" s="21"/>
      <c r="B535" s="20"/>
      <c r="C535" s="36" t="s">
        <v>5</v>
      </c>
      <c r="D535" s="22">
        <v>40068</v>
      </c>
      <c r="E535" s="22">
        <v>40069</v>
      </c>
      <c r="F535" s="111">
        <f t="shared" si="111"/>
        <v>2</v>
      </c>
      <c r="G535" s="65">
        <f>'National Disaster Timeline'!$I$119</f>
        <v>3</v>
      </c>
      <c r="H535" s="65">
        <f t="shared" si="113"/>
        <v>90</v>
      </c>
      <c r="I535" s="65">
        <f t="shared" si="106"/>
        <v>-79</v>
      </c>
      <c r="J535" s="66">
        <f t="shared" si="112"/>
        <v>1</v>
      </c>
      <c r="K535" s="118">
        <f t="shared" ref="K535:K598" si="114">COUNTIF(C535, "*")</f>
        <v>1</v>
      </c>
    </row>
    <row r="536" spans="1:11" ht="14.4" customHeight="1" x14ac:dyDescent="0.3">
      <c r="A536" s="21"/>
      <c r="B536" s="20"/>
      <c r="C536" s="37" t="s">
        <v>5</v>
      </c>
      <c r="D536" s="34">
        <v>40080</v>
      </c>
      <c r="E536" s="22">
        <v>40083</v>
      </c>
      <c r="F536" s="111">
        <f t="shared" si="111"/>
        <v>11</v>
      </c>
      <c r="G536" s="65">
        <f>'National Disaster Timeline'!$I$122</f>
        <v>1</v>
      </c>
      <c r="H536" s="65">
        <f t="shared" si="113"/>
        <v>30</v>
      </c>
      <c r="I536" s="65">
        <f t="shared" si="106"/>
        <v>-27</v>
      </c>
      <c r="J536" s="66">
        <f t="shared" si="112"/>
        <v>1</v>
      </c>
      <c r="K536" s="118">
        <f t="shared" si="114"/>
        <v>1</v>
      </c>
    </row>
    <row r="537" spans="1:11" ht="14.4" customHeight="1" x14ac:dyDescent="0.3">
      <c r="A537" s="21"/>
      <c r="B537" s="20"/>
      <c r="C537" s="36" t="s">
        <v>5</v>
      </c>
      <c r="D537" s="22">
        <v>40086</v>
      </c>
      <c r="E537" s="22">
        <v>40096</v>
      </c>
      <c r="F537" s="111">
        <f t="shared" si="111"/>
        <v>3</v>
      </c>
      <c r="G537" s="65">
        <f>'National Disaster Timeline'!$I$124</f>
        <v>6</v>
      </c>
      <c r="H537" s="65">
        <f t="shared" si="113"/>
        <v>180</v>
      </c>
      <c r="I537" s="65">
        <f t="shared" si="106"/>
        <v>-188</v>
      </c>
      <c r="J537" s="66">
        <f t="shared" si="112"/>
        <v>1</v>
      </c>
      <c r="K537" s="118">
        <f t="shared" si="114"/>
        <v>1</v>
      </c>
    </row>
    <row r="538" spans="1:11" ht="14.4" customHeight="1" thickBot="1" x14ac:dyDescent="0.35">
      <c r="A538" s="21"/>
      <c r="B538" s="20"/>
      <c r="C538" s="36" t="s">
        <v>210</v>
      </c>
      <c r="D538" s="22">
        <v>40088</v>
      </c>
      <c r="E538" s="22">
        <v>40103</v>
      </c>
      <c r="F538" s="111">
        <f t="shared" si="111"/>
        <v>-8</v>
      </c>
      <c r="G538" s="65">
        <f>'National Disaster Timeline'!$I$125</f>
        <v>6</v>
      </c>
      <c r="H538" s="65">
        <f t="shared" si="113"/>
        <v>180</v>
      </c>
      <c r="I538" s="65">
        <f t="shared" si="106"/>
        <v>-180</v>
      </c>
      <c r="J538" s="66">
        <f t="shared" si="112"/>
        <v>1</v>
      </c>
      <c r="K538" s="118">
        <f t="shared" si="114"/>
        <v>1</v>
      </c>
    </row>
    <row r="539" spans="1:11" s="94" customFormat="1" ht="14.4" customHeight="1" thickBot="1" x14ac:dyDescent="0.35">
      <c r="A539" s="98" t="s">
        <v>286</v>
      </c>
      <c r="B539" s="89"/>
      <c r="C539" s="90"/>
      <c r="D539" s="91"/>
      <c r="E539" s="92"/>
      <c r="F539" s="112"/>
      <c r="G539" s="136">
        <f>SUM(G511:G538)</f>
        <v>111</v>
      </c>
      <c r="H539" s="136"/>
      <c r="I539" s="136"/>
      <c r="J539" s="136">
        <f t="shared" ref="J539:K539" si="115">SUM(J511:J538)</f>
        <v>23</v>
      </c>
      <c r="K539" s="120">
        <f t="shared" si="115"/>
        <v>28</v>
      </c>
    </row>
    <row r="540" spans="1:11" ht="14.4" customHeight="1" x14ac:dyDescent="0.3">
      <c r="A540" s="21" t="s">
        <v>125</v>
      </c>
      <c r="B540" s="20" t="s">
        <v>45</v>
      </c>
      <c r="C540" s="37" t="s">
        <v>5</v>
      </c>
      <c r="D540" s="34">
        <v>38614</v>
      </c>
      <c r="E540" s="22">
        <v>38618</v>
      </c>
      <c r="F540" s="111"/>
      <c r="G540" s="65">
        <f>'National Disaster Timeline'!$I$4</f>
        <v>3</v>
      </c>
      <c r="H540" s="65">
        <f t="shared" si="113"/>
        <v>90</v>
      </c>
      <c r="I540" s="65">
        <f t="shared" si="106"/>
        <v>35</v>
      </c>
      <c r="J540" s="66"/>
      <c r="K540" s="118">
        <f t="shared" si="114"/>
        <v>1</v>
      </c>
    </row>
    <row r="541" spans="1:11" ht="14.4" customHeight="1" x14ac:dyDescent="0.3">
      <c r="A541" s="21"/>
      <c r="B541" s="20"/>
      <c r="C541" s="36" t="s">
        <v>13</v>
      </c>
      <c r="D541" s="22">
        <v>38743</v>
      </c>
      <c r="E541" s="22">
        <v>38753</v>
      </c>
      <c r="F541" s="111">
        <f t="shared" ref="F541:F565" si="116">D541-E540</f>
        <v>125</v>
      </c>
      <c r="G541" s="65">
        <f>'National Disaster Timeline'!$I$6</f>
        <v>6</v>
      </c>
      <c r="H541" s="65">
        <f t="shared" si="113"/>
        <v>180</v>
      </c>
      <c r="I541" s="65">
        <f t="shared" si="106"/>
        <v>-87</v>
      </c>
      <c r="J541" s="66">
        <f t="shared" ref="J541:J565" si="117">IF(I540 &lt; 0, 1, 0)</f>
        <v>0</v>
      </c>
      <c r="K541" s="118">
        <f t="shared" si="114"/>
        <v>1</v>
      </c>
    </row>
    <row r="542" spans="1:11" ht="14.4" customHeight="1" x14ac:dyDescent="0.3">
      <c r="A542" s="21"/>
      <c r="B542" s="20"/>
      <c r="C542" s="37" t="s">
        <v>5</v>
      </c>
      <c r="D542" s="34">
        <v>38846</v>
      </c>
      <c r="E542" s="22">
        <v>38852</v>
      </c>
      <c r="F542" s="111">
        <f t="shared" si="116"/>
        <v>93</v>
      </c>
      <c r="G542" s="65">
        <f>'National Disaster Timeline'!$I$11</f>
        <v>6</v>
      </c>
      <c r="H542" s="65">
        <f t="shared" si="113"/>
        <v>180</v>
      </c>
      <c r="I542" s="65">
        <f t="shared" si="106"/>
        <v>-124</v>
      </c>
      <c r="J542" s="66">
        <f t="shared" si="117"/>
        <v>1</v>
      </c>
      <c r="K542" s="118">
        <f t="shared" si="114"/>
        <v>1</v>
      </c>
    </row>
    <row r="543" spans="1:11" ht="14.4" customHeight="1" x14ac:dyDescent="0.3">
      <c r="A543" s="21"/>
      <c r="B543" s="20"/>
      <c r="C543" s="36" t="s">
        <v>5</v>
      </c>
      <c r="D543" s="22">
        <v>38908</v>
      </c>
      <c r="E543" s="22">
        <v>38912</v>
      </c>
      <c r="F543" s="111">
        <f t="shared" si="116"/>
        <v>56</v>
      </c>
      <c r="G543" s="65">
        <f>'National Disaster Timeline'!$I$14</f>
        <v>6</v>
      </c>
      <c r="H543" s="65">
        <f t="shared" si="113"/>
        <v>180</v>
      </c>
      <c r="I543" s="65">
        <f t="shared" si="106"/>
        <v>-183</v>
      </c>
      <c r="J543" s="66">
        <f t="shared" si="117"/>
        <v>1</v>
      </c>
      <c r="K543" s="118">
        <f t="shared" si="114"/>
        <v>1</v>
      </c>
    </row>
    <row r="544" spans="1:11" ht="14.4" customHeight="1" x14ac:dyDescent="0.3">
      <c r="A544" s="21"/>
      <c r="B544" s="20"/>
      <c r="C544" s="36" t="s">
        <v>210</v>
      </c>
      <c r="D544" s="22">
        <v>38909</v>
      </c>
      <c r="E544" s="22">
        <v>38917</v>
      </c>
      <c r="F544" s="111">
        <f t="shared" si="116"/>
        <v>-3</v>
      </c>
      <c r="G544" s="65">
        <f>'National Disaster Timeline'!$I$15</f>
        <v>3</v>
      </c>
      <c r="H544" s="65">
        <f t="shared" si="113"/>
        <v>90</v>
      </c>
      <c r="I544" s="65">
        <f t="shared" si="106"/>
        <v>-88</v>
      </c>
      <c r="J544" s="66">
        <f t="shared" si="117"/>
        <v>1</v>
      </c>
      <c r="K544" s="118">
        <f t="shared" si="114"/>
        <v>1</v>
      </c>
    </row>
    <row r="545" spans="1:11" ht="14.4" customHeight="1" x14ac:dyDescent="0.3">
      <c r="A545" s="21"/>
      <c r="B545" s="20"/>
      <c r="C545" s="36" t="s">
        <v>5</v>
      </c>
      <c r="D545" s="22">
        <v>38919</v>
      </c>
      <c r="E545" s="22">
        <v>38923</v>
      </c>
      <c r="F545" s="111">
        <f t="shared" si="116"/>
        <v>2</v>
      </c>
      <c r="G545" s="65">
        <f>'National Disaster Timeline'!$I$17</f>
        <v>3</v>
      </c>
      <c r="H545" s="65">
        <f t="shared" si="113"/>
        <v>90</v>
      </c>
      <c r="I545" s="65">
        <f t="shared" si="106"/>
        <v>4</v>
      </c>
      <c r="J545" s="66">
        <f t="shared" si="117"/>
        <v>1</v>
      </c>
      <c r="K545" s="118">
        <f t="shared" si="114"/>
        <v>1</v>
      </c>
    </row>
    <row r="546" spans="1:11" ht="14.4" customHeight="1" x14ac:dyDescent="0.3">
      <c r="A546" s="21"/>
      <c r="C546" s="36" t="s">
        <v>5</v>
      </c>
      <c r="D546" s="22">
        <v>39017</v>
      </c>
      <c r="E546" s="22">
        <v>39020</v>
      </c>
      <c r="F546" s="111">
        <f t="shared" si="116"/>
        <v>94</v>
      </c>
      <c r="G546" s="65">
        <f>'National Disaster Timeline'!$I$30</f>
        <v>6</v>
      </c>
      <c r="H546" s="65">
        <f t="shared" si="113"/>
        <v>180</v>
      </c>
      <c r="I546" s="65">
        <f t="shared" ref="I546:I609" si="118">F547 - H546</f>
        <v>102</v>
      </c>
      <c r="J546" s="66">
        <f t="shared" si="117"/>
        <v>0</v>
      </c>
      <c r="K546" s="118">
        <f t="shared" si="114"/>
        <v>1</v>
      </c>
    </row>
    <row r="547" spans="1:11" ht="14.4" customHeight="1" x14ac:dyDescent="0.3">
      <c r="A547" s="21"/>
      <c r="B547" s="20"/>
      <c r="C547" s="37" t="s">
        <v>5</v>
      </c>
      <c r="D547" s="34">
        <v>39302</v>
      </c>
      <c r="E547" s="22">
        <v>39304</v>
      </c>
      <c r="F547" s="111">
        <f t="shared" si="116"/>
        <v>282</v>
      </c>
      <c r="G547" s="65">
        <f>'National Disaster Timeline'!$I$44</f>
        <v>6</v>
      </c>
      <c r="H547" s="65">
        <f t="shared" si="113"/>
        <v>180</v>
      </c>
      <c r="I547" s="65">
        <f t="shared" si="118"/>
        <v>-177</v>
      </c>
      <c r="J547" s="66">
        <f t="shared" si="117"/>
        <v>0</v>
      </c>
      <c r="K547" s="118">
        <f t="shared" si="114"/>
        <v>1</v>
      </c>
    </row>
    <row r="548" spans="1:11" ht="14.4" customHeight="1" x14ac:dyDescent="0.3">
      <c r="A548" s="21"/>
      <c r="B548" s="20"/>
      <c r="C548" s="37" t="s">
        <v>5</v>
      </c>
      <c r="D548" s="34">
        <v>39307</v>
      </c>
      <c r="E548" s="22">
        <v>39312</v>
      </c>
      <c r="F548" s="111">
        <f t="shared" si="116"/>
        <v>3</v>
      </c>
      <c r="G548" s="65">
        <f>'National Disaster Timeline'!$I$45</f>
        <v>3</v>
      </c>
      <c r="H548" s="65">
        <f t="shared" si="113"/>
        <v>90</v>
      </c>
      <c r="I548" s="65">
        <f t="shared" si="118"/>
        <v>-13</v>
      </c>
      <c r="J548" s="66">
        <f t="shared" si="117"/>
        <v>1</v>
      </c>
      <c r="K548" s="118">
        <f t="shared" si="114"/>
        <v>1</v>
      </c>
    </row>
    <row r="549" spans="1:11" ht="14.4" customHeight="1" x14ac:dyDescent="0.3">
      <c r="A549" s="21"/>
      <c r="B549" s="20"/>
      <c r="C549" s="37" t="s">
        <v>5</v>
      </c>
      <c r="D549" s="34">
        <v>39389</v>
      </c>
      <c r="E549" s="22">
        <v>39393</v>
      </c>
      <c r="F549" s="111">
        <f t="shared" si="116"/>
        <v>77</v>
      </c>
      <c r="G549" s="65">
        <f>'National Disaster Timeline'!$I$54</f>
        <v>3</v>
      </c>
      <c r="H549" s="65">
        <f t="shared" si="113"/>
        <v>90</v>
      </c>
      <c r="I549" s="65">
        <f t="shared" si="118"/>
        <v>-76</v>
      </c>
      <c r="J549" s="66">
        <f t="shared" si="117"/>
        <v>1</v>
      </c>
      <c r="K549" s="118">
        <f t="shared" si="114"/>
        <v>1</v>
      </c>
    </row>
    <row r="550" spans="1:11" ht="14.4" customHeight="1" x14ac:dyDescent="0.3">
      <c r="A550" s="21"/>
      <c r="B550" s="20"/>
      <c r="C550" s="37" t="s">
        <v>5</v>
      </c>
      <c r="D550" s="34">
        <v>39407</v>
      </c>
      <c r="E550" s="22">
        <v>39414</v>
      </c>
      <c r="F550" s="111">
        <f t="shared" si="116"/>
        <v>14</v>
      </c>
      <c r="G550" s="65">
        <f>'National Disaster Timeline'!$I$59</f>
        <v>6</v>
      </c>
      <c r="H550" s="65">
        <f t="shared" si="113"/>
        <v>180</v>
      </c>
      <c r="I550" s="65">
        <f t="shared" si="118"/>
        <v>-181</v>
      </c>
      <c r="J550" s="66">
        <f t="shared" si="117"/>
        <v>1</v>
      </c>
      <c r="K550" s="118">
        <f t="shared" si="114"/>
        <v>1</v>
      </c>
    </row>
    <row r="551" spans="1:11" ht="14.4" customHeight="1" x14ac:dyDescent="0.3">
      <c r="A551" s="21"/>
      <c r="B551" s="20"/>
      <c r="C551" s="37" t="s">
        <v>12</v>
      </c>
      <c r="D551" s="34">
        <v>39413</v>
      </c>
      <c r="E551" s="34">
        <v>39413</v>
      </c>
      <c r="F551" s="111">
        <f t="shared" si="116"/>
        <v>-1</v>
      </c>
      <c r="G551" s="65">
        <f>'National Disaster Timeline'!$I$61</f>
        <v>1</v>
      </c>
      <c r="H551" s="65">
        <f t="shared" si="113"/>
        <v>30</v>
      </c>
      <c r="I551" s="65">
        <f t="shared" si="118"/>
        <v>139</v>
      </c>
      <c r="J551" s="66">
        <f t="shared" si="117"/>
        <v>1</v>
      </c>
      <c r="K551" s="118">
        <f t="shared" si="114"/>
        <v>1</v>
      </c>
    </row>
    <row r="552" spans="1:11" ht="14.4" customHeight="1" x14ac:dyDescent="0.3">
      <c r="A552" s="21"/>
      <c r="B552" s="20"/>
      <c r="C552" s="37" t="s">
        <v>5</v>
      </c>
      <c r="D552" s="34">
        <v>39582</v>
      </c>
      <c r="E552" s="22">
        <v>39588</v>
      </c>
      <c r="F552" s="111">
        <f t="shared" si="116"/>
        <v>169</v>
      </c>
      <c r="G552" s="65">
        <f>'National Disaster Timeline'!$I$67</f>
        <v>6</v>
      </c>
      <c r="H552" s="65">
        <f t="shared" si="113"/>
        <v>180</v>
      </c>
      <c r="I552" s="65">
        <f t="shared" si="118"/>
        <v>-182</v>
      </c>
      <c r="J552" s="66">
        <f t="shared" si="117"/>
        <v>0</v>
      </c>
      <c r="K552" s="118">
        <f t="shared" si="114"/>
        <v>1</v>
      </c>
    </row>
    <row r="553" spans="1:11" ht="14.4" customHeight="1" x14ac:dyDescent="0.3">
      <c r="A553" s="21"/>
      <c r="B553" s="20"/>
      <c r="C553" s="36" t="s">
        <v>210</v>
      </c>
      <c r="D553" s="22">
        <v>39586</v>
      </c>
      <c r="E553" s="22">
        <v>39590</v>
      </c>
      <c r="F553" s="111">
        <f t="shared" si="116"/>
        <v>-2</v>
      </c>
      <c r="G553" s="65">
        <f>'National Disaster Timeline'!$I$68</f>
        <v>3</v>
      </c>
      <c r="H553" s="65">
        <f t="shared" si="113"/>
        <v>90</v>
      </c>
      <c r="I553" s="65">
        <f t="shared" si="118"/>
        <v>-64</v>
      </c>
      <c r="J553" s="66">
        <f t="shared" si="117"/>
        <v>1</v>
      </c>
      <c r="K553" s="118">
        <f t="shared" si="114"/>
        <v>1</v>
      </c>
    </row>
    <row r="554" spans="1:11" ht="14.4" customHeight="1" x14ac:dyDescent="0.3">
      <c r="A554" s="21"/>
      <c r="B554" s="20"/>
      <c r="C554" s="37" t="s">
        <v>5</v>
      </c>
      <c r="D554" s="34">
        <v>39616</v>
      </c>
      <c r="E554" s="34">
        <v>39622</v>
      </c>
      <c r="F554" s="111">
        <f t="shared" si="116"/>
        <v>26</v>
      </c>
      <c r="G554" s="65">
        <f>'National Disaster Timeline'!$I$71</f>
        <v>6</v>
      </c>
      <c r="H554" s="65">
        <f t="shared" si="113"/>
        <v>180</v>
      </c>
      <c r="I554" s="65">
        <f t="shared" si="118"/>
        <v>-159</v>
      </c>
      <c r="J554" s="66">
        <f t="shared" si="117"/>
        <v>1</v>
      </c>
      <c r="K554" s="118">
        <f t="shared" si="114"/>
        <v>1</v>
      </c>
    </row>
    <row r="555" spans="1:11" ht="14.4" customHeight="1" x14ac:dyDescent="0.3">
      <c r="A555" s="21"/>
      <c r="B555" s="20"/>
      <c r="C555" s="37" t="s">
        <v>5</v>
      </c>
      <c r="D555" s="34">
        <v>39643</v>
      </c>
      <c r="E555" s="22">
        <v>39647</v>
      </c>
      <c r="F555" s="111">
        <f t="shared" si="116"/>
        <v>21</v>
      </c>
      <c r="G555" s="65">
        <f>'National Disaster Timeline'!$I$74</f>
        <v>3</v>
      </c>
      <c r="H555" s="65">
        <f t="shared" si="113"/>
        <v>90</v>
      </c>
      <c r="I555" s="65">
        <f t="shared" si="118"/>
        <v>-83</v>
      </c>
      <c r="J555" s="66">
        <f t="shared" si="117"/>
        <v>1</v>
      </c>
      <c r="K555" s="118">
        <f t="shared" si="114"/>
        <v>1</v>
      </c>
    </row>
    <row r="556" spans="1:11" ht="14.4" customHeight="1" x14ac:dyDescent="0.3">
      <c r="A556" s="21"/>
      <c r="B556" s="20"/>
      <c r="C556" s="37" t="s">
        <v>5</v>
      </c>
      <c r="D556" s="34">
        <v>39654</v>
      </c>
      <c r="E556" s="22">
        <v>39657</v>
      </c>
      <c r="F556" s="111">
        <f t="shared" si="116"/>
        <v>7</v>
      </c>
      <c r="G556" s="65">
        <f>'National Disaster Timeline'!$I$76</f>
        <v>3</v>
      </c>
      <c r="H556" s="65">
        <f t="shared" si="113"/>
        <v>90</v>
      </c>
      <c r="I556" s="65">
        <f t="shared" si="118"/>
        <v>-84</v>
      </c>
      <c r="J556" s="66">
        <f t="shared" si="117"/>
        <v>1</v>
      </c>
      <c r="K556" s="118">
        <f t="shared" si="114"/>
        <v>1</v>
      </c>
    </row>
    <row r="557" spans="1:11" ht="14.4" customHeight="1" x14ac:dyDescent="0.3">
      <c r="A557" s="21"/>
      <c r="B557" s="20"/>
      <c r="C557" s="36" t="s">
        <v>5</v>
      </c>
      <c r="D557" s="22">
        <v>39663</v>
      </c>
      <c r="E557" s="22">
        <v>39664</v>
      </c>
      <c r="F557" s="111">
        <f t="shared" si="116"/>
        <v>6</v>
      </c>
      <c r="G557" s="65">
        <f>'National Disaster Timeline'!$I$78</f>
        <v>3</v>
      </c>
      <c r="H557" s="65">
        <f t="shared" si="113"/>
        <v>90</v>
      </c>
      <c r="I557" s="65">
        <f t="shared" si="118"/>
        <v>-77</v>
      </c>
      <c r="J557" s="66">
        <f t="shared" si="117"/>
        <v>1</v>
      </c>
      <c r="K557" s="118">
        <f t="shared" si="114"/>
        <v>1</v>
      </c>
    </row>
    <row r="558" spans="1:11" ht="14.4" customHeight="1" x14ac:dyDescent="0.3">
      <c r="A558" s="21"/>
      <c r="B558" s="20"/>
      <c r="C558" s="35" t="s">
        <v>5</v>
      </c>
      <c r="D558" s="34">
        <v>39677</v>
      </c>
      <c r="E558" s="22">
        <v>39681</v>
      </c>
      <c r="F558" s="111">
        <f t="shared" si="116"/>
        <v>13</v>
      </c>
      <c r="G558" s="65">
        <f>'National Disaster Timeline'!$I$133</f>
        <v>0</v>
      </c>
      <c r="H558" s="65">
        <f t="shared" si="113"/>
        <v>0</v>
      </c>
      <c r="I558" s="65">
        <f t="shared" si="118"/>
        <v>29</v>
      </c>
      <c r="J558" s="66">
        <f t="shared" si="117"/>
        <v>1</v>
      </c>
      <c r="K558" s="118">
        <f t="shared" si="114"/>
        <v>1</v>
      </c>
    </row>
    <row r="559" spans="1:11" ht="14.4" customHeight="1" x14ac:dyDescent="0.3">
      <c r="A559" s="21"/>
      <c r="B559" s="20"/>
      <c r="C559" s="37" t="s">
        <v>5</v>
      </c>
      <c r="D559" s="34">
        <v>39710</v>
      </c>
      <c r="E559" s="22">
        <v>39715</v>
      </c>
      <c r="F559" s="111">
        <f t="shared" si="116"/>
        <v>29</v>
      </c>
      <c r="G559" s="65">
        <f>'National Disaster Timeline'!$I$83</f>
        <v>3</v>
      </c>
      <c r="H559" s="65">
        <f t="shared" si="113"/>
        <v>90</v>
      </c>
      <c r="I559" s="65">
        <f t="shared" si="118"/>
        <v>134</v>
      </c>
      <c r="J559" s="66">
        <f t="shared" si="117"/>
        <v>0</v>
      </c>
      <c r="K559" s="118">
        <f t="shared" si="114"/>
        <v>1</v>
      </c>
    </row>
    <row r="560" spans="1:11" ht="14.4" customHeight="1" x14ac:dyDescent="0.3">
      <c r="A560" s="21"/>
      <c r="B560" s="20"/>
      <c r="C560" s="37" t="s">
        <v>5</v>
      </c>
      <c r="D560" s="34">
        <v>39939</v>
      </c>
      <c r="E560" s="22">
        <v>39942</v>
      </c>
      <c r="F560" s="111">
        <f t="shared" si="116"/>
        <v>224</v>
      </c>
      <c r="G560" s="65">
        <f>'National Disaster Timeline'!$I$104</f>
        <v>6</v>
      </c>
      <c r="H560" s="65">
        <f t="shared" si="113"/>
        <v>180</v>
      </c>
      <c r="I560" s="65">
        <f t="shared" si="118"/>
        <v>-114</v>
      </c>
      <c r="J560" s="66">
        <f t="shared" si="117"/>
        <v>0</v>
      </c>
      <c r="K560" s="118">
        <f t="shared" si="114"/>
        <v>1</v>
      </c>
    </row>
    <row r="561" spans="1:11" ht="14.4" customHeight="1" x14ac:dyDescent="0.3">
      <c r="A561" s="21"/>
      <c r="B561" s="20"/>
      <c r="C561" s="36" t="s">
        <v>5</v>
      </c>
      <c r="D561" s="22">
        <v>40008</v>
      </c>
      <c r="E561" s="22">
        <v>40012</v>
      </c>
      <c r="F561" s="111">
        <f t="shared" si="116"/>
        <v>66</v>
      </c>
      <c r="G561" s="65">
        <f>'National Disaster Timeline'!$I$109</f>
        <v>1</v>
      </c>
      <c r="H561" s="65">
        <f t="shared" si="113"/>
        <v>30</v>
      </c>
      <c r="I561" s="65">
        <f t="shared" si="118"/>
        <v>-32</v>
      </c>
      <c r="J561" s="66">
        <f t="shared" si="117"/>
        <v>1</v>
      </c>
      <c r="K561" s="118">
        <f t="shared" si="114"/>
        <v>1</v>
      </c>
    </row>
    <row r="562" spans="1:11" ht="14.4" customHeight="1" x14ac:dyDescent="0.3">
      <c r="A562" s="21"/>
      <c r="B562" s="20"/>
      <c r="C562" s="36" t="s">
        <v>210</v>
      </c>
      <c r="D562" s="22">
        <v>40010</v>
      </c>
      <c r="E562" s="22">
        <v>40012</v>
      </c>
      <c r="F562" s="111">
        <f t="shared" si="116"/>
        <v>-2</v>
      </c>
      <c r="G562" s="65">
        <f>'National Disaster Timeline'!$I$110</f>
        <v>3</v>
      </c>
      <c r="H562" s="65">
        <f t="shared" si="113"/>
        <v>90</v>
      </c>
      <c r="I562" s="65">
        <f t="shared" si="118"/>
        <v>-45</v>
      </c>
      <c r="J562" s="66">
        <f t="shared" si="117"/>
        <v>1</v>
      </c>
      <c r="K562" s="118">
        <f t="shared" si="114"/>
        <v>1</v>
      </c>
    </row>
    <row r="563" spans="1:11" ht="14.4" customHeight="1" x14ac:dyDescent="0.3">
      <c r="A563" s="21"/>
      <c r="B563" s="20"/>
      <c r="C563" s="36" t="s">
        <v>210</v>
      </c>
      <c r="D563" s="22">
        <v>40057</v>
      </c>
      <c r="E563" s="22">
        <v>40066</v>
      </c>
      <c r="F563" s="111">
        <f t="shared" si="116"/>
        <v>45</v>
      </c>
      <c r="G563" s="65">
        <f>'National Disaster Timeline'!$I$115</f>
        <v>3</v>
      </c>
      <c r="H563" s="65">
        <f t="shared" si="113"/>
        <v>90</v>
      </c>
      <c r="I563" s="65">
        <f t="shared" si="118"/>
        <v>-76</v>
      </c>
      <c r="J563" s="66">
        <f t="shared" si="117"/>
        <v>1</v>
      </c>
      <c r="K563" s="118">
        <f t="shared" si="114"/>
        <v>1</v>
      </c>
    </row>
    <row r="564" spans="1:11" ht="14.4" customHeight="1" x14ac:dyDescent="0.3">
      <c r="A564" s="21"/>
      <c r="B564" s="20"/>
      <c r="C564" s="37" t="s">
        <v>5</v>
      </c>
      <c r="D564" s="34">
        <v>40080</v>
      </c>
      <c r="E564" s="22">
        <v>40083</v>
      </c>
      <c r="F564" s="111">
        <f t="shared" si="116"/>
        <v>14</v>
      </c>
      <c r="G564" s="65">
        <f>'National Disaster Timeline'!$I$122</f>
        <v>1</v>
      </c>
      <c r="H564" s="65">
        <f t="shared" si="113"/>
        <v>30</v>
      </c>
      <c r="I564" s="65">
        <f t="shared" si="118"/>
        <v>-27</v>
      </c>
      <c r="J564" s="66">
        <f t="shared" si="117"/>
        <v>1</v>
      </c>
      <c r="K564" s="118">
        <f t="shared" si="114"/>
        <v>1</v>
      </c>
    </row>
    <row r="565" spans="1:11" ht="14.4" customHeight="1" thickBot="1" x14ac:dyDescent="0.35">
      <c r="A565" s="21"/>
      <c r="B565" s="20"/>
      <c r="C565" s="36" t="s">
        <v>5</v>
      </c>
      <c r="D565" s="22">
        <v>40086</v>
      </c>
      <c r="E565" s="22">
        <v>40096</v>
      </c>
      <c r="F565" s="111">
        <f t="shared" si="116"/>
        <v>3</v>
      </c>
      <c r="G565" s="65">
        <f>'National Disaster Timeline'!$I$124</f>
        <v>6</v>
      </c>
      <c r="H565" s="65">
        <f t="shared" si="113"/>
        <v>180</v>
      </c>
      <c r="I565" s="65">
        <f t="shared" si="118"/>
        <v>-180</v>
      </c>
      <c r="J565" s="66">
        <f t="shared" si="117"/>
        <v>1</v>
      </c>
      <c r="K565" s="118">
        <f t="shared" si="114"/>
        <v>1</v>
      </c>
    </row>
    <row r="566" spans="1:11" s="94" customFormat="1" ht="14.4" customHeight="1" thickBot="1" x14ac:dyDescent="0.35">
      <c r="A566" s="98" t="s">
        <v>286</v>
      </c>
      <c r="B566" s="89"/>
      <c r="C566" s="90"/>
      <c r="D566" s="91"/>
      <c r="E566" s="92"/>
      <c r="F566" s="112"/>
      <c r="G566" s="136">
        <f>SUM(G540:G565)</f>
        <v>99</v>
      </c>
      <c r="H566" s="136"/>
      <c r="I566" s="136"/>
      <c r="J566" s="136">
        <f t="shared" ref="J566:K566" si="119">SUM(J540:J565)</f>
        <v>19</v>
      </c>
      <c r="K566" s="120">
        <f t="shared" si="119"/>
        <v>26</v>
      </c>
    </row>
    <row r="567" spans="1:11" ht="14.4" customHeight="1" x14ac:dyDescent="0.3">
      <c r="A567" s="21" t="s">
        <v>126</v>
      </c>
      <c r="B567" s="20" t="s">
        <v>46</v>
      </c>
      <c r="C567" s="37" t="s">
        <v>13</v>
      </c>
      <c r="D567" s="34">
        <v>38610</v>
      </c>
      <c r="E567" s="22">
        <v>38622</v>
      </c>
      <c r="F567" s="111"/>
      <c r="G567" s="65">
        <f>'National Disaster Timeline'!$I$3</f>
        <v>3</v>
      </c>
      <c r="H567" s="65">
        <f t="shared" si="113"/>
        <v>90</v>
      </c>
      <c r="I567" s="65">
        <f t="shared" si="118"/>
        <v>134</v>
      </c>
      <c r="J567" s="66"/>
      <c r="K567" s="118">
        <f t="shared" si="114"/>
        <v>1</v>
      </c>
    </row>
    <row r="568" spans="1:11" ht="14.4" customHeight="1" x14ac:dyDescent="0.3">
      <c r="A568" s="21"/>
      <c r="B568" s="20"/>
      <c r="C568" s="37" t="s">
        <v>5</v>
      </c>
      <c r="D568" s="34">
        <v>38846</v>
      </c>
      <c r="E568" s="22">
        <v>38852</v>
      </c>
      <c r="F568" s="111">
        <f t="shared" ref="F568:F584" si="120">D568-E567</f>
        <v>224</v>
      </c>
      <c r="G568" s="65">
        <f>'National Disaster Timeline'!$I$11</f>
        <v>6</v>
      </c>
      <c r="H568" s="65">
        <f t="shared" si="113"/>
        <v>180</v>
      </c>
      <c r="I568" s="65">
        <f t="shared" si="118"/>
        <v>-124</v>
      </c>
      <c r="J568" s="66">
        <f t="shared" ref="J568:J584" si="121">IF(I567 &lt; 0, 1, 0)</f>
        <v>0</v>
      </c>
      <c r="K568" s="118">
        <f t="shared" si="114"/>
        <v>1</v>
      </c>
    </row>
    <row r="569" spans="1:11" ht="14.4" customHeight="1" x14ac:dyDescent="0.3">
      <c r="A569" s="21"/>
      <c r="B569" s="20"/>
      <c r="C569" s="36" t="s">
        <v>5</v>
      </c>
      <c r="D569" s="22">
        <v>38908</v>
      </c>
      <c r="E569" s="22">
        <v>38912</v>
      </c>
      <c r="F569" s="111">
        <f t="shared" si="120"/>
        <v>56</v>
      </c>
      <c r="G569" s="65">
        <f>'National Disaster Timeline'!$I$14</f>
        <v>6</v>
      </c>
      <c r="H569" s="65">
        <f t="shared" si="113"/>
        <v>180</v>
      </c>
      <c r="I569" s="65">
        <f t="shared" si="118"/>
        <v>-170</v>
      </c>
      <c r="J569" s="66">
        <f t="shared" si="121"/>
        <v>1</v>
      </c>
      <c r="K569" s="118">
        <f t="shared" si="114"/>
        <v>1</v>
      </c>
    </row>
    <row r="570" spans="1:11" ht="14.4" customHeight="1" x14ac:dyDescent="0.3">
      <c r="A570" s="21"/>
      <c r="B570" s="20"/>
      <c r="C570" s="36" t="s">
        <v>210</v>
      </c>
      <c r="D570" s="22">
        <v>38922</v>
      </c>
      <c r="E570" s="22">
        <v>38926</v>
      </c>
      <c r="F570" s="111">
        <f t="shared" si="120"/>
        <v>10</v>
      </c>
      <c r="G570" s="65">
        <f>'National Disaster Timeline'!$I$18</f>
        <v>1</v>
      </c>
      <c r="H570" s="65">
        <f t="shared" si="113"/>
        <v>30</v>
      </c>
      <c r="I570" s="65">
        <f t="shared" si="118"/>
        <v>29</v>
      </c>
      <c r="J570" s="66">
        <f t="shared" si="121"/>
        <v>1</v>
      </c>
      <c r="K570" s="118">
        <f t="shared" si="114"/>
        <v>1</v>
      </c>
    </row>
    <row r="571" spans="1:11" s="10" customFormat="1" ht="14.4" customHeight="1" x14ac:dyDescent="0.3">
      <c r="A571" s="21"/>
      <c r="B571" s="20"/>
      <c r="C571" s="37" t="s">
        <v>5</v>
      </c>
      <c r="D571" s="34">
        <v>38985</v>
      </c>
      <c r="E571" s="22">
        <v>38989</v>
      </c>
      <c r="F571" s="111">
        <f t="shared" si="120"/>
        <v>59</v>
      </c>
      <c r="G571" s="65">
        <f>'National Disaster Timeline'!$I$25</f>
        <v>6</v>
      </c>
      <c r="H571" s="65">
        <f t="shared" si="113"/>
        <v>180</v>
      </c>
      <c r="I571" s="65">
        <f t="shared" si="118"/>
        <v>-182</v>
      </c>
      <c r="J571" s="66">
        <f t="shared" si="121"/>
        <v>0</v>
      </c>
      <c r="K571" s="118">
        <f t="shared" si="114"/>
        <v>1</v>
      </c>
    </row>
    <row r="572" spans="1:11" ht="14.4" customHeight="1" x14ac:dyDescent="0.3">
      <c r="A572" s="21"/>
      <c r="B572" s="20"/>
      <c r="C572" s="36" t="s">
        <v>210</v>
      </c>
      <c r="D572" s="22">
        <v>38987</v>
      </c>
      <c r="E572" s="22">
        <v>38996</v>
      </c>
      <c r="F572" s="111">
        <f t="shared" si="120"/>
        <v>-2</v>
      </c>
      <c r="G572" s="65">
        <f>'National Disaster Timeline'!$I$26</f>
        <v>6</v>
      </c>
      <c r="H572" s="65">
        <f t="shared" si="113"/>
        <v>180</v>
      </c>
      <c r="I572" s="65">
        <f t="shared" si="118"/>
        <v>-127</v>
      </c>
      <c r="J572" s="66">
        <f t="shared" si="121"/>
        <v>1</v>
      </c>
      <c r="K572" s="118">
        <f t="shared" si="114"/>
        <v>1</v>
      </c>
    </row>
    <row r="573" spans="1:11" ht="14.4" customHeight="1" x14ac:dyDescent="0.3">
      <c r="A573" s="21"/>
      <c r="C573" s="37" t="s">
        <v>5</v>
      </c>
      <c r="D573" s="34">
        <v>39049</v>
      </c>
      <c r="E573" s="22">
        <v>39052</v>
      </c>
      <c r="F573" s="111">
        <f t="shared" si="120"/>
        <v>53</v>
      </c>
      <c r="G573" s="65">
        <f>'National Disaster Timeline'!$I$33</f>
        <v>6</v>
      </c>
      <c r="H573" s="65">
        <f t="shared" si="113"/>
        <v>180</v>
      </c>
      <c r="I573" s="65">
        <f t="shared" si="118"/>
        <v>70</v>
      </c>
      <c r="J573" s="66">
        <f t="shared" si="121"/>
        <v>1</v>
      </c>
      <c r="K573" s="118">
        <f t="shared" si="114"/>
        <v>1</v>
      </c>
    </row>
    <row r="574" spans="1:11" ht="14.4" customHeight="1" x14ac:dyDescent="0.3">
      <c r="A574" s="21"/>
      <c r="B574" s="20"/>
      <c r="C574" s="36" t="s">
        <v>210</v>
      </c>
      <c r="D574" s="22">
        <v>39302</v>
      </c>
      <c r="E574" s="22">
        <v>39307</v>
      </c>
      <c r="F574" s="111">
        <f t="shared" si="120"/>
        <v>250</v>
      </c>
      <c r="G574" s="65">
        <f>'National Disaster Timeline'!$I$43</f>
        <v>3</v>
      </c>
      <c r="H574" s="65">
        <f t="shared" si="113"/>
        <v>90</v>
      </c>
      <c r="I574" s="65">
        <f t="shared" si="118"/>
        <v>-90</v>
      </c>
      <c r="J574" s="66">
        <f t="shared" si="121"/>
        <v>0</v>
      </c>
      <c r="K574" s="118">
        <f t="shared" si="114"/>
        <v>1</v>
      </c>
    </row>
    <row r="575" spans="1:11" ht="14.4" customHeight="1" x14ac:dyDescent="0.3">
      <c r="A575" s="21"/>
      <c r="B575" s="20"/>
      <c r="C575" s="37" t="s">
        <v>5</v>
      </c>
      <c r="D575" s="34">
        <v>39307</v>
      </c>
      <c r="E575" s="22">
        <v>39312</v>
      </c>
      <c r="F575" s="111">
        <f t="shared" si="120"/>
        <v>0</v>
      </c>
      <c r="G575" s="65">
        <f>'National Disaster Timeline'!$I$45</f>
        <v>3</v>
      </c>
      <c r="H575" s="65">
        <f t="shared" si="113"/>
        <v>90</v>
      </c>
      <c r="I575" s="65">
        <f t="shared" si="118"/>
        <v>-91</v>
      </c>
      <c r="J575" s="66">
        <f t="shared" si="121"/>
        <v>1</v>
      </c>
      <c r="K575" s="118">
        <f t="shared" si="114"/>
        <v>1</v>
      </c>
    </row>
    <row r="576" spans="1:11" ht="14.4" customHeight="1" x14ac:dyDescent="0.3">
      <c r="A576" s="21"/>
      <c r="B576" s="20"/>
      <c r="C576" s="36" t="s">
        <v>210</v>
      </c>
      <c r="D576" s="22">
        <v>39311</v>
      </c>
      <c r="E576" s="22">
        <v>39318</v>
      </c>
      <c r="F576" s="111">
        <f t="shared" si="120"/>
        <v>-1</v>
      </c>
      <c r="G576" s="65">
        <f>'National Disaster Timeline'!$I$46</f>
        <v>3</v>
      </c>
      <c r="H576" s="65">
        <f t="shared" si="113"/>
        <v>90</v>
      </c>
      <c r="I576" s="65">
        <f t="shared" si="118"/>
        <v>-1</v>
      </c>
      <c r="J576" s="66">
        <f t="shared" si="121"/>
        <v>1</v>
      </c>
      <c r="K576" s="118">
        <f t="shared" si="114"/>
        <v>1</v>
      </c>
    </row>
    <row r="577" spans="1:11" s="10" customFormat="1" ht="14.4" customHeight="1" x14ac:dyDescent="0.3">
      <c r="A577" s="21"/>
      <c r="B577" s="20"/>
      <c r="C577" s="37" t="s">
        <v>5</v>
      </c>
      <c r="D577" s="34">
        <v>39407</v>
      </c>
      <c r="E577" s="22">
        <v>39414</v>
      </c>
      <c r="F577" s="111">
        <f t="shared" si="120"/>
        <v>89</v>
      </c>
      <c r="G577" s="65">
        <f>'National Disaster Timeline'!$I$59</f>
        <v>6</v>
      </c>
      <c r="H577" s="65">
        <f t="shared" si="113"/>
        <v>180</v>
      </c>
      <c r="I577" s="65">
        <f t="shared" si="118"/>
        <v>22</v>
      </c>
      <c r="J577" s="66">
        <f t="shared" si="121"/>
        <v>1</v>
      </c>
      <c r="K577" s="118">
        <f t="shared" si="114"/>
        <v>1</v>
      </c>
    </row>
    <row r="578" spans="1:11" ht="14.4" customHeight="1" x14ac:dyDescent="0.3">
      <c r="A578" s="21"/>
      <c r="B578" s="20"/>
      <c r="C578" s="37" t="s">
        <v>5</v>
      </c>
      <c r="D578" s="34">
        <v>39616</v>
      </c>
      <c r="E578" s="34">
        <v>39622</v>
      </c>
      <c r="F578" s="111">
        <f t="shared" si="120"/>
        <v>202</v>
      </c>
      <c r="G578" s="65">
        <f>'National Disaster Timeline'!$I$71</f>
        <v>6</v>
      </c>
      <c r="H578" s="65">
        <f t="shared" ref="H578:H641" si="122">G578 * 30</f>
        <v>180</v>
      </c>
      <c r="I578" s="65">
        <f t="shared" si="118"/>
        <v>206</v>
      </c>
      <c r="J578" s="66">
        <f t="shared" si="121"/>
        <v>0</v>
      </c>
      <c r="K578" s="118">
        <f t="shared" si="114"/>
        <v>1</v>
      </c>
    </row>
    <row r="579" spans="1:11" ht="14.4" customHeight="1" x14ac:dyDescent="0.3">
      <c r="A579" s="21"/>
      <c r="B579" s="20"/>
      <c r="C579" s="36" t="s">
        <v>5</v>
      </c>
      <c r="D579" s="22">
        <v>40008</v>
      </c>
      <c r="E579" s="22">
        <v>40012</v>
      </c>
      <c r="F579" s="111">
        <f t="shared" si="120"/>
        <v>386</v>
      </c>
      <c r="G579" s="65">
        <f>'National Disaster Timeline'!$I$109</f>
        <v>1</v>
      </c>
      <c r="H579" s="65">
        <f t="shared" si="122"/>
        <v>30</v>
      </c>
      <c r="I579" s="65">
        <f t="shared" si="118"/>
        <v>22</v>
      </c>
      <c r="J579" s="66">
        <f t="shared" si="121"/>
        <v>0</v>
      </c>
      <c r="K579" s="118">
        <f t="shared" si="114"/>
        <v>1</v>
      </c>
    </row>
    <row r="580" spans="1:11" ht="14.4" customHeight="1" x14ac:dyDescent="0.3">
      <c r="A580" s="21"/>
      <c r="B580" s="20"/>
      <c r="C580" s="37" t="s">
        <v>5</v>
      </c>
      <c r="D580" s="34">
        <v>40064</v>
      </c>
      <c r="E580" s="22">
        <v>40066</v>
      </c>
      <c r="F580" s="111">
        <f t="shared" si="120"/>
        <v>52</v>
      </c>
      <c r="G580" s="65">
        <f>'National Disaster Timeline'!$I$118</f>
        <v>1</v>
      </c>
      <c r="H580" s="65">
        <f t="shared" si="122"/>
        <v>30</v>
      </c>
      <c r="I580" s="65">
        <f t="shared" si="118"/>
        <v>-16</v>
      </c>
      <c r="J580" s="66">
        <f t="shared" si="121"/>
        <v>0</v>
      </c>
      <c r="K580" s="118">
        <f t="shared" si="114"/>
        <v>1</v>
      </c>
    </row>
    <row r="581" spans="1:11" ht="14.4" customHeight="1" x14ac:dyDescent="0.3">
      <c r="A581" s="21"/>
      <c r="B581" s="20"/>
      <c r="C581" s="37" t="s">
        <v>5</v>
      </c>
      <c r="D581" s="34">
        <v>40080</v>
      </c>
      <c r="E581" s="22">
        <v>40083</v>
      </c>
      <c r="F581" s="111">
        <f t="shared" si="120"/>
        <v>14</v>
      </c>
      <c r="G581" s="65">
        <f>'National Disaster Timeline'!$I$122</f>
        <v>1</v>
      </c>
      <c r="H581" s="65">
        <f t="shared" si="122"/>
        <v>30</v>
      </c>
      <c r="I581" s="65">
        <f t="shared" si="118"/>
        <v>-32</v>
      </c>
      <c r="J581" s="66">
        <f t="shared" si="121"/>
        <v>1</v>
      </c>
      <c r="K581" s="118">
        <f t="shared" si="114"/>
        <v>1</v>
      </c>
    </row>
    <row r="582" spans="1:11" ht="14.4" customHeight="1" x14ac:dyDescent="0.3">
      <c r="A582" s="21"/>
      <c r="B582" s="20"/>
      <c r="C582" s="36" t="s">
        <v>210</v>
      </c>
      <c r="D582" s="22">
        <v>40081</v>
      </c>
      <c r="E582" s="22">
        <v>40087</v>
      </c>
      <c r="F582" s="111">
        <f t="shared" si="120"/>
        <v>-2</v>
      </c>
      <c r="G582" s="65">
        <f>'National Disaster Timeline'!$I$123</f>
        <v>6</v>
      </c>
      <c r="H582" s="65">
        <f t="shared" si="122"/>
        <v>180</v>
      </c>
      <c r="I582" s="65">
        <f t="shared" si="118"/>
        <v>-153</v>
      </c>
      <c r="J582" s="66">
        <f t="shared" si="121"/>
        <v>1</v>
      </c>
      <c r="K582" s="118">
        <f t="shared" si="114"/>
        <v>1</v>
      </c>
    </row>
    <row r="583" spans="1:11" ht="14.4" customHeight="1" x14ac:dyDescent="0.3">
      <c r="A583" s="21"/>
      <c r="B583" s="20"/>
      <c r="C583" s="36" t="s">
        <v>5</v>
      </c>
      <c r="D583" s="22">
        <v>40114</v>
      </c>
      <c r="E583" s="22">
        <v>40118</v>
      </c>
      <c r="F583" s="111">
        <f t="shared" si="120"/>
        <v>27</v>
      </c>
      <c r="G583" s="65">
        <f>'National Disaster Timeline'!$I$126</f>
        <v>6</v>
      </c>
      <c r="H583" s="65">
        <f t="shared" si="122"/>
        <v>180</v>
      </c>
      <c r="I583" s="65">
        <f t="shared" si="118"/>
        <v>-182</v>
      </c>
      <c r="J583" s="66">
        <f t="shared" si="121"/>
        <v>1</v>
      </c>
      <c r="K583" s="118">
        <f t="shared" si="114"/>
        <v>1</v>
      </c>
    </row>
    <row r="584" spans="1:11" ht="14.4" customHeight="1" thickBot="1" x14ac:dyDescent="0.35">
      <c r="A584" s="21"/>
      <c r="B584" s="20"/>
      <c r="C584" s="37" t="s">
        <v>210</v>
      </c>
      <c r="D584" s="34">
        <v>40116</v>
      </c>
      <c r="E584" s="22">
        <v>40121</v>
      </c>
      <c r="F584" s="111">
        <f t="shared" si="120"/>
        <v>-2</v>
      </c>
      <c r="G584" s="65">
        <f>'National Disaster Timeline'!$I$127</f>
        <v>6</v>
      </c>
      <c r="H584" s="65">
        <f t="shared" si="122"/>
        <v>180</v>
      </c>
      <c r="I584" s="65">
        <f t="shared" si="118"/>
        <v>-180</v>
      </c>
      <c r="J584" s="66">
        <f t="shared" si="121"/>
        <v>1</v>
      </c>
      <c r="K584" s="118">
        <f t="shared" si="114"/>
        <v>1</v>
      </c>
    </row>
    <row r="585" spans="1:11" s="94" customFormat="1" ht="14.4" customHeight="1" thickBot="1" x14ac:dyDescent="0.35">
      <c r="A585" s="98" t="s">
        <v>286</v>
      </c>
      <c r="B585" s="89"/>
      <c r="C585" s="90"/>
      <c r="D585" s="91"/>
      <c r="E585" s="92"/>
      <c r="F585" s="112"/>
      <c r="G585" s="136">
        <f>SUM(G567:G584)</f>
        <v>76</v>
      </c>
      <c r="H585" s="136"/>
      <c r="I585" s="136"/>
      <c r="J585" s="136">
        <f t="shared" ref="J585:K585" si="123">SUM(J567:J584)</f>
        <v>11</v>
      </c>
      <c r="K585" s="120">
        <f t="shared" si="123"/>
        <v>18</v>
      </c>
    </row>
    <row r="586" spans="1:11" ht="14.4" customHeight="1" x14ac:dyDescent="0.3">
      <c r="A586" s="21" t="s">
        <v>127</v>
      </c>
      <c r="B586" s="20" t="s">
        <v>47</v>
      </c>
      <c r="C586" s="36" t="s">
        <v>13</v>
      </c>
      <c r="D586" s="22">
        <v>38758</v>
      </c>
      <c r="E586" s="22">
        <v>38766</v>
      </c>
      <c r="F586" s="111"/>
      <c r="G586" s="65">
        <f>'National Disaster Timeline'!$I$7</f>
        <v>3</v>
      </c>
      <c r="H586" s="65">
        <f t="shared" si="122"/>
        <v>90</v>
      </c>
      <c r="I586" s="65">
        <f t="shared" si="118"/>
        <v>86</v>
      </c>
      <c r="J586" s="66"/>
      <c r="K586" s="118">
        <f t="shared" si="114"/>
        <v>1</v>
      </c>
    </row>
    <row r="587" spans="1:11" ht="14.4" customHeight="1" x14ac:dyDescent="0.3">
      <c r="A587" s="21"/>
      <c r="B587" s="20"/>
      <c r="C587" s="35" t="s">
        <v>209</v>
      </c>
      <c r="D587" s="22">
        <v>38942</v>
      </c>
      <c r="E587" s="22">
        <v>38942</v>
      </c>
      <c r="F587" s="111">
        <f t="shared" ref="F587:F596" si="124">D587-E586</f>
        <v>176</v>
      </c>
      <c r="G587" s="65">
        <f>'National Disaster Timeline'!$I$24</f>
        <v>1</v>
      </c>
      <c r="H587" s="65">
        <f t="shared" si="122"/>
        <v>30</v>
      </c>
      <c r="I587" s="65">
        <f t="shared" si="118"/>
        <v>120</v>
      </c>
      <c r="J587" s="66">
        <f t="shared" ref="J587:J596" si="125">IF(I586 &lt; 0, 1, 0)</f>
        <v>0</v>
      </c>
      <c r="K587" s="118">
        <f t="shared" si="114"/>
        <v>1</v>
      </c>
    </row>
    <row r="588" spans="1:11" ht="14.4" customHeight="1" x14ac:dyDescent="0.3">
      <c r="A588" s="21"/>
      <c r="B588" s="20"/>
      <c r="C588" s="36" t="s">
        <v>13</v>
      </c>
      <c r="D588" s="22">
        <v>39092</v>
      </c>
      <c r="E588" s="22">
        <v>39106</v>
      </c>
      <c r="F588" s="111">
        <f t="shared" si="124"/>
        <v>150</v>
      </c>
      <c r="G588" s="65">
        <f>'National Disaster Timeline'!$I$37</f>
        <v>3</v>
      </c>
      <c r="H588" s="65">
        <f t="shared" si="122"/>
        <v>90</v>
      </c>
      <c r="I588" s="65">
        <f t="shared" si="118"/>
        <v>208</v>
      </c>
      <c r="J588" s="66">
        <f t="shared" si="125"/>
        <v>0</v>
      </c>
      <c r="K588" s="118">
        <f t="shared" si="114"/>
        <v>1</v>
      </c>
    </row>
    <row r="589" spans="1:11" ht="14.4" customHeight="1" x14ac:dyDescent="0.3">
      <c r="A589" s="21"/>
      <c r="B589" s="20"/>
      <c r="C589" s="36" t="s">
        <v>210</v>
      </c>
      <c r="D589" s="22">
        <v>39404</v>
      </c>
      <c r="E589" s="22">
        <v>39409</v>
      </c>
      <c r="F589" s="111">
        <f t="shared" si="124"/>
        <v>298</v>
      </c>
      <c r="G589" s="65">
        <f>'National Disaster Timeline'!$I$57</f>
        <v>3</v>
      </c>
      <c r="H589" s="65">
        <f t="shared" si="122"/>
        <v>90</v>
      </c>
      <c r="I589" s="65">
        <f t="shared" si="118"/>
        <v>-94</v>
      </c>
      <c r="J589" s="66">
        <f t="shared" si="125"/>
        <v>0</v>
      </c>
      <c r="K589" s="118">
        <f t="shared" si="114"/>
        <v>1</v>
      </c>
    </row>
    <row r="590" spans="1:11" ht="14.4" customHeight="1" x14ac:dyDescent="0.3">
      <c r="A590" s="21"/>
      <c r="B590" s="20"/>
      <c r="C590" s="37" t="s">
        <v>5</v>
      </c>
      <c r="D590" s="34">
        <v>39405</v>
      </c>
      <c r="E590" s="22">
        <v>39414</v>
      </c>
      <c r="F590" s="111">
        <f t="shared" si="124"/>
        <v>-4</v>
      </c>
      <c r="G590" s="65">
        <f>'National Disaster Timeline'!$I$58</f>
        <v>3</v>
      </c>
      <c r="H590" s="65">
        <f t="shared" si="122"/>
        <v>90</v>
      </c>
      <c r="I590" s="65">
        <f t="shared" si="118"/>
        <v>112</v>
      </c>
      <c r="J590" s="66">
        <f t="shared" si="125"/>
        <v>1</v>
      </c>
      <c r="K590" s="118">
        <f t="shared" si="114"/>
        <v>1</v>
      </c>
    </row>
    <row r="591" spans="1:11" ht="14.4" customHeight="1" x14ac:dyDescent="0.3">
      <c r="A591" s="21"/>
      <c r="B591" s="20"/>
      <c r="C591" s="37" t="s">
        <v>5</v>
      </c>
      <c r="D591" s="34">
        <v>39616</v>
      </c>
      <c r="E591" s="34">
        <v>39622</v>
      </c>
      <c r="F591" s="111">
        <f t="shared" si="124"/>
        <v>202</v>
      </c>
      <c r="G591" s="65">
        <f>'National Disaster Timeline'!$I$71</f>
        <v>6</v>
      </c>
      <c r="H591" s="65">
        <f t="shared" si="122"/>
        <v>180</v>
      </c>
      <c r="I591" s="65">
        <f t="shared" si="118"/>
        <v>8</v>
      </c>
      <c r="J591" s="66">
        <f t="shared" si="125"/>
        <v>0</v>
      </c>
      <c r="K591" s="118">
        <f t="shared" si="114"/>
        <v>1</v>
      </c>
    </row>
    <row r="592" spans="1:11" ht="14.4" customHeight="1" x14ac:dyDescent="0.3">
      <c r="A592" s="21"/>
      <c r="B592" s="20"/>
      <c r="C592" s="36" t="s">
        <v>13</v>
      </c>
      <c r="D592" s="22">
        <v>39810</v>
      </c>
      <c r="E592" s="22">
        <v>39832</v>
      </c>
      <c r="F592" s="111">
        <f t="shared" si="124"/>
        <v>188</v>
      </c>
      <c r="G592" s="65">
        <f>'National Disaster Timeline'!$I$91</f>
        <v>1</v>
      </c>
      <c r="H592" s="65">
        <f t="shared" si="122"/>
        <v>30</v>
      </c>
      <c r="I592" s="65">
        <f t="shared" si="118"/>
        <v>-46</v>
      </c>
      <c r="J592" s="66">
        <f t="shared" si="125"/>
        <v>0</v>
      </c>
      <c r="K592" s="118">
        <f t="shared" si="114"/>
        <v>1</v>
      </c>
    </row>
    <row r="593" spans="1:11" ht="14.4" customHeight="1" x14ac:dyDescent="0.3">
      <c r="A593" s="21"/>
      <c r="B593" s="20"/>
      <c r="C593" s="106" t="s">
        <v>210</v>
      </c>
      <c r="D593" s="22">
        <v>39816</v>
      </c>
      <c r="E593" s="22">
        <v>39840</v>
      </c>
      <c r="F593" s="111">
        <f t="shared" si="124"/>
        <v>-16</v>
      </c>
      <c r="G593" s="65">
        <f>'National Disaster Timeline'!$I$93</f>
        <v>6</v>
      </c>
      <c r="H593" s="65">
        <f t="shared" si="122"/>
        <v>180</v>
      </c>
      <c r="I593" s="65">
        <f t="shared" si="118"/>
        <v>-69</v>
      </c>
      <c r="J593" s="66">
        <f t="shared" si="125"/>
        <v>1</v>
      </c>
      <c r="K593" s="118">
        <f t="shared" si="114"/>
        <v>1</v>
      </c>
    </row>
    <row r="594" spans="1:11" ht="14.4" customHeight="1" x14ac:dyDescent="0.3">
      <c r="A594" s="21"/>
      <c r="B594" s="20"/>
      <c r="C594" s="106" t="s">
        <v>13</v>
      </c>
      <c r="D594" s="22">
        <v>39951</v>
      </c>
      <c r="E594" s="22">
        <v>39951</v>
      </c>
      <c r="F594" s="111">
        <f t="shared" si="124"/>
        <v>111</v>
      </c>
      <c r="G594" s="65">
        <f>'National Disaster Timeline'!$I$105</f>
        <v>6</v>
      </c>
      <c r="H594" s="65">
        <f t="shared" si="122"/>
        <v>180</v>
      </c>
      <c r="I594" s="65">
        <f t="shared" si="118"/>
        <v>-112</v>
      </c>
      <c r="J594" s="66">
        <f t="shared" si="125"/>
        <v>1</v>
      </c>
      <c r="K594" s="118">
        <f t="shared" si="114"/>
        <v>1</v>
      </c>
    </row>
    <row r="595" spans="1:11" ht="14.4" customHeight="1" x14ac:dyDescent="0.3">
      <c r="A595" s="21"/>
      <c r="B595" s="20"/>
      <c r="C595" s="36" t="s">
        <v>13</v>
      </c>
      <c r="D595" s="22">
        <v>40019</v>
      </c>
      <c r="E595" s="22">
        <v>40029</v>
      </c>
      <c r="F595" s="111">
        <f t="shared" si="124"/>
        <v>68</v>
      </c>
      <c r="G595" s="65">
        <f>'National Disaster Timeline'!$I$111</f>
        <v>1</v>
      </c>
      <c r="H595" s="65">
        <f t="shared" si="122"/>
        <v>30</v>
      </c>
      <c r="I595" s="65">
        <f t="shared" si="118"/>
        <v>21</v>
      </c>
      <c r="J595" s="66">
        <f t="shared" si="125"/>
        <v>1</v>
      </c>
      <c r="K595" s="118">
        <f t="shared" si="114"/>
        <v>1</v>
      </c>
    </row>
    <row r="596" spans="1:11" ht="14.4" customHeight="1" thickBot="1" x14ac:dyDescent="0.35">
      <c r="A596" s="21"/>
      <c r="B596" s="20"/>
      <c r="C596" s="37" t="s">
        <v>5</v>
      </c>
      <c r="D596" s="34">
        <v>40080</v>
      </c>
      <c r="E596" s="22">
        <v>40083</v>
      </c>
      <c r="F596" s="111">
        <f t="shared" si="124"/>
        <v>51</v>
      </c>
      <c r="G596" s="65">
        <f>'National Disaster Timeline'!$I$122</f>
        <v>1</v>
      </c>
      <c r="H596" s="65">
        <f t="shared" si="122"/>
        <v>30</v>
      </c>
      <c r="I596" s="65">
        <f t="shared" si="118"/>
        <v>-30</v>
      </c>
      <c r="J596" s="66">
        <f t="shared" si="125"/>
        <v>0</v>
      </c>
      <c r="K596" s="118">
        <f t="shared" si="114"/>
        <v>1</v>
      </c>
    </row>
    <row r="597" spans="1:11" s="94" customFormat="1" ht="14.4" customHeight="1" thickBot="1" x14ac:dyDescent="0.35">
      <c r="A597" s="98" t="s">
        <v>286</v>
      </c>
      <c r="B597" s="89"/>
      <c r="C597" s="90"/>
      <c r="D597" s="91"/>
      <c r="E597" s="92"/>
      <c r="F597" s="112"/>
      <c r="G597" s="136">
        <f>SUM(G586:G596)</f>
        <v>34</v>
      </c>
      <c r="H597" s="136"/>
      <c r="I597" s="136"/>
      <c r="J597" s="136">
        <f t="shared" ref="J597:K597" si="126">SUM(J586:J596)</f>
        <v>4</v>
      </c>
      <c r="K597" s="120">
        <f t="shared" si="126"/>
        <v>11</v>
      </c>
    </row>
    <row r="598" spans="1:11" ht="14.4" customHeight="1" x14ac:dyDescent="0.3">
      <c r="A598" s="21" t="s">
        <v>128</v>
      </c>
      <c r="B598" s="20" t="s">
        <v>48</v>
      </c>
      <c r="C598" s="36" t="s">
        <v>13</v>
      </c>
      <c r="D598" s="22">
        <v>38758</v>
      </c>
      <c r="E598" s="22">
        <v>38766</v>
      </c>
      <c r="F598" s="111"/>
      <c r="G598" s="65">
        <f>'National Disaster Timeline'!$I$7</f>
        <v>3</v>
      </c>
      <c r="H598" s="65">
        <f t="shared" si="122"/>
        <v>90</v>
      </c>
      <c r="I598" s="65">
        <f t="shared" si="118"/>
        <v>236</v>
      </c>
      <c r="J598" s="66"/>
      <c r="K598" s="118">
        <f t="shared" si="114"/>
        <v>1</v>
      </c>
    </row>
    <row r="599" spans="1:11" ht="14.4" customHeight="1" x14ac:dyDescent="0.3">
      <c r="A599" s="21"/>
      <c r="B599" s="20"/>
      <c r="C599" s="36" t="s">
        <v>13</v>
      </c>
      <c r="D599" s="22">
        <v>39092</v>
      </c>
      <c r="E599" s="22">
        <v>39106</v>
      </c>
      <c r="F599" s="111">
        <f t="shared" ref="F599:F607" si="127">D599-E598</f>
        <v>326</v>
      </c>
      <c r="G599" s="65">
        <f>'National Disaster Timeline'!$I$37</f>
        <v>3</v>
      </c>
      <c r="H599" s="65">
        <f t="shared" si="122"/>
        <v>90</v>
      </c>
      <c r="I599" s="65">
        <f t="shared" si="118"/>
        <v>208</v>
      </c>
      <c r="J599" s="66">
        <f t="shared" ref="J599:J607" si="128">IF(I598 &lt; 0, 1, 0)</f>
        <v>0</v>
      </c>
      <c r="K599" s="118">
        <f t="shared" ref="K599:K662" si="129">COUNTIF(C599, "*")</f>
        <v>1</v>
      </c>
    </row>
    <row r="600" spans="1:11" ht="14.4" customHeight="1" x14ac:dyDescent="0.3">
      <c r="A600" s="21"/>
      <c r="B600" s="20"/>
      <c r="C600" s="36" t="s">
        <v>210</v>
      </c>
      <c r="D600" s="22">
        <v>39404</v>
      </c>
      <c r="E600" s="22">
        <v>39409</v>
      </c>
      <c r="F600" s="111">
        <f t="shared" si="127"/>
        <v>298</v>
      </c>
      <c r="G600" s="65">
        <f>'National Disaster Timeline'!$I$57</f>
        <v>3</v>
      </c>
      <c r="H600" s="65">
        <f t="shared" si="122"/>
        <v>90</v>
      </c>
      <c r="I600" s="65">
        <f t="shared" si="118"/>
        <v>79</v>
      </c>
      <c r="J600" s="66">
        <f t="shared" si="128"/>
        <v>0</v>
      </c>
      <c r="K600" s="118">
        <f t="shared" si="129"/>
        <v>1</v>
      </c>
    </row>
    <row r="601" spans="1:11" ht="14.4" customHeight="1" x14ac:dyDescent="0.3">
      <c r="A601" s="21"/>
      <c r="B601" s="20"/>
      <c r="C601" s="36" t="s">
        <v>210</v>
      </c>
      <c r="D601" s="22">
        <v>39578</v>
      </c>
      <c r="E601" s="22">
        <v>39586</v>
      </c>
      <c r="F601" s="111">
        <f t="shared" si="127"/>
        <v>169</v>
      </c>
      <c r="G601" s="65">
        <f>'National Disaster Timeline'!$I$65</f>
        <v>3</v>
      </c>
      <c r="H601" s="65">
        <f t="shared" si="122"/>
        <v>90</v>
      </c>
      <c r="I601" s="65">
        <f t="shared" si="118"/>
        <v>-60</v>
      </c>
      <c r="J601" s="66">
        <f t="shared" si="128"/>
        <v>0</v>
      </c>
      <c r="K601" s="118">
        <f t="shared" si="129"/>
        <v>1</v>
      </c>
    </row>
    <row r="602" spans="1:11" ht="14.4" customHeight="1" x14ac:dyDescent="0.3">
      <c r="A602" s="21"/>
      <c r="B602" s="20"/>
      <c r="C602" s="37" t="s">
        <v>5</v>
      </c>
      <c r="D602" s="34">
        <v>39616</v>
      </c>
      <c r="E602" s="34">
        <v>39622</v>
      </c>
      <c r="F602" s="111">
        <f t="shared" si="127"/>
        <v>30</v>
      </c>
      <c r="G602" s="65">
        <f>'National Disaster Timeline'!$I$71</f>
        <v>6</v>
      </c>
      <c r="H602" s="65">
        <f t="shared" si="122"/>
        <v>180</v>
      </c>
      <c r="I602" s="65">
        <f t="shared" si="118"/>
        <v>8</v>
      </c>
      <c r="J602" s="66">
        <f t="shared" si="128"/>
        <v>1</v>
      </c>
      <c r="K602" s="118">
        <f t="shared" si="129"/>
        <v>1</v>
      </c>
    </row>
    <row r="603" spans="1:11" ht="14.4" customHeight="1" x14ac:dyDescent="0.3">
      <c r="A603" s="21"/>
      <c r="B603" s="20"/>
      <c r="C603" s="36" t="s">
        <v>13</v>
      </c>
      <c r="D603" s="22">
        <v>39810</v>
      </c>
      <c r="E603" s="22">
        <v>39832</v>
      </c>
      <c r="F603" s="111">
        <f t="shared" si="127"/>
        <v>188</v>
      </c>
      <c r="G603" s="65">
        <f>'National Disaster Timeline'!$I$91</f>
        <v>1</v>
      </c>
      <c r="H603" s="65">
        <f t="shared" si="122"/>
        <v>30</v>
      </c>
      <c r="I603" s="65">
        <f t="shared" si="118"/>
        <v>-23</v>
      </c>
      <c r="J603" s="66">
        <f t="shared" si="128"/>
        <v>0</v>
      </c>
      <c r="K603" s="118">
        <f t="shared" si="129"/>
        <v>1</v>
      </c>
    </row>
    <row r="604" spans="1:11" ht="14.4" customHeight="1" x14ac:dyDescent="0.3">
      <c r="A604" s="21"/>
      <c r="B604" s="20"/>
      <c r="C604" s="36" t="s">
        <v>13</v>
      </c>
      <c r="D604" s="22">
        <v>39839</v>
      </c>
      <c r="E604" s="22">
        <v>39840</v>
      </c>
      <c r="F604" s="111">
        <f t="shared" si="127"/>
        <v>7</v>
      </c>
      <c r="G604" s="65">
        <f>'National Disaster Timeline'!$I$97</f>
        <v>3</v>
      </c>
      <c r="H604" s="65">
        <f t="shared" si="122"/>
        <v>90</v>
      </c>
      <c r="I604" s="65">
        <f t="shared" si="118"/>
        <v>89</v>
      </c>
      <c r="J604" s="66">
        <f t="shared" si="128"/>
        <v>1</v>
      </c>
      <c r="K604" s="118">
        <f t="shared" si="129"/>
        <v>1</v>
      </c>
    </row>
    <row r="605" spans="1:11" ht="14.4" customHeight="1" x14ac:dyDescent="0.3">
      <c r="A605" s="21"/>
      <c r="B605" s="20"/>
      <c r="C605" s="36" t="s">
        <v>13</v>
      </c>
      <c r="D605" s="22">
        <v>40019</v>
      </c>
      <c r="E605" s="22">
        <v>40029</v>
      </c>
      <c r="F605" s="111">
        <f t="shared" si="127"/>
        <v>179</v>
      </c>
      <c r="G605" s="65">
        <f>'National Disaster Timeline'!$I$111</f>
        <v>1</v>
      </c>
      <c r="H605" s="65">
        <f t="shared" si="122"/>
        <v>30</v>
      </c>
      <c r="I605" s="65">
        <f t="shared" si="118"/>
        <v>-35</v>
      </c>
      <c r="J605" s="66">
        <f t="shared" si="128"/>
        <v>0</v>
      </c>
      <c r="K605" s="118">
        <f t="shared" si="129"/>
        <v>1</v>
      </c>
    </row>
    <row r="606" spans="1:11" ht="14.4" customHeight="1" x14ac:dyDescent="0.3">
      <c r="A606" s="21"/>
      <c r="B606" s="20"/>
      <c r="C606" s="36" t="s">
        <v>5</v>
      </c>
      <c r="D606" s="22">
        <v>40024</v>
      </c>
      <c r="E606" s="22">
        <v>40027</v>
      </c>
      <c r="F606" s="111">
        <f t="shared" si="127"/>
        <v>-5</v>
      </c>
      <c r="G606" s="65">
        <f>'National Disaster Timeline'!$I$112</f>
        <v>6</v>
      </c>
      <c r="H606" s="65">
        <f t="shared" si="122"/>
        <v>180</v>
      </c>
      <c r="I606" s="65">
        <f t="shared" si="118"/>
        <v>-179</v>
      </c>
      <c r="J606" s="66">
        <f t="shared" si="128"/>
        <v>1</v>
      </c>
      <c r="K606" s="118">
        <f t="shared" si="129"/>
        <v>1</v>
      </c>
    </row>
    <row r="607" spans="1:11" ht="14.4" customHeight="1" thickBot="1" x14ac:dyDescent="0.35">
      <c r="A607" s="21"/>
      <c r="B607" s="20"/>
      <c r="C607" s="36" t="s">
        <v>5</v>
      </c>
      <c r="D607" s="22">
        <v>40028</v>
      </c>
      <c r="E607" s="22">
        <v>40034</v>
      </c>
      <c r="F607" s="111">
        <f t="shared" si="127"/>
        <v>1</v>
      </c>
      <c r="G607" s="65">
        <f>'National Disaster Timeline'!$I$113</f>
        <v>3</v>
      </c>
      <c r="H607" s="65">
        <f t="shared" si="122"/>
        <v>90</v>
      </c>
      <c r="I607" s="65">
        <f t="shared" si="118"/>
        <v>-90</v>
      </c>
      <c r="J607" s="66">
        <f t="shared" si="128"/>
        <v>1</v>
      </c>
      <c r="K607" s="118">
        <f t="shared" si="129"/>
        <v>1</v>
      </c>
    </row>
    <row r="608" spans="1:11" s="94" customFormat="1" ht="14.4" customHeight="1" thickBot="1" x14ac:dyDescent="0.35">
      <c r="A608" s="98" t="s">
        <v>286</v>
      </c>
      <c r="B608" s="89"/>
      <c r="C608" s="90"/>
      <c r="D608" s="91"/>
      <c r="E608" s="92"/>
      <c r="F608" s="112"/>
      <c r="G608" s="136">
        <f>SUM(G598:G607)</f>
        <v>32</v>
      </c>
      <c r="H608" s="136"/>
      <c r="I608" s="136"/>
      <c r="J608" s="136">
        <f t="shared" ref="J608:K608" si="130">SUM(J598:J607)</f>
        <v>4</v>
      </c>
      <c r="K608" s="120">
        <f t="shared" si="130"/>
        <v>10</v>
      </c>
    </row>
    <row r="609" spans="1:11" ht="14.4" customHeight="1" x14ac:dyDescent="0.3">
      <c r="A609" s="21" t="s">
        <v>129</v>
      </c>
      <c r="B609" s="20" t="s">
        <v>7</v>
      </c>
      <c r="C609" s="37" t="s">
        <v>13</v>
      </c>
      <c r="D609" s="34">
        <v>38610</v>
      </c>
      <c r="E609" s="22">
        <v>38622</v>
      </c>
      <c r="F609" s="111"/>
      <c r="G609" s="65">
        <f>'National Disaster Timeline'!$I$3</f>
        <v>3</v>
      </c>
      <c r="H609" s="65">
        <f t="shared" si="122"/>
        <v>90</v>
      </c>
      <c r="I609" s="65">
        <f t="shared" si="118"/>
        <v>-98</v>
      </c>
      <c r="J609" s="66"/>
      <c r="K609" s="118">
        <f t="shared" si="129"/>
        <v>1</v>
      </c>
    </row>
    <row r="610" spans="1:11" ht="14.4" customHeight="1" x14ac:dyDescent="0.3">
      <c r="A610" s="21"/>
      <c r="B610" s="20"/>
      <c r="C610" s="37" t="s">
        <v>5</v>
      </c>
      <c r="D610" s="34">
        <v>38614</v>
      </c>
      <c r="E610" s="22">
        <v>38618</v>
      </c>
      <c r="F610" s="111">
        <f t="shared" ref="F610:F624" si="131">D610-E609</f>
        <v>-8</v>
      </c>
      <c r="G610" s="65">
        <f>'National Disaster Timeline'!$I$4</f>
        <v>3</v>
      </c>
      <c r="H610" s="65">
        <f t="shared" si="122"/>
        <v>90</v>
      </c>
      <c r="I610" s="65">
        <f t="shared" ref="I610:I673" si="132">F611 - H610</f>
        <v>-17</v>
      </c>
      <c r="J610" s="66">
        <f t="shared" ref="J610:J624" si="133">IF(I609 &lt; 0, 1, 0)</f>
        <v>1</v>
      </c>
      <c r="K610" s="118">
        <f t="shared" si="129"/>
        <v>1</v>
      </c>
    </row>
    <row r="611" spans="1:11" ht="14.4" customHeight="1" x14ac:dyDescent="0.3">
      <c r="A611" s="21"/>
      <c r="B611" s="20"/>
      <c r="C611" s="35" t="s">
        <v>13</v>
      </c>
      <c r="D611" s="34">
        <v>38691</v>
      </c>
      <c r="E611" s="22">
        <v>38715</v>
      </c>
      <c r="F611" s="111">
        <f t="shared" si="131"/>
        <v>73</v>
      </c>
      <c r="G611" s="65">
        <f>'National Disaster Timeline'!$I$5</f>
        <v>6</v>
      </c>
      <c r="H611" s="65">
        <f t="shared" si="122"/>
        <v>180</v>
      </c>
      <c r="I611" s="65">
        <f t="shared" si="132"/>
        <v>-137</v>
      </c>
      <c r="J611" s="66">
        <f t="shared" si="133"/>
        <v>1</v>
      </c>
      <c r="K611" s="118">
        <f t="shared" si="129"/>
        <v>1</v>
      </c>
    </row>
    <row r="612" spans="1:11" ht="14.4" customHeight="1" x14ac:dyDescent="0.3">
      <c r="A612" s="21"/>
      <c r="B612" s="20"/>
      <c r="C612" s="106" t="s">
        <v>13</v>
      </c>
      <c r="D612" s="22">
        <v>38758</v>
      </c>
      <c r="E612" s="22">
        <v>38766</v>
      </c>
      <c r="F612" s="111">
        <f t="shared" si="131"/>
        <v>43</v>
      </c>
      <c r="G612" s="65">
        <f>'National Disaster Timeline'!$I$7</f>
        <v>3</v>
      </c>
      <c r="H612" s="65">
        <f t="shared" si="122"/>
        <v>90</v>
      </c>
      <c r="I612" s="65">
        <f t="shared" si="132"/>
        <v>-10</v>
      </c>
      <c r="J612" s="66">
        <f t="shared" si="133"/>
        <v>1</v>
      </c>
      <c r="K612" s="118">
        <f t="shared" si="129"/>
        <v>1</v>
      </c>
    </row>
    <row r="613" spans="1:11" ht="14.4" customHeight="1" x14ac:dyDescent="0.3">
      <c r="A613" s="21"/>
      <c r="B613" s="20"/>
      <c r="C613" s="35" t="s">
        <v>5</v>
      </c>
      <c r="D613" s="34">
        <v>38846</v>
      </c>
      <c r="E613" s="22">
        <v>38852</v>
      </c>
      <c r="F613" s="111">
        <f t="shared" si="131"/>
        <v>80</v>
      </c>
      <c r="G613" s="65">
        <f>'National Disaster Timeline'!$I$11</f>
        <v>6</v>
      </c>
      <c r="H613" s="65">
        <f t="shared" si="122"/>
        <v>180</v>
      </c>
      <c r="I613" s="65">
        <f t="shared" si="132"/>
        <v>-185</v>
      </c>
      <c r="J613" s="66">
        <f t="shared" si="133"/>
        <v>1</v>
      </c>
      <c r="K613" s="118">
        <f t="shared" si="129"/>
        <v>1</v>
      </c>
    </row>
    <row r="614" spans="1:11" ht="14.4" customHeight="1" x14ac:dyDescent="0.3">
      <c r="A614" s="21"/>
      <c r="B614" s="20"/>
      <c r="C614" s="106" t="s">
        <v>12</v>
      </c>
      <c r="D614" s="22">
        <v>38847</v>
      </c>
      <c r="E614" s="22">
        <v>38847</v>
      </c>
      <c r="F614" s="111">
        <f t="shared" si="131"/>
        <v>-5</v>
      </c>
      <c r="G614" s="65">
        <f>'National Disaster Timeline'!$I$12</f>
        <v>1</v>
      </c>
      <c r="H614" s="65">
        <f t="shared" si="122"/>
        <v>30</v>
      </c>
      <c r="I614" s="65">
        <f t="shared" si="132"/>
        <v>-29</v>
      </c>
      <c r="J614" s="66">
        <f t="shared" si="133"/>
        <v>1</v>
      </c>
      <c r="K614" s="118">
        <f t="shared" si="129"/>
        <v>1</v>
      </c>
    </row>
    <row r="615" spans="1:11" ht="14.4" customHeight="1" x14ac:dyDescent="0.3">
      <c r="A615" s="21"/>
      <c r="B615" s="20"/>
      <c r="C615" s="106" t="s">
        <v>210</v>
      </c>
      <c r="D615" s="22">
        <v>38848</v>
      </c>
      <c r="E615" s="22">
        <v>38851</v>
      </c>
      <c r="F615" s="111">
        <f t="shared" si="131"/>
        <v>1</v>
      </c>
      <c r="G615" s="65">
        <f>'National Disaster Timeline'!$I$13</f>
        <v>3</v>
      </c>
      <c r="H615" s="65">
        <f t="shared" si="122"/>
        <v>90</v>
      </c>
      <c r="I615" s="65">
        <f t="shared" si="132"/>
        <v>44</v>
      </c>
      <c r="J615" s="66">
        <f t="shared" si="133"/>
        <v>1</v>
      </c>
      <c r="K615" s="118">
        <f t="shared" si="129"/>
        <v>1</v>
      </c>
    </row>
    <row r="616" spans="1:11" ht="14.4" customHeight="1" x14ac:dyDescent="0.3">
      <c r="A616" s="21"/>
      <c r="B616" s="20"/>
      <c r="C616" s="35" t="s">
        <v>5</v>
      </c>
      <c r="D616" s="34">
        <v>38985</v>
      </c>
      <c r="E616" s="22">
        <v>38989</v>
      </c>
      <c r="F616" s="111">
        <f t="shared" si="131"/>
        <v>134</v>
      </c>
      <c r="G616" s="65">
        <f>'National Disaster Timeline'!$I$25</f>
        <v>6</v>
      </c>
      <c r="H616" s="65">
        <f t="shared" si="122"/>
        <v>180</v>
      </c>
      <c r="I616" s="65">
        <f t="shared" si="132"/>
        <v>-182</v>
      </c>
      <c r="J616" s="66">
        <f t="shared" si="133"/>
        <v>0</v>
      </c>
      <c r="K616" s="118">
        <f t="shared" si="129"/>
        <v>1</v>
      </c>
    </row>
    <row r="617" spans="1:11" ht="14.4" customHeight="1" x14ac:dyDescent="0.3">
      <c r="A617" s="21"/>
      <c r="B617" s="20"/>
      <c r="C617" s="106" t="s">
        <v>210</v>
      </c>
      <c r="D617" s="22">
        <v>38987</v>
      </c>
      <c r="E617" s="22">
        <v>38996</v>
      </c>
      <c r="F617" s="111">
        <f t="shared" si="131"/>
        <v>-2</v>
      </c>
      <c r="G617" s="65">
        <f>'National Disaster Timeline'!$I$26</f>
        <v>6</v>
      </c>
      <c r="H617" s="65">
        <f t="shared" si="122"/>
        <v>180</v>
      </c>
      <c r="I617" s="65">
        <f t="shared" si="132"/>
        <v>-117</v>
      </c>
      <c r="J617" s="66">
        <f t="shared" si="133"/>
        <v>1</v>
      </c>
      <c r="K617" s="118">
        <f t="shared" si="129"/>
        <v>1</v>
      </c>
    </row>
    <row r="618" spans="1:11" ht="14.4" customHeight="1" x14ac:dyDescent="0.3">
      <c r="A618" s="21"/>
      <c r="B618" s="20"/>
      <c r="C618" s="35" t="s">
        <v>5</v>
      </c>
      <c r="D618" s="34">
        <v>39059</v>
      </c>
      <c r="E618" s="22">
        <v>39063</v>
      </c>
      <c r="F618" s="111">
        <f t="shared" si="131"/>
        <v>63</v>
      </c>
      <c r="G618" s="65">
        <f>'National Disaster Timeline'!$I$35</f>
        <v>6</v>
      </c>
      <c r="H618" s="65">
        <f t="shared" si="122"/>
        <v>180</v>
      </c>
      <c r="I618" s="65">
        <f t="shared" si="132"/>
        <v>-163</v>
      </c>
      <c r="J618" s="66">
        <f t="shared" si="133"/>
        <v>1</v>
      </c>
      <c r="K618" s="118">
        <f t="shared" si="129"/>
        <v>1</v>
      </c>
    </row>
    <row r="619" spans="1:11" ht="14.4" customHeight="1" x14ac:dyDescent="0.3">
      <c r="A619" s="21"/>
      <c r="B619" s="20"/>
      <c r="C619" s="36" t="s">
        <v>13</v>
      </c>
      <c r="D619" s="22">
        <v>39080</v>
      </c>
      <c r="E619" s="22">
        <v>39097</v>
      </c>
      <c r="F619" s="111">
        <f t="shared" si="131"/>
        <v>17</v>
      </c>
      <c r="G619" s="65">
        <f>'National Disaster Timeline'!$I$36</f>
        <v>3</v>
      </c>
      <c r="H619" s="65">
        <f t="shared" si="122"/>
        <v>90</v>
      </c>
      <c r="I619" s="65">
        <f t="shared" si="132"/>
        <v>218</v>
      </c>
      <c r="J619" s="66">
        <f t="shared" si="133"/>
        <v>1</v>
      </c>
      <c r="K619" s="118">
        <f t="shared" si="129"/>
        <v>1</v>
      </c>
    </row>
    <row r="620" spans="1:11" ht="14.4" customHeight="1" x14ac:dyDescent="0.3">
      <c r="A620" s="21"/>
      <c r="B620" s="20"/>
      <c r="C620" s="37" t="s">
        <v>5</v>
      </c>
      <c r="D620" s="34">
        <v>39405</v>
      </c>
      <c r="E620" s="22">
        <v>39414</v>
      </c>
      <c r="F620" s="111">
        <f t="shared" si="131"/>
        <v>308</v>
      </c>
      <c r="G620" s="65">
        <f>'National Disaster Timeline'!$I$58</f>
        <v>3</v>
      </c>
      <c r="H620" s="65">
        <f t="shared" si="122"/>
        <v>90</v>
      </c>
      <c r="I620" s="65">
        <f t="shared" si="132"/>
        <v>-14</v>
      </c>
      <c r="J620" s="66">
        <f t="shared" si="133"/>
        <v>0</v>
      </c>
      <c r="K620" s="118">
        <f t="shared" si="129"/>
        <v>1</v>
      </c>
    </row>
    <row r="621" spans="1:11" ht="14.4" customHeight="1" x14ac:dyDescent="0.3">
      <c r="A621" s="21"/>
      <c r="B621" s="20"/>
      <c r="C621" s="36" t="s">
        <v>13</v>
      </c>
      <c r="D621" s="22">
        <v>39490</v>
      </c>
      <c r="E621" s="22">
        <v>39519</v>
      </c>
      <c r="F621" s="111">
        <f t="shared" si="131"/>
        <v>76</v>
      </c>
      <c r="G621" s="65">
        <f>'National Disaster Timeline'!$I$63</f>
        <v>6</v>
      </c>
      <c r="H621" s="65">
        <f t="shared" si="122"/>
        <v>180</v>
      </c>
      <c r="I621" s="65">
        <f t="shared" si="132"/>
        <v>-79</v>
      </c>
      <c r="J621" s="66">
        <f t="shared" si="133"/>
        <v>1</v>
      </c>
      <c r="K621" s="118">
        <f t="shared" si="129"/>
        <v>1</v>
      </c>
    </row>
    <row r="622" spans="1:11" ht="14.4" customHeight="1" x14ac:dyDescent="0.3">
      <c r="A622" s="21"/>
      <c r="B622" s="20"/>
      <c r="C622" s="36" t="s">
        <v>210</v>
      </c>
      <c r="D622" s="22">
        <v>39620</v>
      </c>
      <c r="E622" s="22">
        <v>39622</v>
      </c>
      <c r="F622" s="111">
        <f t="shared" si="131"/>
        <v>101</v>
      </c>
      <c r="G622" s="65">
        <f>'National Disaster Timeline'!$I$72</f>
        <v>1</v>
      </c>
      <c r="H622" s="65">
        <f t="shared" si="122"/>
        <v>30</v>
      </c>
      <c r="I622" s="65">
        <f t="shared" si="132"/>
        <v>281</v>
      </c>
      <c r="J622" s="66">
        <f t="shared" si="133"/>
        <v>1</v>
      </c>
      <c r="K622" s="118">
        <f t="shared" si="129"/>
        <v>1</v>
      </c>
    </row>
    <row r="623" spans="1:11" ht="14.4" customHeight="1" x14ac:dyDescent="0.3">
      <c r="A623" s="21"/>
      <c r="B623" s="20"/>
      <c r="C623" s="37" t="s">
        <v>5</v>
      </c>
      <c r="D623" s="34">
        <v>39933</v>
      </c>
      <c r="E623" s="22">
        <v>39935</v>
      </c>
      <c r="F623" s="111">
        <f t="shared" si="131"/>
        <v>311</v>
      </c>
      <c r="G623" s="65">
        <f>'National Disaster Timeline'!$I$101</f>
        <v>1</v>
      </c>
      <c r="H623" s="65">
        <f t="shared" si="122"/>
        <v>30</v>
      </c>
      <c r="I623" s="65">
        <f t="shared" si="132"/>
        <v>22</v>
      </c>
      <c r="J623" s="66">
        <f t="shared" si="133"/>
        <v>0</v>
      </c>
      <c r="K623" s="118">
        <f t="shared" si="129"/>
        <v>1</v>
      </c>
    </row>
    <row r="624" spans="1:11" ht="14.4" customHeight="1" thickBot="1" x14ac:dyDescent="0.35">
      <c r="A624" s="21"/>
      <c r="B624" s="20"/>
      <c r="C624" s="36" t="s">
        <v>5</v>
      </c>
      <c r="D624" s="22">
        <v>39987</v>
      </c>
      <c r="E624" s="22">
        <v>39989</v>
      </c>
      <c r="F624" s="111">
        <f t="shared" si="131"/>
        <v>52</v>
      </c>
      <c r="G624" s="65">
        <f>'National Disaster Timeline'!$I$107</f>
        <v>3</v>
      </c>
      <c r="H624" s="65">
        <f t="shared" si="122"/>
        <v>90</v>
      </c>
      <c r="I624" s="65">
        <f t="shared" si="132"/>
        <v>-90</v>
      </c>
      <c r="J624" s="66">
        <f t="shared" si="133"/>
        <v>0</v>
      </c>
      <c r="K624" s="118">
        <f t="shared" si="129"/>
        <v>1</v>
      </c>
    </row>
    <row r="625" spans="1:11" s="94" customFormat="1" ht="14.4" customHeight="1" thickBot="1" x14ac:dyDescent="0.35">
      <c r="A625" s="98" t="s">
        <v>286</v>
      </c>
      <c r="B625" s="89"/>
      <c r="C625" s="90"/>
      <c r="D625" s="91"/>
      <c r="E625" s="92"/>
      <c r="F625" s="112"/>
      <c r="G625" s="136">
        <f>SUM(G609:G624)</f>
        <v>60</v>
      </c>
      <c r="H625" s="136"/>
      <c r="I625" s="136"/>
      <c r="J625" s="136">
        <f t="shared" ref="J625:K625" si="134">SUM(J609:J624)</f>
        <v>11</v>
      </c>
      <c r="K625" s="120">
        <f t="shared" si="134"/>
        <v>16</v>
      </c>
    </row>
    <row r="626" spans="1:11" ht="14.4" customHeight="1" x14ac:dyDescent="0.3">
      <c r="A626" s="21" t="s">
        <v>130</v>
      </c>
      <c r="B626" s="20" t="s">
        <v>49</v>
      </c>
      <c r="C626" s="36" t="s">
        <v>13</v>
      </c>
      <c r="D626" s="22">
        <v>38758</v>
      </c>
      <c r="E626" s="22">
        <v>38766</v>
      </c>
      <c r="F626" s="111"/>
      <c r="G626" s="65">
        <f>'National Disaster Timeline'!$I$7</f>
        <v>3</v>
      </c>
      <c r="H626" s="65">
        <f t="shared" si="122"/>
        <v>90</v>
      </c>
      <c r="I626" s="65">
        <f t="shared" si="132"/>
        <v>236</v>
      </c>
      <c r="J626" s="66"/>
      <c r="K626" s="118">
        <f t="shared" si="129"/>
        <v>1</v>
      </c>
    </row>
    <row r="627" spans="1:11" ht="14.4" customHeight="1" x14ac:dyDescent="0.3">
      <c r="A627" s="21"/>
      <c r="B627" s="20"/>
      <c r="C627" s="36" t="s">
        <v>13</v>
      </c>
      <c r="D627" s="22">
        <v>39092</v>
      </c>
      <c r="E627" s="22">
        <v>39106</v>
      </c>
      <c r="F627" s="111">
        <f t="shared" ref="F627:F638" si="135">D627-E626</f>
        <v>326</v>
      </c>
      <c r="G627" s="65">
        <f>'National Disaster Timeline'!$I$37</f>
        <v>3</v>
      </c>
      <c r="H627" s="65">
        <f t="shared" si="122"/>
        <v>90</v>
      </c>
      <c r="I627" s="65">
        <f t="shared" si="132"/>
        <v>78</v>
      </c>
      <c r="J627" s="66">
        <f t="shared" ref="J627:J638" si="136">IF(I626 &lt; 0, 1, 0)</f>
        <v>0</v>
      </c>
      <c r="K627" s="118">
        <f t="shared" si="129"/>
        <v>1</v>
      </c>
    </row>
    <row r="628" spans="1:11" ht="14.4" customHeight="1" x14ac:dyDescent="0.3">
      <c r="A628" s="21"/>
      <c r="B628" s="20"/>
      <c r="C628" s="106" t="s">
        <v>5</v>
      </c>
      <c r="D628" s="22">
        <v>39274</v>
      </c>
      <c r="E628" s="22">
        <v>39276</v>
      </c>
      <c r="F628" s="111">
        <f t="shared" si="135"/>
        <v>168</v>
      </c>
      <c r="G628" s="65">
        <f>'National Disaster Timeline'!$I$39</f>
        <v>1</v>
      </c>
      <c r="H628" s="65">
        <f t="shared" si="122"/>
        <v>30</v>
      </c>
      <c r="I628" s="65">
        <f t="shared" si="132"/>
        <v>272</v>
      </c>
      <c r="J628" s="66">
        <f t="shared" si="136"/>
        <v>0</v>
      </c>
      <c r="K628" s="118">
        <f t="shared" si="129"/>
        <v>1</v>
      </c>
    </row>
    <row r="629" spans="1:11" s="10" customFormat="1" ht="14.4" customHeight="1" x14ac:dyDescent="0.3">
      <c r="A629" s="21"/>
      <c r="B629" s="20"/>
      <c r="C629" s="36" t="s">
        <v>210</v>
      </c>
      <c r="D629" s="22">
        <v>39578</v>
      </c>
      <c r="E629" s="22">
        <v>39586</v>
      </c>
      <c r="F629" s="111">
        <f t="shared" si="135"/>
        <v>302</v>
      </c>
      <c r="G629" s="65">
        <f>'National Disaster Timeline'!$I$65</f>
        <v>3</v>
      </c>
      <c r="H629" s="65">
        <f t="shared" si="122"/>
        <v>90</v>
      </c>
      <c r="I629" s="65">
        <f t="shared" si="132"/>
        <v>-60</v>
      </c>
      <c r="J629" s="66">
        <f t="shared" si="136"/>
        <v>0</v>
      </c>
      <c r="K629" s="118">
        <f t="shared" si="129"/>
        <v>1</v>
      </c>
    </row>
    <row r="630" spans="1:11" ht="14.4" customHeight="1" x14ac:dyDescent="0.3">
      <c r="A630" s="21"/>
      <c r="B630" s="20"/>
      <c r="C630" s="37" t="s">
        <v>5</v>
      </c>
      <c r="D630" s="34">
        <v>39616</v>
      </c>
      <c r="E630" s="34">
        <v>39622</v>
      </c>
      <c r="F630" s="111">
        <f t="shared" si="135"/>
        <v>30</v>
      </c>
      <c r="G630" s="65">
        <f>'National Disaster Timeline'!$I$71</f>
        <v>6</v>
      </c>
      <c r="H630" s="65">
        <f t="shared" si="122"/>
        <v>180</v>
      </c>
      <c r="I630" s="65">
        <f t="shared" si="132"/>
        <v>-107</v>
      </c>
      <c r="J630" s="66">
        <f t="shared" si="136"/>
        <v>1</v>
      </c>
      <c r="K630" s="118">
        <f t="shared" si="129"/>
        <v>1</v>
      </c>
    </row>
    <row r="631" spans="1:11" ht="14.4" customHeight="1" x14ac:dyDescent="0.3">
      <c r="A631" s="21"/>
      <c r="B631" s="20"/>
      <c r="C631" s="106" t="s">
        <v>13</v>
      </c>
      <c r="D631" s="22">
        <v>39695</v>
      </c>
      <c r="E631" s="22">
        <v>39704</v>
      </c>
      <c r="F631" s="111">
        <f t="shared" si="135"/>
        <v>73</v>
      </c>
      <c r="G631" s="65">
        <f>'National Disaster Timeline'!$I$81</f>
        <v>6</v>
      </c>
      <c r="H631" s="65">
        <f t="shared" si="122"/>
        <v>180</v>
      </c>
      <c r="I631" s="65">
        <f t="shared" si="132"/>
        <v>-74</v>
      </c>
      <c r="J631" s="66">
        <f t="shared" si="136"/>
        <v>1</v>
      </c>
      <c r="K631" s="118">
        <f t="shared" si="129"/>
        <v>1</v>
      </c>
    </row>
    <row r="632" spans="1:11" ht="14.4" customHeight="1" x14ac:dyDescent="0.3">
      <c r="A632" s="21"/>
      <c r="B632" s="20"/>
      <c r="C632" s="36" t="s">
        <v>13</v>
      </c>
      <c r="D632" s="22">
        <v>39810</v>
      </c>
      <c r="E632" s="22">
        <v>39832</v>
      </c>
      <c r="F632" s="111">
        <f t="shared" si="135"/>
        <v>106</v>
      </c>
      <c r="G632" s="65">
        <f>'National Disaster Timeline'!$I$91</f>
        <v>1</v>
      </c>
      <c r="H632" s="65">
        <f t="shared" si="122"/>
        <v>30</v>
      </c>
      <c r="I632" s="65">
        <f t="shared" si="132"/>
        <v>-23</v>
      </c>
      <c r="J632" s="66">
        <f t="shared" si="136"/>
        <v>1</v>
      </c>
      <c r="K632" s="118">
        <f t="shared" si="129"/>
        <v>1</v>
      </c>
    </row>
    <row r="633" spans="1:11" ht="14.4" customHeight="1" x14ac:dyDescent="0.3">
      <c r="A633" s="21"/>
      <c r="B633" s="20"/>
      <c r="C633" s="36" t="s">
        <v>13</v>
      </c>
      <c r="D633" s="22">
        <v>39839</v>
      </c>
      <c r="E633" s="22">
        <v>39840</v>
      </c>
      <c r="F633" s="111">
        <f t="shared" si="135"/>
        <v>7</v>
      </c>
      <c r="G633" s="65">
        <f>'National Disaster Timeline'!$I$97</f>
        <v>3</v>
      </c>
      <c r="H633" s="65">
        <f t="shared" si="122"/>
        <v>90</v>
      </c>
      <c r="I633" s="65">
        <f t="shared" si="132"/>
        <v>21</v>
      </c>
      <c r="J633" s="66">
        <f t="shared" si="136"/>
        <v>1</v>
      </c>
      <c r="K633" s="118">
        <f t="shared" si="129"/>
        <v>1</v>
      </c>
    </row>
    <row r="634" spans="1:11" s="45" customFormat="1" ht="14.4" customHeight="1" x14ac:dyDescent="0.3">
      <c r="A634" s="21"/>
      <c r="B634" s="20"/>
      <c r="C634" s="106" t="s">
        <v>13</v>
      </c>
      <c r="D634" s="22">
        <v>39951</v>
      </c>
      <c r="E634" s="22">
        <v>39951</v>
      </c>
      <c r="F634" s="111">
        <f t="shared" si="135"/>
        <v>111</v>
      </c>
      <c r="G634" s="65">
        <f>'National Disaster Timeline'!$I$105</f>
        <v>6</v>
      </c>
      <c r="H634" s="65">
        <f t="shared" si="122"/>
        <v>180</v>
      </c>
      <c r="I634" s="65">
        <f t="shared" si="132"/>
        <v>-112</v>
      </c>
      <c r="J634" s="66">
        <f t="shared" si="136"/>
        <v>0</v>
      </c>
      <c r="K634" s="118">
        <f t="shared" si="129"/>
        <v>1</v>
      </c>
    </row>
    <row r="635" spans="1:11" ht="14.4" customHeight="1" x14ac:dyDescent="0.3">
      <c r="A635" s="21"/>
      <c r="B635" s="20"/>
      <c r="C635" s="36" t="s">
        <v>13</v>
      </c>
      <c r="D635" s="22">
        <v>40019</v>
      </c>
      <c r="E635" s="22">
        <v>40029</v>
      </c>
      <c r="F635" s="111">
        <f t="shared" si="135"/>
        <v>68</v>
      </c>
      <c r="G635" s="65">
        <f>'National Disaster Timeline'!$I$111</f>
        <v>1</v>
      </c>
      <c r="H635" s="65">
        <f t="shared" si="122"/>
        <v>30</v>
      </c>
      <c r="I635" s="65">
        <f t="shared" si="132"/>
        <v>-35</v>
      </c>
      <c r="J635" s="66">
        <f t="shared" si="136"/>
        <v>1</v>
      </c>
      <c r="K635" s="118">
        <f t="shared" si="129"/>
        <v>1</v>
      </c>
    </row>
    <row r="636" spans="1:11" ht="14.4" customHeight="1" x14ac:dyDescent="0.3">
      <c r="A636" s="21"/>
      <c r="B636" s="20"/>
      <c r="C636" s="36" t="s">
        <v>5</v>
      </c>
      <c r="D636" s="22">
        <v>40024</v>
      </c>
      <c r="E636" s="22">
        <v>40027</v>
      </c>
      <c r="F636" s="111">
        <f t="shared" si="135"/>
        <v>-5</v>
      </c>
      <c r="G636" s="65">
        <f>'National Disaster Timeline'!$I$112</f>
        <v>6</v>
      </c>
      <c r="H636" s="65">
        <f t="shared" si="122"/>
        <v>180</v>
      </c>
      <c r="I636" s="65">
        <f t="shared" si="132"/>
        <v>-179</v>
      </c>
      <c r="J636" s="66">
        <f t="shared" si="136"/>
        <v>1</v>
      </c>
      <c r="K636" s="118">
        <f t="shared" si="129"/>
        <v>1</v>
      </c>
    </row>
    <row r="637" spans="1:11" ht="14.4" customHeight="1" x14ac:dyDescent="0.3">
      <c r="A637" s="21"/>
      <c r="B637" s="20"/>
      <c r="C637" s="36" t="s">
        <v>5</v>
      </c>
      <c r="D637" s="22">
        <v>40028</v>
      </c>
      <c r="E637" s="22">
        <v>40034</v>
      </c>
      <c r="F637" s="111">
        <f t="shared" si="135"/>
        <v>1</v>
      </c>
      <c r="G637" s="65">
        <f>'National Disaster Timeline'!$I$113</f>
        <v>3</v>
      </c>
      <c r="H637" s="65">
        <f t="shared" si="122"/>
        <v>90</v>
      </c>
      <c r="I637" s="65">
        <f t="shared" si="132"/>
        <v>-44</v>
      </c>
      <c r="J637" s="66">
        <f t="shared" si="136"/>
        <v>1</v>
      </c>
      <c r="K637" s="118">
        <f t="shared" si="129"/>
        <v>1</v>
      </c>
    </row>
    <row r="638" spans="1:11" ht="14.4" customHeight="1" thickBot="1" x14ac:dyDescent="0.35">
      <c r="A638" s="21"/>
      <c r="B638" s="20"/>
      <c r="C638" s="37" t="s">
        <v>5</v>
      </c>
      <c r="D638" s="34">
        <v>40080</v>
      </c>
      <c r="E638" s="22">
        <v>40083</v>
      </c>
      <c r="F638" s="111">
        <f t="shared" si="135"/>
        <v>46</v>
      </c>
      <c r="G638" s="65">
        <f>'National Disaster Timeline'!$I$122</f>
        <v>1</v>
      </c>
      <c r="H638" s="65">
        <f t="shared" si="122"/>
        <v>30</v>
      </c>
      <c r="I638" s="65">
        <f t="shared" si="132"/>
        <v>-30</v>
      </c>
      <c r="J638" s="66">
        <f t="shared" si="136"/>
        <v>1</v>
      </c>
      <c r="K638" s="118">
        <f t="shared" si="129"/>
        <v>1</v>
      </c>
    </row>
    <row r="639" spans="1:11" s="94" customFormat="1" ht="14.4" customHeight="1" thickBot="1" x14ac:dyDescent="0.35">
      <c r="A639" s="98" t="s">
        <v>286</v>
      </c>
      <c r="B639" s="89"/>
      <c r="C639" s="90"/>
      <c r="D639" s="91"/>
      <c r="E639" s="92"/>
      <c r="F639" s="112"/>
      <c r="G639" s="136">
        <f>SUM(G626:G638)</f>
        <v>43</v>
      </c>
      <c r="H639" s="136"/>
      <c r="I639" s="136"/>
      <c r="J639" s="136">
        <f t="shared" ref="J639:K639" si="137">SUM(J626:J638)</f>
        <v>8</v>
      </c>
      <c r="K639" s="120">
        <f t="shared" si="137"/>
        <v>13</v>
      </c>
    </row>
    <row r="640" spans="1:11" ht="14.4" customHeight="1" x14ac:dyDescent="0.3">
      <c r="A640" s="21" t="s">
        <v>131</v>
      </c>
      <c r="B640" s="20" t="s">
        <v>86</v>
      </c>
      <c r="C640" s="36" t="s">
        <v>13</v>
      </c>
      <c r="D640" s="22">
        <v>38610</v>
      </c>
      <c r="E640" s="22">
        <v>38622</v>
      </c>
      <c r="F640" s="111"/>
      <c r="G640" s="51">
        <f>'National Disaster Timeline'!$I$3</f>
        <v>3</v>
      </c>
      <c r="H640" s="65">
        <f t="shared" si="122"/>
        <v>90</v>
      </c>
      <c r="I640" s="65">
        <f t="shared" si="132"/>
        <v>196</v>
      </c>
      <c r="J640" s="66"/>
      <c r="K640" s="118">
        <f t="shared" si="129"/>
        <v>1</v>
      </c>
    </row>
    <row r="641" spans="1:12" ht="14.4" customHeight="1" x14ac:dyDescent="0.3">
      <c r="A641" s="21"/>
      <c r="B641" s="20"/>
      <c r="C641" s="36" t="s">
        <v>5</v>
      </c>
      <c r="D641" s="22">
        <v>38908</v>
      </c>
      <c r="E641" s="22">
        <v>38912</v>
      </c>
      <c r="F641" s="111">
        <f t="shared" ref="F641:F659" si="138">D641-E640</f>
        <v>286</v>
      </c>
      <c r="G641" s="51">
        <f>'National Disaster Timeline'!$I$14</f>
        <v>6</v>
      </c>
      <c r="H641" s="65">
        <f t="shared" si="122"/>
        <v>180</v>
      </c>
      <c r="I641" s="65">
        <f t="shared" si="132"/>
        <v>-183</v>
      </c>
      <c r="J641" s="66">
        <f t="shared" ref="J641:J659" si="139">IF(I640 &lt; 0, 1, 0)</f>
        <v>0</v>
      </c>
      <c r="K641" s="118">
        <f t="shared" si="129"/>
        <v>1</v>
      </c>
    </row>
    <row r="642" spans="1:12" ht="14.4" customHeight="1" x14ac:dyDescent="0.3">
      <c r="A642" s="21"/>
      <c r="B642" s="20"/>
      <c r="C642" s="36" t="s">
        <v>210</v>
      </c>
      <c r="D642" s="22">
        <v>38909</v>
      </c>
      <c r="E642" s="22">
        <v>38917</v>
      </c>
      <c r="F642" s="111">
        <f t="shared" si="138"/>
        <v>-3</v>
      </c>
      <c r="G642" s="51">
        <f>'National Disaster Timeline'!$I$15</f>
        <v>3</v>
      </c>
      <c r="H642" s="65">
        <f t="shared" ref="H642:H705" si="140">G642 * 30</f>
        <v>90</v>
      </c>
      <c r="I642" s="65">
        <f t="shared" si="132"/>
        <v>-88</v>
      </c>
      <c r="J642" s="66">
        <f t="shared" si="139"/>
        <v>1</v>
      </c>
      <c r="K642" s="118">
        <f t="shared" si="129"/>
        <v>1</v>
      </c>
    </row>
    <row r="643" spans="1:12" ht="14.4" customHeight="1" x14ac:dyDescent="0.3">
      <c r="A643" s="21"/>
      <c r="B643" s="20"/>
      <c r="C643" s="36" t="s">
        <v>5</v>
      </c>
      <c r="D643" s="22">
        <v>38919</v>
      </c>
      <c r="E643" s="22">
        <v>38923</v>
      </c>
      <c r="F643" s="111">
        <f t="shared" si="138"/>
        <v>2</v>
      </c>
      <c r="G643" s="51">
        <f>'National Disaster Timeline'!$I$17</f>
        <v>3</v>
      </c>
      <c r="H643" s="65">
        <f t="shared" si="140"/>
        <v>90</v>
      </c>
      <c r="I643" s="65">
        <f t="shared" si="132"/>
        <v>-91</v>
      </c>
      <c r="J643" s="66">
        <f t="shared" si="139"/>
        <v>1</v>
      </c>
      <c r="K643" s="118">
        <f t="shared" si="129"/>
        <v>1</v>
      </c>
    </row>
    <row r="644" spans="1:12" ht="14.4" customHeight="1" x14ac:dyDescent="0.3">
      <c r="A644" s="21"/>
      <c r="B644" s="20"/>
      <c r="C644" s="36" t="s">
        <v>210</v>
      </c>
      <c r="D644" s="22">
        <v>38922</v>
      </c>
      <c r="E644" s="22">
        <v>38926</v>
      </c>
      <c r="F644" s="111">
        <f t="shared" si="138"/>
        <v>-1</v>
      </c>
      <c r="G644" s="51">
        <f>'National Disaster Timeline'!$I$18</f>
        <v>1</v>
      </c>
      <c r="H644" s="65">
        <f t="shared" si="140"/>
        <v>30</v>
      </c>
      <c r="I644" s="65">
        <f t="shared" si="132"/>
        <v>29</v>
      </c>
      <c r="J644" s="66">
        <f t="shared" si="139"/>
        <v>1</v>
      </c>
      <c r="K644" s="118">
        <f t="shared" si="129"/>
        <v>1</v>
      </c>
    </row>
    <row r="645" spans="1:12" ht="14.4" customHeight="1" x14ac:dyDescent="0.3">
      <c r="A645" s="21"/>
      <c r="B645" s="20"/>
      <c r="C645" s="37" t="s">
        <v>5</v>
      </c>
      <c r="D645" s="34">
        <v>38985</v>
      </c>
      <c r="E645" s="22">
        <v>38989</v>
      </c>
      <c r="F645" s="111">
        <f t="shared" si="138"/>
        <v>59</v>
      </c>
      <c r="G645" s="51">
        <f>'National Disaster Timeline'!$I$25</f>
        <v>6</v>
      </c>
      <c r="H645" s="65">
        <f t="shared" si="140"/>
        <v>180</v>
      </c>
      <c r="I645" s="65">
        <f t="shared" si="132"/>
        <v>-182</v>
      </c>
      <c r="J645" s="66">
        <f t="shared" si="139"/>
        <v>0</v>
      </c>
      <c r="K645" s="118">
        <f t="shared" si="129"/>
        <v>1</v>
      </c>
    </row>
    <row r="646" spans="1:12" ht="14.4" customHeight="1" x14ac:dyDescent="0.3">
      <c r="A646" s="21"/>
      <c r="B646" s="20"/>
      <c r="C646" s="36" t="s">
        <v>210</v>
      </c>
      <c r="D646" s="22">
        <v>38987</v>
      </c>
      <c r="E646" s="22">
        <v>38996</v>
      </c>
      <c r="F646" s="111">
        <f t="shared" si="138"/>
        <v>-2</v>
      </c>
      <c r="G646" s="51">
        <f>'National Disaster Timeline'!$I$26</f>
        <v>6</v>
      </c>
      <c r="H646" s="65">
        <f t="shared" si="140"/>
        <v>180</v>
      </c>
      <c r="I646" s="65">
        <f t="shared" si="132"/>
        <v>123</v>
      </c>
      <c r="J646" s="66">
        <f t="shared" si="139"/>
        <v>1</v>
      </c>
      <c r="K646" s="118">
        <f t="shared" si="129"/>
        <v>1</v>
      </c>
    </row>
    <row r="647" spans="1:12" ht="14.4" customHeight="1" x14ac:dyDescent="0.3">
      <c r="A647" s="21"/>
      <c r="B647" s="20"/>
      <c r="C647" s="37" t="s">
        <v>5</v>
      </c>
      <c r="D647" s="34">
        <v>39299</v>
      </c>
      <c r="E647" s="22">
        <v>39302</v>
      </c>
      <c r="F647" s="111">
        <f t="shared" si="138"/>
        <v>303</v>
      </c>
      <c r="G647" s="65">
        <f>'National Disaster Timeline'!$I$42</f>
        <v>1</v>
      </c>
      <c r="H647" s="65">
        <f t="shared" si="140"/>
        <v>30</v>
      </c>
      <c r="I647" s="65">
        <f t="shared" si="132"/>
        <v>-30</v>
      </c>
      <c r="J647" s="66">
        <f t="shared" si="139"/>
        <v>0</v>
      </c>
      <c r="K647" s="118">
        <f t="shared" si="129"/>
        <v>1</v>
      </c>
    </row>
    <row r="648" spans="1:12" ht="14.4" customHeight="1" x14ac:dyDescent="0.3">
      <c r="A648" s="21"/>
      <c r="B648" s="20"/>
      <c r="C648" s="36" t="s">
        <v>210</v>
      </c>
      <c r="D648" s="22">
        <v>39302</v>
      </c>
      <c r="E648" s="22">
        <v>39307</v>
      </c>
      <c r="F648" s="111">
        <f t="shared" si="138"/>
        <v>0</v>
      </c>
      <c r="G648" s="51">
        <f>'National Disaster Timeline'!$I$43</f>
        <v>3</v>
      </c>
      <c r="H648" s="65">
        <f t="shared" si="140"/>
        <v>90</v>
      </c>
      <c r="I648" s="65">
        <f t="shared" si="132"/>
        <v>-90</v>
      </c>
      <c r="J648" s="66">
        <f t="shared" si="139"/>
        <v>1</v>
      </c>
      <c r="K648" s="118">
        <f t="shared" si="129"/>
        <v>1</v>
      </c>
    </row>
    <row r="649" spans="1:12" ht="14.4" customHeight="1" x14ac:dyDescent="0.3">
      <c r="A649" s="21"/>
      <c r="B649" s="20"/>
      <c r="C649" s="36" t="s">
        <v>5</v>
      </c>
      <c r="D649" s="22">
        <v>39307</v>
      </c>
      <c r="E649" s="22">
        <v>39312</v>
      </c>
      <c r="F649" s="111">
        <f t="shared" si="138"/>
        <v>0</v>
      </c>
      <c r="G649" s="51">
        <f>'National Disaster Timeline'!$I$45</f>
        <v>3</v>
      </c>
      <c r="H649" s="65">
        <f t="shared" si="140"/>
        <v>90</v>
      </c>
      <c r="I649" s="65">
        <f t="shared" si="132"/>
        <v>-91</v>
      </c>
      <c r="J649" s="66">
        <f t="shared" si="139"/>
        <v>1</v>
      </c>
      <c r="K649" s="118">
        <f t="shared" si="129"/>
        <v>1</v>
      </c>
    </row>
    <row r="650" spans="1:12" ht="14.4" customHeight="1" x14ac:dyDescent="0.3">
      <c r="A650" s="21"/>
      <c r="B650" s="20"/>
      <c r="C650" s="36" t="s">
        <v>210</v>
      </c>
      <c r="D650" s="22">
        <v>39311</v>
      </c>
      <c r="E650" s="22">
        <v>39318</v>
      </c>
      <c r="F650" s="111">
        <f t="shared" si="138"/>
        <v>-1</v>
      </c>
      <c r="G650" s="51">
        <f>'National Disaster Timeline'!$I$46</f>
        <v>3</v>
      </c>
      <c r="H650" s="65">
        <f t="shared" si="140"/>
        <v>90</v>
      </c>
      <c r="I650" s="65">
        <f t="shared" si="132"/>
        <v>-56</v>
      </c>
      <c r="J650" s="66">
        <f t="shared" si="139"/>
        <v>1</v>
      </c>
      <c r="K650" s="118">
        <f t="shared" si="129"/>
        <v>1</v>
      </c>
    </row>
    <row r="651" spans="1:12" ht="14.4" customHeight="1" x14ac:dyDescent="0.3">
      <c r="A651" s="21"/>
      <c r="B651" s="20"/>
      <c r="C651" s="37" t="s">
        <v>5</v>
      </c>
      <c r="D651" s="34">
        <v>39352</v>
      </c>
      <c r="E651" s="22">
        <v>39355</v>
      </c>
      <c r="F651" s="111">
        <f t="shared" si="138"/>
        <v>34</v>
      </c>
      <c r="G651" s="51">
        <f>'National Disaster Timeline'!$I$49</f>
        <v>3</v>
      </c>
      <c r="H651" s="65">
        <f t="shared" si="140"/>
        <v>90</v>
      </c>
      <c r="I651" s="65">
        <f t="shared" si="132"/>
        <v>171</v>
      </c>
      <c r="J651" s="66">
        <f t="shared" si="139"/>
        <v>1</v>
      </c>
      <c r="K651" s="118">
        <f t="shared" si="129"/>
        <v>1</v>
      </c>
    </row>
    <row r="652" spans="1:12" ht="14.4" customHeight="1" x14ac:dyDescent="0.3">
      <c r="A652" s="21"/>
      <c r="B652" s="20"/>
      <c r="C652" s="37" t="s">
        <v>5</v>
      </c>
      <c r="D652" s="34">
        <v>39616</v>
      </c>
      <c r="E652" s="34">
        <v>39622</v>
      </c>
      <c r="F652" s="111">
        <f t="shared" si="138"/>
        <v>261</v>
      </c>
      <c r="G652" s="51">
        <f>'National Disaster Timeline'!$I$71</f>
        <v>6</v>
      </c>
      <c r="H652" s="65">
        <f t="shared" si="140"/>
        <v>180</v>
      </c>
      <c r="I652" s="65">
        <f t="shared" si="132"/>
        <v>185</v>
      </c>
      <c r="J652" s="66">
        <f t="shared" si="139"/>
        <v>0</v>
      </c>
      <c r="K652" s="118">
        <f t="shared" si="129"/>
        <v>1</v>
      </c>
    </row>
    <row r="653" spans="1:12" ht="14.4" customHeight="1" x14ac:dyDescent="0.3">
      <c r="A653" s="21"/>
      <c r="B653" s="20"/>
      <c r="C653" s="36" t="s">
        <v>5</v>
      </c>
      <c r="D653" s="22">
        <v>39987</v>
      </c>
      <c r="E653" s="22">
        <v>39989</v>
      </c>
      <c r="F653" s="111">
        <f t="shared" si="138"/>
        <v>365</v>
      </c>
      <c r="G653" s="65">
        <f>'National Disaster Timeline'!$I$107</f>
        <v>3</v>
      </c>
      <c r="H653" s="65">
        <f t="shared" si="140"/>
        <v>90</v>
      </c>
      <c r="I653" s="65">
        <f t="shared" si="132"/>
        <v>-15</v>
      </c>
      <c r="J653" s="66">
        <f t="shared" si="139"/>
        <v>0</v>
      </c>
      <c r="K653" s="118">
        <f t="shared" si="129"/>
        <v>1</v>
      </c>
    </row>
    <row r="654" spans="1:12" ht="14.4" customHeight="1" x14ac:dyDescent="0.3">
      <c r="A654" s="21"/>
      <c r="B654" s="20"/>
      <c r="C654" s="37" t="s">
        <v>5</v>
      </c>
      <c r="D654" s="34">
        <v>40064</v>
      </c>
      <c r="E654" s="22">
        <v>40066</v>
      </c>
      <c r="F654" s="111">
        <f t="shared" si="138"/>
        <v>75</v>
      </c>
      <c r="G654" s="51">
        <f>'National Disaster Timeline'!$I$118</f>
        <v>1</v>
      </c>
      <c r="H654" s="65">
        <f t="shared" si="140"/>
        <v>30</v>
      </c>
      <c r="I654" s="65">
        <f t="shared" si="132"/>
        <v>-16</v>
      </c>
      <c r="J654" s="66">
        <f t="shared" si="139"/>
        <v>1</v>
      </c>
      <c r="K654" s="118">
        <f t="shared" si="129"/>
        <v>1</v>
      </c>
      <c r="L654" s="15"/>
    </row>
    <row r="655" spans="1:12" ht="14.4" customHeight="1" x14ac:dyDescent="0.3">
      <c r="A655" s="21"/>
      <c r="B655" s="20"/>
      <c r="C655" s="37" t="s">
        <v>5</v>
      </c>
      <c r="D655" s="34">
        <v>40080</v>
      </c>
      <c r="E655" s="22">
        <v>40083</v>
      </c>
      <c r="F655" s="111">
        <f t="shared" si="138"/>
        <v>14</v>
      </c>
      <c r="G655" s="65">
        <f>'National Disaster Timeline'!$I$122</f>
        <v>1</v>
      </c>
      <c r="H655" s="65">
        <f t="shared" si="140"/>
        <v>30</v>
      </c>
      <c r="I655" s="65">
        <f t="shared" si="132"/>
        <v>-32</v>
      </c>
      <c r="J655" s="66">
        <f t="shared" si="139"/>
        <v>1</v>
      </c>
      <c r="K655" s="118">
        <f t="shared" si="129"/>
        <v>1</v>
      </c>
      <c r="L655" s="15"/>
    </row>
    <row r="656" spans="1:12" ht="14.4" customHeight="1" x14ac:dyDescent="0.3">
      <c r="A656" s="21"/>
      <c r="B656" s="20"/>
      <c r="C656" s="36" t="s">
        <v>210</v>
      </c>
      <c r="D656" s="22">
        <v>40081</v>
      </c>
      <c r="E656" s="22">
        <v>40087</v>
      </c>
      <c r="F656" s="111">
        <f t="shared" si="138"/>
        <v>-2</v>
      </c>
      <c r="G656" s="65">
        <f>'National Disaster Timeline'!$I$123</f>
        <v>6</v>
      </c>
      <c r="H656" s="65">
        <f t="shared" si="140"/>
        <v>180</v>
      </c>
      <c r="I656" s="65">
        <f t="shared" si="132"/>
        <v>-181</v>
      </c>
      <c r="J656" s="66">
        <f t="shared" si="139"/>
        <v>1</v>
      </c>
      <c r="K656" s="118">
        <f t="shared" si="129"/>
        <v>1</v>
      </c>
      <c r="L656" s="15"/>
    </row>
    <row r="657" spans="1:12" ht="14.4" customHeight="1" x14ac:dyDescent="0.3">
      <c r="A657" s="21"/>
      <c r="B657" s="20"/>
      <c r="C657" s="36" t="s">
        <v>5</v>
      </c>
      <c r="D657" s="22">
        <v>40086</v>
      </c>
      <c r="E657" s="22">
        <v>40096</v>
      </c>
      <c r="F657" s="111">
        <f t="shared" si="138"/>
        <v>-1</v>
      </c>
      <c r="G657" s="65">
        <f>'National Disaster Timeline'!$I$124</f>
        <v>6</v>
      </c>
      <c r="H657" s="65">
        <f t="shared" si="140"/>
        <v>180</v>
      </c>
      <c r="I657" s="65">
        <f t="shared" si="132"/>
        <v>-162</v>
      </c>
      <c r="J657" s="66">
        <f t="shared" si="139"/>
        <v>1</v>
      </c>
      <c r="K657" s="118">
        <f t="shared" si="129"/>
        <v>1</v>
      </c>
      <c r="L657" s="15"/>
    </row>
    <row r="658" spans="1:12" ht="14.4" customHeight="1" x14ac:dyDescent="0.3">
      <c r="A658" s="21"/>
      <c r="B658" s="20"/>
      <c r="C658" s="36" t="s">
        <v>5</v>
      </c>
      <c r="D658" s="22">
        <v>40114</v>
      </c>
      <c r="E658" s="22">
        <v>40118</v>
      </c>
      <c r="F658" s="111">
        <f t="shared" si="138"/>
        <v>18</v>
      </c>
      <c r="G658" s="65">
        <f>'National Disaster Timeline'!$I$126</f>
        <v>6</v>
      </c>
      <c r="H658" s="65">
        <f t="shared" si="140"/>
        <v>180</v>
      </c>
      <c r="I658" s="65">
        <f t="shared" si="132"/>
        <v>-182</v>
      </c>
      <c r="J658" s="66">
        <f t="shared" si="139"/>
        <v>1</v>
      </c>
      <c r="K658" s="118">
        <f t="shared" si="129"/>
        <v>1</v>
      </c>
      <c r="L658" s="15"/>
    </row>
    <row r="659" spans="1:12" ht="14.4" customHeight="1" thickBot="1" x14ac:dyDescent="0.35">
      <c r="A659" s="21"/>
      <c r="B659" s="20"/>
      <c r="C659" s="37" t="s">
        <v>210</v>
      </c>
      <c r="D659" s="34">
        <v>40116</v>
      </c>
      <c r="E659" s="22">
        <v>40121</v>
      </c>
      <c r="F659" s="111">
        <f t="shared" si="138"/>
        <v>-2</v>
      </c>
      <c r="G659" s="65">
        <f>'National Disaster Timeline'!$I$127</f>
        <v>6</v>
      </c>
      <c r="H659" s="65">
        <f t="shared" si="140"/>
        <v>180</v>
      </c>
      <c r="I659" s="65">
        <f t="shared" si="132"/>
        <v>-180</v>
      </c>
      <c r="J659" s="66">
        <f t="shared" si="139"/>
        <v>1</v>
      </c>
      <c r="K659" s="118">
        <f t="shared" si="129"/>
        <v>1</v>
      </c>
      <c r="L659" s="15"/>
    </row>
    <row r="660" spans="1:12" s="94" customFormat="1" ht="14.4" customHeight="1" thickBot="1" x14ac:dyDescent="0.35">
      <c r="A660" s="98" t="s">
        <v>286</v>
      </c>
      <c r="B660" s="89"/>
      <c r="C660" s="90"/>
      <c r="D660" s="91"/>
      <c r="E660" s="92"/>
      <c r="F660" s="112"/>
      <c r="G660" s="136">
        <f>SUM(G640:G659)</f>
        <v>76</v>
      </c>
      <c r="H660" s="136"/>
      <c r="I660" s="136"/>
      <c r="J660" s="136">
        <f t="shared" ref="J660:K660" si="141">SUM(J640:J659)</f>
        <v>14</v>
      </c>
      <c r="K660" s="120">
        <f t="shared" si="141"/>
        <v>20</v>
      </c>
      <c r="L660" s="97"/>
    </row>
    <row r="661" spans="1:12" ht="14.4" customHeight="1" x14ac:dyDescent="0.3">
      <c r="A661" s="21" t="s">
        <v>132</v>
      </c>
      <c r="B661" s="20" t="s">
        <v>50</v>
      </c>
      <c r="C661" s="37" t="s">
        <v>13</v>
      </c>
      <c r="D661" s="34">
        <v>38610</v>
      </c>
      <c r="E661" s="22">
        <v>38622</v>
      </c>
      <c r="F661" s="111"/>
      <c r="G661" s="65">
        <f>'National Disaster Timeline'!$I$3</f>
        <v>3</v>
      </c>
      <c r="H661" s="65">
        <f t="shared" si="140"/>
        <v>90</v>
      </c>
      <c r="I661" s="65">
        <f t="shared" si="132"/>
        <v>-98</v>
      </c>
      <c r="J661" s="66"/>
      <c r="K661" s="118">
        <f t="shared" si="129"/>
        <v>1</v>
      </c>
      <c r="L661" s="15"/>
    </row>
    <row r="662" spans="1:12" ht="14.4" customHeight="1" x14ac:dyDescent="0.3">
      <c r="A662" s="21"/>
      <c r="B662" s="20"/>
      <c r="C662" s="37" t="s">
        <v>5</v>
      </c>
      <c r="D662" s="34">
        <v>38614</v>
      </c>
      <c r="E662" s="22">
        <v>38618</v>
      </c>
      <c r="F662" s="111">
        <f t="shared" ref="F662:F670" si="142">D662-E661</f>
        <v>-8</v>
      </c>
      <c r="G662" s="65">
        <f>'National Disaster Timeline'!$I$4</f>
        <v>3</v>
      </c>
      <c r="H662" s="65">
        <f t="shared" si="140"/>
        <v>90</v>
      </c>
      <c r="I662" s="65">
        <f t="shared" si="132"/>
        <v>138</v>
      </c>
      <c r="J662" s="66">
        <f t="shared" ref="J662:J670" si="143">IF(I661 &lt; 0, 1, 0)</f>
        <v>1</v>
      </c>
      <c r="K662" s="118">
        <f t="shared" si="129"/>
        <v>1</v>
      </c>
      <c r="L662" s="15"/>
    </row>
    <row r="663" spans="1:12" ht="14.4" customHeight="1" x14ac:dyDescent="0.3">
      <c r="A663" s="21"/>
      <c r="B663" s="20"/>
      <c r="C663" s="37" t="s">
        <v>5</v>
      </c>
      <c r="D663" s="34">
        <v>38846</v>
      </c>
      <c r="E663" s="22">
        <v>38852</v>
      </c>
      <c r="F663" s="111">
        <f t="shared" si="142"/>
        <v>228</v>
      </c>
      <c r="G663" s="65">
        <f>'National Disaster Timeline'!$I$11</f>
        <v>6</v>
      </c>
      <c r="H663" s="65">
        <f t="shared" si="140"/>
        <v>180</v>
      </c>
      <c r="I663" s="65">
        <f t="shared" si="132"/>
        <v>-47</v>
      </c>
      <c r="J663" s="66">
        <f t="shared" si="143"/>
        <v>0</v>
      </c>
      <c r="K663" s="118">
        <f t="shared" ref="K663:K726" si="144">COUNTIF(C663, "*")</f>
        <v>1</v>
      </c>
      <c r="L663" s="15"/>
    </row>
    <row r="664" spans="1:12" s="10" customFormat="1" ht="14.4" customHeight="1" x14ac:dyDescent="0.3">
      <c r="A664" s="21"/>
      <c r="B664" s="20"/>
      <c r="C664" s="37" t="s">
        <v>5</v>
      </c>
      <c r="D664" s="34">
        <v>38985</v>
      </c>
      <c r="E664" s="22">
        <v>38989</v>
      </c>
      <c r="F664" s="111">
        <f t="shared" si="142"/>
        <v>133</v>
      </c>
      <c r="G664" s="65">
        <f>'National Disaster Timeline'!$I$25</f>
        <v>6</v>
      </c>
      <c r="H664" s="65">
        <f t="shared" si="140"/>
        <v>180</v>
      </c>
      <c r="I664" s="65">
        <f t="shared" si="132"/>
        <v>-120</v>
      </c>
      <c r="J664" s="66">
        <f t="shared" si="143"/>
        <v>1</v>
      </c>
      <c r="K664" s="118">
        <f t="shared" si="144"/>
        <v>1</v>
      </c>
      <c r="L664" s="23"/>
    </row>
    <row r="665" spans="1:12" s="10" customFormat="1" ht="14.4" customHeight="1" x14ac:dyDescent="0.3">
      <c r="A665" s="21"/>
      <c r="B665" s="19"/>
      <c r="C665" s="37" t="s">
        <v>5</v>
      </c>
      <c r="D665" s="34">
        <v>39049</v>
      </c>
      <c r="E665" s="22">
        <v>39052</v>
      </c>
      <c r="F665" s="111">
        <f t="shared" si="142"/>
        <v>60</v>
      </c>
      <c r="G665" s="65">
        <f>'National Disaster Timeline'!$I$33</f>
        <v>6</v>
      </c>
      <c r="H665" s="65">
        <f t="shared" si="140"/>
        <v>180</v>
      </c>
      <c r="I665" s="65">
        <f t="shared" si="132"/>
        <v>-173</v>
      </c>
      <c r="J665" s="66">
        <f t="shared" si="143"/>
        <v>1</v>
      </c>
      <c r="K665" s="118">
        <f t="shared" si="144"/>
        <v>1</v>
      </c>
    </row>
    <row r="666" spans="1:12" ht="14.4" customHeight="1" x14ac:dyDescent="0.3">
      <c r="A666" s="21"/>
      <c r="B666" s="20"/>
      <c r="C666" s="37" t="s">
        <v>5</v>
      </c>
      <c r="D666" s="34">
        <v>39059</v>
      </c>
      <c r="E666" s="22">
        <v>39063</v>
      </c>
      <c r="F666" s="111">
        <f t="shared" si="142"/>
        <v>7</v>
      </c>
      <c r="G666" s="65">
        <f>'National Disaster Timeline'!$I$35</f>
        <v>6</v>
      </c>
      <c r="H666" s="65">
        <f t="shared" si="140"/>
        <v>180</v>
      </c>
      <c r="I666" s="65">
        <f t="shared" si="132"/>
        <v>373</v>
      </c>
      <c r="J666" s="66">
        <f t="shared" si="143"/>
        <v>1</v>
      </c>
      <c r="K666" s="118">
        <f t="shared" si="144"/>
        <v>1</v>
      </c>
    </row>
    <row r="667" spans="1:12" ht="14.4" customHeight="1" x14ac:dyDescent="0.3">
      <c r="A667" s="21"/>
      <c r="B667" s="20"/>
      <c r="C667" s="37" t="s">
        <v>5</v>
      </c>
      <c r="D667" s="34">
        <v>39616</v>
      </c>
      <c r="E667" s="34">
        <v>39622</v>
      </c>
      <c r="F667" s="111">
        <f t="shared" si="142"/>
        <v>553</v>
      </c>
      <c r="G667" s="65">
        <f>'National Disaster Timeline'!$I$71</f>
        <v>6</v>
      </c>
      <c r="H667" s="65">
        <f t="shared" si="140"/>
        <v>180</v>
      </c>
      <c r="I667" s="65">
        <f t="shared" si="132"/>
        <v>-182</v>
      </c>
      <c r="J667" s="66">
        <f t="shared" si="143"/>
        <v>0</v>
      </c>
      <c r="K667" s="118">
        <f t="shared" si="144"/>
        <v>1</v>
      </c>
    </row>
    <row r="668" spans="1:12" ht="14.4" customHeight="1" x14ac:dyDescent="0.3">
      <c r="A668" s="21"/>
      <c r="B668" s="20"/>
      <c r="C668" s="36" t="s">
        <v>210</v>
      </c>
      <c r="D668" s="22">
        <v>39620</v>
      </c>
      <c r="E668" s="22">
        <v>39622</v>
      </c>
      <c r="F668" s="111">
        <f t="shared" si="142"/>
        <v>-2</v>
      </c>
      <c r="G668" s="65">
        <f>'National Disaster Timeline'!$I$72</f>
        <v>1</v>
      </c>
      <c r="H668" s="65">
        <f t="shared" si="140"/>
        <v>30</v>
      </c>
      <c r="I668" s="65">
        <f t="shared" si="132"/>
        <v>335</v>
      </c>
      <c r="J668" s="66">
        <f t="shared" si="143"/>
        <v>1</v>
      </c>
      <c r="K668" s="118">
        <f t="shared" si="144"/>
        <v>1</v>
      </c>
    </row>
    <row r="669" spans="1:12" ht="14.4" customHeight="1" x14ac:dyDescent="0.3">
      <c r="A669" s="21"/>
      <c r="B669" s="20"/>
      <c r="C669" s="36" t="s">
        <v>5</v>
      </c>
      <c r="D669" s="22">
        <v>39987</v>
      </c>
      <c r="E669" s="22">
        <v>39989</v>
      </c>
      <c r="F669" s="111">
        <f t="shared" si="142"/>
        <v>365</v>
      </c>
      <c r="G669" s="65">
        <f>'National Disaster Timeline'!$I$107</f>
        <v>3</v>
      </c>
      <c r="H669" s="65">
        <f t="shared" si="140"/>
        <v>90</v>
      </c>
      <c r="I669" s="65">
        <f t="shared" si="132"/>
        <v>1</v>
      </c>
      <c r="J669" s="66">
        <f t="shared" si="143"/>
        <v>0</v>
      </c>
      <c r="K669" s="118">
        <f t="shared" si="144"/>
        <v>1</v>
      </c>
    </row>
    <row r="670" spans="1:12" ht="14.4" customHeight="1" thickBot="1" x14ac:dyDescent="0.35">
      <c r="A670" s="21"/>
      <c r="B670" s="20"/>
      <c r="C670" s="37" t="s">
        <v>5</v>
      </c>
      <c r="D670" s="34">
        <v>40080</v>
      </c>
      <c r="E670" s="22">
        <v>40083</v>
      </c>
      <c r="F670" s="111">
        <f t="shared" si="142"/>
        <v>91</v>
      </c>
      <c r="G670" s="65">
        <f>'National Disaster Timeline'!$I$122</f>
        <v>1</v>
      </c>
      <c r="H670" s="65">
        <f t="shared" si="140"/>
        <v>30</v>
      </c>
      <c r="I670" s="65">
        <f t="shared" si="132"/>
        <v>-30</v>
      </c>
      <c r="J670" s="66">
        <f t="shared" si="143"/>
        <v>0</v>
      </c>
      <c r="K670" s="118">
        <f t="shared" si="144"/>
        <v>1</v>
      </c>
    </row>
    <row r="671" spans="1:12" s="94" customFormat="1" ht="14.4" customHeight="1" thickBot="1" x14ac:dyDescent="0.35">
      <c r="A671" s="98" t="s">
        <v>286</v>
      </c>
      <c r="B671" s="89"/>
      <c r="C671" s="90"/>
      <c r="D671" s="91"/>
      <c r="E671" s="92"/>
      <c r="F671" s="112"/>
      <c r="G671" s="136">
        <f>SUM(G661:G670)</f>
        <v>41</v>
      </c>
      <c r="H671" s="136"/>
      <c r="I671" s="136"/>
      <c r="J671" s="136">
        <f t="shared" ref="J671:K671" si="145">SUM(J661:J670)</f>
        <v>5</v>
      </c>
      <c r="K671" s="120">
        <f t="shared" si="145"/>
        <v>10</v>
      </c>
    </row>
    <row r="672" spans="1:12" ht="14.4" customHeight="1" x14ac:dyDescent="0.3">
      <c r="A672" s="21" t="s">
        <v>133</v>
      </c>
      <c r="B672" s="20" t="s">
        <v>51</v>
      </c>
      <c r="C672" s="37" t="s">
        <v>5</v>
      </c>
      <c r="D672" s="34">
        <v>38614</v>
      </c>
      <c r="E672" s="22">
        <v>38618</v>
      </c>
      <c r="F672" s="111"/>
      <c r="G672" s="65">
        <f>'National Disaster Timeline'!$I$4</f>
        <v>3</v>
      </c>
      <c r="H672" s="65">
        <f t="shared" si="140"/>
        <v>90</v>
      </c>
      <c r="I672" s="65">
        <f t="shared" si="132"/>
        <v>138</v>
      </c>
      <c r="J672" s="66"/>
      <c r="K672" s="118">
        <f t="shared" si="144"/>
        <v>1</v>
      </c>
    </row>
    <row r="673" spans="1:11" ht="14.4" customHeight="1" x14ac:dyDescent="0.3">
      <c r="A673" s="21"/>
      <c r="B673" s="20"/>
      <c r="C673" s="37" t="s">
        <v>5</v>
      </c>
      <c r="D673" s="34">
        <v>38846</v>
      </c>
      <c r="E673" s="22">
        <v>38852</v>
      </c>
      <c r="F673" s="111">
        <f t="shared" ref="F673:F683" si="146">D673-E672</f>
        <v>228</v>
      </c>
      <c r="G673" s="65">
        <f>'National Disaster Timeline'!$I$11</f>
        <v>6</v>
      </c>
      <c r="H673" s="65">
        <f t="shared" si="140"/>
        <v>180</v>
      </c>
      <c r="I673" s="65">
        <f t="shared" si="132"/>
        <v>-47</v>
      </c>
      <c r="J673" s="66">
        <f t="shared" ref="J673:J683" si="147">IF(I672 &lt; 0, 1, 0)</f>
        <v>0</v>
      </c>
      <c r="K673" s="118">
        <f t="shared" si="144"/>
        <v>1</v>
      </c>
    </row>
    <row r="674" spans="1:11" ht="14.4" customHeight="1" x14ac:dyDescent="0.3">
      <c r="A674" s="21"/>
      <c r="B674" s="20"/>
      <c r="C674" s="37" t="s">
        <v>5</v>
      </c>
      <c r="D674" s="34">
        <v>38985</v>
      </c>
      <c r="E674" s="22">
        <v>38989</v>
      </c>
      <c r="F674" s="111">
        <f t="shared" si="146"/>
        <v>133</v>
      </c>
      <c r="G674" s="65">
        <f>'National Disaster Timeline'!$I$25</f>
        <v>6</v>
      </c>
      <c r="H674" s="65">
        <f t="shared" si="140"/>
        <v>180</v>
      </c>
      <c r="I674" s="65">
        <f t="shared" ref="I674:I737" si="148">F675 - H674</f>
        <v>-120</v>
      </c>
      <c r="J674" s="66">
        <f t="shared" si="147"/>
        <v>1</v>
      </c>
      <c r="K674" s="118">
        <f t="shared" si="144"/>
        <v>1</v>
      </c>
    </row>
    <row r="675" spans="1:11" ht="14.4" customHeight="1" x14ac:dyDescent="0.3">
      <c r="A675" s="21"/>
      <c r="C675" s="37" t="s">
        <v>5</v>
      </c>
      <c r="D675" s="34">
        <v>39049</v>
      </c>
      <c r="E675" s="22">
        <v>39052</v>
      </c>
      <c r="F675" s="111">
        <f t="shared" si="146"/>
        <v>60</v>
      </c>
      <c r="G675" s="65">
        <f>'National Disaster Timeline'!$I$33</f>
        <v>6</v>
      </c>
      <c r="H675" s="65">
        <f t="shared" si="140"/>
        <v>180</v>
      </c>
      <c r="I675" s="65">
        <f t="shared" si="148"/>
        <v>-173</v>
      </c>
      <c r="J675" s="66">
        <f t="shared" si="147"/>
        <v>1</v>
      </c>
      <c r="K675" s="118">
        <f t="shared" si="144"/>
        <v>1</v>
      </c>
    </row>
    <row r="676" spans="1:11" ht="14.4" customHeight="1" x14ac:dyDescent="0.3">
      <c r="A676" s="21"/>
      <c r="B676" s="20"/>
      <c r="C676" s="37" t="s">
        <v>5</v>
      </c>
      <c r="D676" s="34">
        <v>39059</v>
      </c>
      <c r="E676" s="22">
        <v>39063</v>
      </c>
      <c r="F676" s="111">
        <f t="shared" si="146"/>
        <v>7</v>
      </c>
      <c r="G676" s="65">
        <f>'National Disaster Timeline'!$I$35</f>
        <v>6</v>
      </c>
      <c r="H676" s="65">
        <f t="shared" si="140"/>
        <v>180</v>
      </c>
      <c r="I676" s="65">
        <f t="shared" si="148"/>
        <v>164</v>
      </c>
      <c r="J676" s="66">
        <f t="shared" si="147"/>
        <v>1</v>
      </c>
      <c r="K676" s="118">
        <f t="shared" si="144"/>
        <v>1</v>
      </c>
    </row>
    <row r="677" spans="1:11" ht="14.4" customHeight="1" x14ac:dyDescent="0.3">
      <c r="A677" s="21"/>
      <c r="B677" s="20"/>
      <c r="C677" s="37" t="s">
        <v>5</v>
      </c>
      <c r="D677" s="34">
        <v>39407</v>
      </c>
      <c r="E677" s="22">
        <v>39414</v>
      </c>
      <c r="F677" s="111">
        <f t="shared" si="146"/>
        <v>344</v>
      </c>
      <c r="G677" s="65">
        <f>'National Disaster Timeline'!$I$59</f>
        <v>6</v>
      </c>
      <c r="H677" s="65">
        <f t="shared" si="140"/>
        <v>180</v>
      </c>
      <c r="I677" s="65">
        <f t="shared" si="148"/>
        <v>22</v>
      </c>
      <c r="J677" s="66">
        <f t="shared" si="147"/>
        <v>0</v>
      </c>
      <c r="K677" s="118">
        <f t="shared" si="144"/>
        <v>1</v>
      </c>
    </row>
    <row r="678" spans="1:11" ht="14.4" customHeight="1" x14ac:dyDescent="0.3">
      <c r="A678" s="21"/>
      <c r="B678" s="20"/>
      <c r="C678" s="37" t="s">
        <v>5</v>
      </c>
      <c r="D678" s="34">
        <v>39616</v>
      </c>
      <c r="E678" s="34">
        <v>39622</v>
      </c>
      <c r="F678" s="111">
        <f t="shared" si="146"/>
        <v>202</v>
      </c>
      <c r="G678" s="65">
        <f>'National Disaster Timeline'!$I$71</f>
        <v>6</v>
      </c>
      <c r="H678" s="65">
        <f t="shared" si="140"/>
        <v>180</v>
      </c>
      <c r="I678" s="65">
        <f t="shared" si="148"/>
        <v>-182</v>
      </c>
      <c r="J678" s="66">
        <f t="shared" si="147"/>
        <v>0</v>
      </c>
      <c r="K678" s="118">
        <f t="shared" si="144"/>
        <v>1</v>
      </c>
    </row>
    <row r="679" spans="1:11" ht="14.4" customHeight="1" x14ac:dyDescent="0.3">
      <c r="A679" s="21"/>
      <c r="B679" s="20"/>
      <c r="C679" s="36" t="s">
        <v>210</v>
      </c>
      <c r="D679" s="22">
        <v>39620</v>
      </c>
      <c r="E679" s="22">
        <v>39622</v>
      </c>
      <c r="F679" s="111">
        <f t="shared" si="146"/>
        <v>-2</v>
      </c>
      <c r="G679" s="65">
        <f>'National Disaster Timeline'!$I$72</f>
        <v>1</v>
      </c>
      <c r="H679" s="65">
        <f t="shared" si="140"/>
        <v>30</v>
      </c>
      <c r="I679" s="65">
        <f t="shared" si="148"/>
        <v>282</v>
      </c>
      <c r="J679" s="66">
        <f t="shared" si="147"/>
        <v>1</v>
      </c>
      <c r="K679" s="118">
        <f t="shared" si="144"/>
        <v>1</v>
      </c>
    </row>
    <row r="680" spans="1:11" ht="14.4" customHeight="1" x14ac:dyDescent="0.3">
      <c r="A680" s="21"/>
      <c r="B680" s="20"/>
      <c r="C680" s="36" t="s">
        <v>5</v>
      </c>
      <c r="D680" s="22">
        <v>39934</v>
      </c>
      <c r="E680" s="22">
        <v>39938</v>
      </c>
      <c r="F680" s="111">
        <f t="shared" si="146"/>
        <v>312</v>
      </c>
      <c r="G680" s="65">
        <f>'National Disaster Timeline'!$I$102</f>
        <v>1</v>
      </c>
      <c r="H680" s="65">
        <f t="shared" si="140"/>
        <v>30</v>
      </c>
      <c r="I680" s="65">
        <f t="shared" si="148"/>
        <v>19</v>
      </c>
      <c r="J680" s="66">
        <f t="shared" si="147"/>
        <v>0</v>
      </c>
      <c r="K680" s="118">
        <f t="shared" si="144"/>
        <v>1</v>
      </c>
    </row>
    <row r="681" spans="1:11" ht="14.4" customHeight="1" x14ac:dyDescent="0.3">
      <c r="A681" s="21"/>
      <c r="B681" s="20"/>
      <c r="C681" s="36" t="s">
        <v>5</v>
      </c>
      <c r="D681" s="22">
        <v>39987</v>
      </c>
      <c r="E681" s="22">
        <v>39989</v>
      </c>
      <c r="F681" s="111">
        <f t="shared" si="146"/>
        <v>49</v>
      </c>
      <c r="G681" s="65">
        <f>'National Disaster Timeline'!$I$107</f>
        <v>3</v>
      </c>
      <c r="H681" s="65">
        <f t="shared" si="140"/>
        <v>90</v>
      </c>
      <c r="I681" s="65">
        <f t="shared" si="148"/>
        <v>1</v>
      </c>
      <c r="J681" s="66">
        <f t="shared" si="147"/>
        <v>0</v>
      </c>
      <c r="K681" s="118">
        <f t="shared" si="144"/>
        <v>1</v>
      </c>
    </row>
    <row r="682" spans="1:11" ht="14.4" customHeight="1" x14ac:dyDescent="0.3">
      <c r="A682" s="21"/>
      <c r="B682" s="20"/>
      <c r="C682" s="37" t="s">
        <v>5</v>
      </c>
      <c r="D682" s="34">
        <v>40080</v>
      </c>
      <c r="E682" s="22">
        <v>40083</v>
      </c>
      <c r="F682" s="111">
        <f t="shared" si="146"/>
        <v>91</v>
      </c>
      <c r="G682" s="65">
        <f>'National Disaster Timeline'!$I$122</f>
        <v>1</v>
      </c>
      <c r="H682" s="65">
        <f t="shared" si="140"/>
        <v>30</v>
      </c>
      <c r="I682" s="65">
        <f t="shared" si="148"/>
        <v>-27</v>
      </c>
      <c r="J682" s="66">
        <f t="shared" si="147"/>
        <v>0</v>
      </c>
      <c r="K682" s="118">
        <f t="shared" si="144"/>
        <v>1</v>
      </c>
    </row>
    <row r="683" spans="1:11" ht="14.4" customHeight="1" thickBot="1" x14ac:dyDescent="0.35">
      <c r="A683" s="21"/>
      <c r="B683" s="20"/>
      <c r="C683" s="36" t="s">
        <v>5</v>
      </c>
      <c r="D683" s="22">
        <v>40086</v>
      </c>
      <c r="E683" s="22">
        <v>40096</v>
      </c>
      <c r="F683" s="111">
        <f t="shared" si="146"/>
        <v>3</v>
      </c>
      <c r="G683" s="65">
        <f>'National Disaster Timeline'!$I$124</f>
        <v>6</v>
      </c>
      <c r="H683" s="65">
        <f t="shared" si="140"/>
        <v>180</v>
      </c>
      <c r="I683" s="65">
        <f t="shared" si="148"/>
        <v>-180</v>
      </c>
      <c r="J683" s="66">
        <f t="shared" si="147"/>
        <v>1</v>
      </c>
      <c r="K683" s="118">
        <f t="shared" si="144"/>
        <v>1</v>
      </c>
    </row>
    <row r="684" spans="1:11" s="94" customFormat="1" ht="14.4" customHeight="1" thickBot="1" x14ac:dyDescent="0.35">
      <c r="A684" s="98" t="s">
        <v>286</v>
      </c>
      <c r="B684" s="89"/>
      <c r="C684" s="90"/>
      <c r="D684" s="91"/>
      <c r="E684" s="92"/>
      <c r="F684" s="112"/>
      <c r="G684" s="136">
        <f>SUM(G672:G683)</f>
        <v>51</v>
      </c>
      <c r="H684" s="136"/>
      <c r="I684" s="136"/>
      <c r="J684" s="136">
        <f t="shared" ref="J684:K684" si="149">SUM(J672:J683)</f>
        <v>5</v>
      </c>
      <c r="K684" s="120">
        <f t="shared" si="149"/>
        <v>12</v>
      </c>
    </row>
    <row r="685" spans="1:11" ht="14.4" customHeight="1" thickBot="1" x14ac:dyDescent="0.35">
      <c r="A685" s="21" t="s">
        <v>134</v>
      </c>
      <c r="B685" s="20" t="s">
        <v>52</v>
      </c>
      <c r="C685" s="37" t="s">
        <v>5</v>
      </c>
      <c r="D685" s="34">
        <v>39616</v>
      </c>
      <c r="E685" s="22">
        <v>39622</v>
      </c>
      <c r="F685" s="111"/>
      <c r="G685" s="65">
        <f>'National Disaster Timeline'!$I$71</f>
        <v>6</v>
      </c>
      <c r="H685" s="65">
        <f t="shared" si="140"/>
        <v>180</v>
      </c>
      <c r="I685" s="65">
        <f t="shared" si="148"/>
        <v>-180</v>
      </c>
      <c r="J685" s="66"/>
      <c r="K685" s="118">
        <f t="shared" si="144"/>
        <v>1</v>
      </c>
    </row>
    <row r="686" spans="1:11" s="94" customFormat="1" ht="14.4" customHeight="1" thickBot="1" x14ac:dyDescent="0.35">
      <c r="A686" s="98" t="s">
        <v>286</v>
      </c>
      <c r="B686" s="89"/>
      <c r="C686" s="90"/>
      <c r="D686" s="91"/>
      <c r="E686" s="92"/>
      <c r="F686" s="112"/>
      <c r="G686" s="136">
        <f>SUM(G685)</f>
        <v>6</v>
      </c>
      <c r="H686" s="136"/>
      <c r="I686" s="136"/>
      <c r="J686" s="136">
        <f t="shared" ref="J686:K686" si="150">SUM(J685)</f>
        <v>0</v>
      </c>
      <c r="K686" s="120">
        <f t="shared" si="150"/>
        <v>1</v>
      </c>
    </row>
    <row r="687" spans="1:11" ht="14.4" customHeight="1" x14ac:dyDescent="0.3">
      <c r="A687" s="21" t="s">
        <v>135</v>
      </c>
      <c r="B687" s="20" t="s">
        <v>53</v>
      </c>
      <c r="C687" s="36" t="s">
        <v>13</v>
      </c>
      <c r="D687" s="22">
        <v>38758</v>
      </c>
      <c r="E687" s="22">
        <v>38766</v>
      </c>
      <c r="F687" s="111"/>
      <c r="G687" s="65">
        <f>'National Disaster Timeline'!$I$7</f>
        <v>3</v>
      </c>
      <c r="H687" s="65">
        <f t="shared" si="140"/>
        <v>90</v>
      </c>
      <c r="I687" s="65">
        <f t="shared" si="148"/>
        <v>236</v>
      </c>
      <c r="J687" s="66"/>
      <c r="K687" s="118">
        <f t="shared" si="144"/>
        <v>1</v>
      </c>
    </row>
    <row r="688" spans="1:11" ht="14.4" customHeight="1" x14ac:dyDescent="0.3">
      <c r="A688" s="21"/>
      <c r="B688" s="20"/>
      <c r="C688" s="36" t="s">
        <v>13</v>
      </c>
      <c r="D688" s="22">
        <v>39092</v>
      </c>
      <c r="E688" s="22">
        <v>39106</v>
      </c>
      <c r="F688" s="111">
        <f t="shared" ref="F688:F699" si="151">D688-E687</f>
        <v>326</v>
      </c>
      <c r="G688" s="65">
        <f>'National Disaster Timeline'!$I$37</f>
        <v>3</v>
      </c>
      <c r="H688" s="65">
        <f t="shared" si="140"/>
        <v>90</v>
      </c>
      <c r="I688" s="65">
        <f t="shared" si="148"/>
        <v>156</v>
      </c>
      <c r="J688" s="66">
        <f t="shared" ref="J688:J699" si="152">IF(I687 &lt; 0, 1, 0)</f>
        <v>0</v>
      </c>
      <c r="K688" s="118">
        <f t="shared" si="144"/>
        <v>1</v>
      </c>
    </row>
    <row r="689" spans="1:11" ht="14.4" customHeight="1" x14ac:dyDescent="0.3">
      <c r="A689" s="21"/>
      <c r="B689" s="20"/>
      <c r="C689" s="36" t="s">
        <v>5</v>
      </c>
      <c r="D689" s="22">
        <v>39352</v>
      </c>
      <c r="E689" s="22">
        <v>39355</v>
      </c>
      <c r="F689" s="111">
        <f t="shared" si="151"/>
        <v>246</v>
      </c>
      <c r="G689" s="65">
        <f>'National Disaster Timeline'!$I$49</f>
        <v>3</v>
      </c>
      <c r="H689" s="65">
        <f t="shared" si="140"/>
        <v>90</v>
      </c>
      <c r="I689" s="65">
        <f t="shared" si="148"/>
        <v>-89</v>
      </c>
      <c r="J689" s="66">
        <f t="shared" si="152"/>
        <v>0</v>
      </c>
      <c r="K689" s="118">
        <f t="shared" si="144"/>
        <v>1</v>
      </c>
    </row>
    <row r="690" spans="1:11" ht="14.4" customHeight="1" x14ac:dyDescent="0.3">
      <c r="A690" s="21"/>
      <c r="B690" s="20"/>
      <c r="C690" s="35" t="s">
        <v>5</v>
      </c>
      <c r="D690" s="22">
        <v>39356</v>
      </c>
      <c r="E690" s="22">
        <v>39362</v>
      </c>
      <c r="F690" s="111">
        <f t="shared" si="151"/>
        <v>1</v>
      </c>
      <c r="G690" s="65">
        <f>'National Disaster Timeline'!$I$51</f>
        <v>1</v>
      </c>
      <c r="H690" s="65">
        <f t="shared" si="140"/>
        <v>30</v>
      </c>
      <c r="I690" s="65">
        <f t="shared" si="148"/>
        <v>12</v>
      </c>
      <c r="J690" s="66">
        <f t="shared" si="152"/>
        <v>1</v>
      </c>
      <c r="K690" s="118">
        <f t="shared" si="144"/>
        <v>1</v>
      </c>
    </row>
    <row r="691" spans="1:11" ht="14.4" customHeight="1" x14ac:dyDescent="0.3">
      <c r="A691" s="21"/>
      <c r="B691" s="20"/>
      <c r="C691" s="36" t="s">
        <v>210</v>
      </c>
      <c r="D691" s="22">
        <v>39404</v>
      </c>
      <c r="E691" s="22">
        <v>39409</v>
      </c>
      <c r="F691" s="111">
        <f t="shared" si="151"/>
        <v>42</v>
      </c>
      <c r="G691" s="65">
        <f>'National Disaster Timeline'!$I$57</f>
        <v>3</v>
      </c>
      <c r="H691" s="65">
        <f t="shared" si="140"/>
        <v>90</v>
      </c>
      <c r="I691" s="65">
        <f t="shared" si="148"/>
        <v>-94</v>
      </c>
      <c r="J691" s="66">
        <f t="shared" si="152"/>
        <v>0</v>
      </c>
      <c r="K691" s="118">
        <f t="shared" si="144"/>
        <v>1</v>
      </c>
    </row>
    <row r="692" spans="1:11" ht="14.4" customHeight="1" x14ac:dyDescent="0.3">
      <c r="A692" s="21"/>
      <c r="B692" s="20"/>
      <c r="C692" s="37" t="s">
        <v>5</v>
      </c>
      <c r="D692" s="34">
        <v>39405</v>
      </c>
      <c r="E692" s="22">
        <v>39414</v>
      </c>
      <c r="F692" s="111">
        <f t="shared" si="151"/>
        <v>-4</v>
      </c>
      <c r="G692" s="65">
        <f>'National Disaster Timeline'!$I$58</f>
        <v>3</v>
      </c>
      <c r="H692" s="65">
        <f t="shared" si="140"/>
        <v>90</v>
      </c>
      <c r="I692" s="65">
        <f t="shared" si="148"/>
        <v>-39</v>
      </c>
      <c r="J692" s="66">
        <f t="shared" si="152"/>
        <v>1</v>
      </c>
      <c r="K692" s="118">
        <f t="shared" si="144"/>
        <v>1</v>
      </c>
    </row>
    <row r="693" spans="1:11" s="45" customFormat="1" ht="14.4" customHeight="1" x14ac:dyDescent="0.3">
      <c r="A693" s="21"/>
      <c r="B693" s="20"/>
      <c r="C693" s="106" t="s">
        <v>13</v>
      </c>
      <c r="D693" s="22">
        <v>39465</v>
      </c>
      <c r="E693" s="22">
        <v>39465</v>
      </c>
      <c r="F693" s="111">
        <f t="shared" si="151"/>
        <v>51</v>
      </c>
      <c r="G693" s="65">
        <f>'National Disaster Timeline'!$I$62</f>
        <v>1</v>
      </c>
      <c r="H693" s="65">
        <f t="shared" si="140"/>
        <v>30</v>
      </c>
      <c r="I693" s="65">
        <f t="shared" si="148"/>
        <v>121</v>
      </c>
      <c r="J693" s="66">
        <f t="shared" si="152"/>
        <v>1</v>
      </c>
      <c r="K693" s="118">
        <f t="shared" si="144"/>
        <v>1</v>
      </c>
    </row>
    <row r="694" spans="1:11" ht="14.4" customHeight="1" x14ac:dyDescent="0.3">
      <c r="A694" s="21"/>
      <c r="B694" s="20"/>
      <c r="C694" s="37" t="s">
        <v>5</v>
      </c>
      <c r="D694" s="34">
        <v>39616</v>
      </c>
      <c r="E694" s="22">
        <v>39622</v>
      </c>
      <c r="F694" s="111">
        <f t="shared" si="151"/>
        <v>151</v>
      </c>
      <c r="G694" s="65">
        <f>'National Disaster Timeline'!$I$71</f>
        <v>6</v>
      </c>
      <c r="H694" s="65">
        <f t="shared" si="140"/>
        <v>180</v>
      </c>
      <c r="I694" s="65">
        <f t="shared" si="148"/>
        <v>-92</v>
      </c>
      <c r="J694" s="66">
        <f t="shared" si="152"/>
        <v>0</v>
      </c>
      <c r="K694" s="118">
        <f t="shared" si="144"/>
        <v>1</v>
      </c>
    </row>
    <row r="695" spans="1:11" ht="14.4" customHeight="1" x14ac:dyDescent="0.3">
      <c r="A695" s="21"/>
      <c r="B695" s="20"/>
      <c r="C695" s="37" t="s">
        <v>5</v>
      </c>
      <c r="D695" s="34">
        <v>39710</v>
      </c>
      <c r="E695" s="22">
        <v>39715</v>
      </c>
      <c r="F695" s="111">
        <f t="shared" si="151"/>
        <v>88</v>
      </c>
      <c r="G695" s="65">
        <f>'National Disaster Timeline'!$I$83</f>
        <v>3</v>
      </c>
      <c r="H695" s="65">
        <f t="shared" si="140"/>
        <v>90</v>
      </c>
      <c r="I695" s="65">
        <f t="shared" si="148"/>
        <v>5</v>
      </c>
      <c r="J695" s="66">
        <f t="shared" si="152"/>
        <v>1</v>
      </c>
      <c r="K695" s="118">
        <f t="shared" si="144"/>
        <v>1</v>
      </c>
    </row>
    <row r="696" spans="1:11" ht="14.4" customHeight="1" x14ac:dyDescent="0.3">
      <c r="A696" s="21"/>
      <c r="B696" s="20"/>
      <c r="C696" s="36" t="s">
        <v>13</v>
      </c>
      <c r="D696" s="22">
        <v>39810</v>
      </c>
      <c r="E696" s="22">
        <v>39832</v>
      </c>
      <c r="F696" s="111">
        <f t="shared" si="151"/>
        <v>95</v>
      </c>
      <c r="G696" s="65">
        <f>'National Disaster Timeline'!$I$91</f>
        <v>1</v>
      </c>
      <c r="H696" s="65">
        <f t="shared" si="140"/>
        <v>30</v>
      </c>
      <c r="I696" s="65">
        <f t="shared" si="148"/>
        <v>-46</v>
      </c>
      <c r="J696" s="66">
        <f t="shared" si="152"/>
        <v>0</v>
      </c>
      <c r="K696" s="118">
        <f t="shared" si="144"/>
        <v>1</v>
      </c>
    </row>
    <row r="697" spans="1:11" ht="14.4" customHeight="1" x14ac:dyDescent="0.3">
      <c r="A697" s="21"/>
      <c r="B697" s="20"/>
      <c r="C697" s="106" t="s">
        <v>14</v>
      </c>
      <c r="D697" s="22">
        <v>39816</v>
      </c>
      <c r="E697" s="22">
        <v>39819</v>
      </c>
      <c r="F697" s="111">
        <f t="shared" si="151"/>
        <v>-16</v>
      </c>
      <c r="G697" s="65">
        <f>'National Disaster Timeline'!$I$92</f>
        <v>3</v>
      </c>
      <c r="H697" s="65">
        <f t="shared" si="140"/>
        <v>90</v>
      </c>
      <c r="I697" s="65">
        <f t="shared" si="148"/>
        <v>-93</v>
      </c>
      <c r="J697" s="66">
        <f t="shared" si="152"/>
        <v>1</v>
      </c>
      <c r="K697" s="118">
        <f t="shared" si="144"/>
        <v>1</v>
      </c>
    </row>
    <row r="698" spans="1:11" ht="14.4" customHeight="1" x14ac:dyDescent="0.3">
      <c r="A698" s="21"/>
      <c r="B698" s="20"/>
      <c r="C698" s="106" t="s">
        <v>210</v>
      </c>
      <c r="D698" s="22">
        <v>39816</v>
      </c>
      <c r="E698" s="22">
        <v>39840</v>
      </c>
      <c r="F698" s="111">
        <f t="shared" si="151"/>
        <v>-3</v>
      </c>
      <c r="G698" s="65">
        <f>'National Disaster Timeline'!$I$93</f>
        <v>6</v>
      </c>
      <c r="H698" s="65">
        <f t="shared" si="140"/>
        <v>180</v>
      </c>
      <c r="I698" s="65">
        <f t="shared" si="148"/>
        <v>-1</v>
      </c>
      <c r="J698" s="66">
        <f t="shared" si="152"/>
        <v>1</v>
      </c>
      <c r="K698" s="118">
        <f t="shared" si="144"/>
        <v>1</v>
      </c>
    </row>
    <row r="699" spans="1:11" ht="14.4" customHeight="1" thickBot="1" x14ac:dyDescent="0.35">
      <c r="A699" s="21"/>
      <c r="B699" s="20"/>
      <c r="C699" s="36" t="s">
        <v>13</v>
      </c>
      <c r="D699" s="22">
        <v>40019</v>
      </c>
      <c r="E699" s="22">
        <v>40029</v>
      </c>
      <c r="F699" s="111">
        <f t="shared" si="151"/>
        <v>179</v>
      </c>
      <c r="G699" s="65"/>
      <c r="H699" s="65">
        <f t="shared" si="140"/>
        <v>0</v>
      </c>
      <c r="I699" s="65">
        <f t="shared" si="148"/>
        <v>0</v>
      </c>
      <c r="J699" s="66">
        <f t="shared" si="152"/>
        <v>1</v>
      </c>
      <c r="K699" s="118">
        <f t="shared" si="144"/>
        <v>1</v>
      </c>
    </row>
    <row r="700" spans="1:11" s="10" customFormat="1" ht="14.4" customHeight="1" thickBot="1" x14ac:dyDescent="0.35">
      <c r="A700" s="99" t="s">
        <v>286</v>
      </c>
      <c r="B700" s="67"/>
      <c r="C700" s="70"/>
      <c r="D700" s="68"/>
      <c r="E700" s="69"/>
      <c r="F700" s="114"/>
      <c r="G700" s="150">
        <f>SUM(G687:G699)</f>
        <v>36</v>
      </c>
      <c r="H700" s="150"/>
      <c r="I700" s="150"/>
      <c r="J700" s="150">
        <f t="shared" ref="J700:K700" si="153">SUM(J687:J699)</f>
        <v>7</v>
      </c>
      <c r="K700" s="122">
        <f t="shared" si="153"/>
        <v>13</v>
      </c>
    </row>
    <row r="701" spans="1:11" ht="14.4" customHeight="1" x14ac:dyDescent="0.3">
      <c r="A701" s="21" t="s">
        <v>136</v>
      </c>
      <c r="B701" s="20" t="s">
        <v>54</v>
      </c>
      <c r="C701" s="36" t="s">
        <v>5</v>
      </c>
      <c r="D701" s="22">
        <v>38614</v>
      </c>
      <c r="E701" s="22">
        <v>38618</v>
      </c>
      <c r="F701" s="111"/>
      <c r="G701" s="65">
        <f>'National Disaster Timeline'!$I$4</f>
        <v>3</v>
      </c>
      <c r="H701" s="65">
        <f t="shared" si="140"/>
        <v>90</v>
      </c>
      <c r="I701" s="65">
        <f t="shared" si="148"/>
        <v>35</v>
      </c>
      <c r="J701" s="66"/>
      <c r="K701" s="118">
        <f t="shared" si="144"/>
        <v>1</v>
      </c>
    </row>
    <row r="702" spans="1:11" ht="14.4" customHeight="1" x14ac:dyDescent="0.3">
      <c r="A702" s="21"/>
      <c r="B702" s="20"/>
      <c r="C702" s="36" t="s">
        <v>13</v>
      </c>
      <c r="D702" s="22">
        <v>38743</v>
      </c>
      <c r="E702" s="22">
        <v>38753</v>
      </c>
      <c r="F702" s="111">
        <f t="shared" ref="F702:F724" si="154">D702-E701</f>
        <v>125</v>
      </c>
      <c r="G702" s="65">
        <f>'National Disaster Timeline'!$I$6</f>
        <v>6</v>
      </c>
      <c r="H702" s="65">
        <f t="shared" si="140"/>
        <v>180</v>
      </c>
      <c r="I702" s="65">
        <f t="shared" si="148"/>
        <v>-25</v>
      </c>
      <c r="J702" s="66">
        <f t="shared" ref="J702:J724" si="155">IF(I701 &lt; 0, 1, 0)</f>
        <v>0</v>
      </c>
      <c r="K702" s="118">
        <f t="shared" si="144"/>
        <v>1</v>
      </c>
    </row>
    <row r="703" spans="1:11" ht="14.4" customHeight="1" x14ac:dyDescent="0.3">
      <c r="A703" s="21"/>
      <c r="B703" s="20"/>
      <c r="C703" s="36" t="s">
        <v>5</v>
      </c>
      <c r="D703" s="22">
        <v>38908</v>
      </c>
      <c r="E703" s="22">
        <v>38912</v>
      </c>
      <c r="F703" s="111">
        <f t="shared" si="154"/>
        <v>155</v>
      </c>
      <c r="G703" s="65">
        <f>'National Disaster Timeline'!$I$14</f>
        <v>6</v>
      </c>
      <c r="H703" s="65">
        <f t="shared" si="140"/>
        <v>180</v>
      </c>
      <c r="I703" s="65">
        <f t="shared" si="148"/>
        <v>-161</v>
      </c>
      <c r="J703" s="66">
        <f t="shared" si="155"/>
        <v>1</v>
      </c>
      <c r="K703" s="118">
        <f t="shared" si="144"/>
        <v>1</v>
      </c>
    </row>
    <row r="704" spans="1:11" ht="14.4" customHeight="1" x14ac:dyDescent="0.3">
      <c r="A704" s="21"/>
      <c r="B704" s="20"/>
      <c r="C704" s="36" t="s">
        <v>210</v>
      </c>
      <c r="D704" s="22">
        <v>38931</v>
      </c>
      <c r="E704" s="22">
        <v>38935</v>
      </c>
      <c r="F704" s="111">
        <f t="shared" si="154"/>
        <v>19</v>
      </c>
      <c r="G704" s="65">
        <f>'National Disaster Timeline'!$I$21</f>
        <v>3</v>
      </c>
      <c r="H704" s="65">
        <f t="shared" si="140"/>
        <v>90</v>
      </c>
      <c r="I704" s="65">
        <f t="shared" si="148"/>
        <v>-5</v>
      </c>
      <c r="J704" s="66">
        <f t="shared" si="155"/>
        <v>1</v>
      </c>
      <c r="K704" s="118">
        <f t="shared" si="144"/>
        <v>1</v>
      </c>
    </row>
    <row r="705" spans="1:11" ht="14.4" customHeight="1" x14ac:dyDescent="0.3">
      <c r="A705" s="21"/>
      <c r="B705" s="20"/>
      <c r="C705" s="36" t="s">
        <v>210</v>
      </c>
      <c r="D705" s="22">
        <v>39020</v>
      </c>
      <c r="E705" s="22">
        <v>39022</v>
      </c>
      <c r="F705" s="111">
        <f t="shared" si="154"/>
        <v>85</v>
      </c>
      <c r="G705" s="65">
        <f>'National Disaster Timeline'!$I$31</f>
        <v>3</v>
      </c>
      <c r="H705" s="65">
        <f t="shared" si="140"/>
        <v>90</v>
      </c>
      <c r="I705" s="65">
        <f t="shared" si="148"/>
        <v>190</v>
      </c>
      <c r="J705" s="66">
        <f t="shared" si="155"/>
        <v>1</v>
      </c>
      <c r="K705" s="118">
        <f t="shared" si="144"/>
        <v>1</v>
      </c>
    </row>
    <row r="706" spans="1:11" ht="14.4" customHeight="1" x14ac:dyDescent="0.3">
      <c r="A706" s="21"/>
      <c r="B706" s="20"/>
      <c r="C706" s="37" t="s">
        <v>5</v>
      </c>
      <c r="D706" s="34">
        <v>39302</v>
      </c>
      <c r="E706" s="22">
        <v>39304</v>
      </c>
      <c r="F706" s="111">
        <f t="shared" si="154"/>
        <v>280</v>
      </c>
      <c r="G706" s="65">
        <f>'National Disaster Timeline'!$I$44</f>
        <v>6</v>
      </c>
      <c r="H706" s="65">
        <f t="shared" ref="H706:H769" si="156">G706 * 30</f>
        <v>180</v>
      </c>
      <c r="I706" s="65">
        <f t="shared" si="148"/>
        <v>-177</v>
      </c>
      <c r="J706" s="66">
        <f t="shared" si="155"/>
        <v>0</v>
      </c>
      <c r="K706" s="118">
        <f t="shared" si="144"/>
        <v>1</v>
      </c>
    </row>
    <row r="707" spans="1:11" ht="14.4" customHeight="1" x14ac:dyDescent="0.3">
      <c r="A707" s="21"/>
      <c r="B707" s="20"/>
      <c r="C707" s="37" t="s">
        <v>5</v>
      </c>
      <c r="D707" s="34">
        <v>39307</v>
      </c>
      <c r="E707" s="22">
        <v>39312</v>
      </c>
      <c r="F707" s="111">
        <f t="shared" si="154"/>
        <v>3</v>
      </c>
      <c r="G707" s="65">
        <f>'National Disaster Timeline'!$I$45</f>
        <v>3</v>
      </c>
      <c r="H707" s="65">
        <f t="shared" si="156"/>
        <v>90</v>
      </c>
      <c r="I707" s="65">
        <f t="shared" si="148"/>
        <v>-50</v>
      </c>
      <c r="J707" s="66">
        <f t="shared" si="155"/>
        <v>1</v>
      </c>
      <c r="K707" s="118">
        <f t="shared" si="144"/>
        <v>1</v>
      </c>
    </row>
    <row r="708" spans="1:11" ht="14.4" customHeight="1" x14ac:dyDescent="0.3">
      <c r="A708" s="21"/>
      <c r="B708" s="20"/>
      <c r="C708" s="36" t="s">
        <v>5</v>
      </c>
      <c r="D708" s="22">
        <v>39352</v>
      </c>
      <c r="E708" s="22">
        <v>39355</v>
      </c>
      <c r="F708" s="111">
        <f t="shared" si="154"/>
        <v>40</v>
      </c>
      <c r="G708" s="65">
        <f>'National Disaster Timeline'!$I$49</f>
        <v>3</v>
      </c>
      <c r="H708" s="65">
        <f t="shared" si="156"/>
        <v>90</v>
      </c>
      <c r="I708" s="65">
        <f t="shared" si="148"/>
        <v>-56</v>
      </c>
      <c r="J708" s="66">
        <f t="shared" si="155"/>
        <v>1</v>
      </c>
      <c r="K708" s="118">
        <f t="shared" si="144"/>
        <v>1</v>
      </c>
    </row>
    <row r="709" spans="1:11" ht="14.4" customHeight="1" x14ac:dyDescent="0.3">
      <c r="A709" s="21"/>
      <c r="B709" s="20"/>
      <c r="C709" s="37" t="s">
        <v>5</v>
      </c>
      <c r="D709" s="34">
        <v>39389</v>
      </c>
      <c r="E709" s="22">
        <v>39393</v>
      </c>
      <c r="F709" s="111">
        <f t="shared" si="154"/>
        <v>34</v>
      </c>
      <c r="G709" s="65">
        <f>'National Disaster Timeline'!$I$54</f>
        <v>3</v>
      </c>
      <c r="H709" s="65">
        <f t="shared" si="156"/>
        <v>90</v>
      </c>
      <c r="I709" s="65">
        <f t="shared" si="148"/>
        <v>-93</v>
      </c>
      <c r="J709" s="66">
        <f t="shared" si="155"/>
        <v>1</v>
      </c>
      <c r="K709" s="118">
        <f t="shared" si="144"/>
        <v>1</v>
      </c>
    </row>
    <row r="710" spans="1:11" ht="14.4" customHeight="1" x14ac:dyDescent="0.3">
      <c r="A710" s="21"/>
      <c r="B710" s="20"/>
      <c r="C710" s="36" t="s">
        <v>210</v>
      </c>
      <c r="D710" s="22">
        <v>39390</v>
      </c>
      <c r="E710" s="22">
        <v>39392</v>
      </c>
      <c r="F710" s="111">
        <f t="shared" si="154"/>
        <v>-3</v>
      </c>
      <c r="G710" s="65">
        <f>'National Disaster Timeline'!$I$55</f>
        <v>3</v>
      </c>
      <c r="H710" s="65">
        <f t="shared" si="156"/>
        <v>90</v>
      </c>
      <c r="I710" s="65">
        <f t="shared" si="148"/>
        <v>-75</v>
      </c>
      <c r="J710" s="66">
        <f t="shared" si="155"/>
        <v>1</v>
      </c>
      <c r="K710" s="118">
        <f t="shared" si="144"/>
        <v>1</v>
      </c>
    </row>
    <row r="711" spans="1:11" ht="14.4" customHeight="1" x14ac:dyDescent="0.3">
      <c r="A711" s="21"/>
      <c r="B711" s="20"/>
      <c r="C711" s="37" t="s">
        <v>5</v>
      </c>
      <c r="D711" s="34">
        <v>39407</v>
      </c>
      <c r="E711" s="22">
        <v>39414</v>
      </c>
      <c r="F711" s="111">
        <f t="shared" si="154"/>
        <v>15</v>
      </c>
      <c r="G711" s="65">
        <f>'National Disaster Timeline'!$I$59</f>
        <v>6</v>
      </c>
      <c r="H711" s="65">
        <f t="shared" si="156"/>
        <v>180</v>
      </c>
      <c r="I711" s="65">
        <f t="shared" si="148"/>
        <v>-183</v>
      </c>
      <c r="J711" s="66">
        <f t="shared" si="155"/>
        <v>1</v>
      </c>
      <c r="K711" s="118">
        <f t="shared" si="144"/>
        <v>1</v>
      </c>
    </row>
    <row r="712" spans="1:11" ht="14.4" customHeight="1" x14ac:dyDescent="0.3">
      <c r="A712" s="21"/>
      <c r="B712" s="20"/>
      <c r="C712" s="36" t="s">
        <v>210</v>
      </c>
      <c r="D712" s="22">
        <v>39411</v>
      </c>
      <c r="E712" s="22">
        <v>39418</v>
      </c>
      <c r="F712" s="111">
        <f t="shared" si="154"/>
        <v>-3</v>
      </c>
      <c r="G712" s="65">
        <f>'National Disaster Timeline'!$I$60</f>
        <v>3</v>
      </c>
      <c r="H712" s="65">
        <f t="shared" si="156"/>
        <v>90</v>
      </c>
      <c r="I712" s="65">
        <f t="shared" si="148"/>
        <v>74</v>
      </c>
      <c r="J712" s="66">
        <f t="shared" si="155"/>
        <v>1</v>
      </c>
      <c r="K712" s="118">
        <f t="shared" si="144"/>
        <v>1</v>
      </c>
    </row>
    <row r="713" spans="1:11" ht="14.4" customHeight="1" x14ac:dyDescent="0.3">
      <c r="A713" s="21"/>
      <c r="B713" s="20"/>
      <c r="C713" s="37" t="s">
        <v>5</v>
      </c>
      <c r="D713" s="34">
        <v>39582</v>
      </c>
      <c r="E713" s="22">
        <v>39588</v>
      </c>
      <c r="F713" s="111">
        <f t="shared" si="154"/>
        <v>164</v>
      </c>
      <c r="G713" s="65">
        <f>'National Disaster Timeline'!$I$67</f>
        <v>6</v>
      </c>
      <c r="H713" s="65">
        <f t="shared" si="156"/>
        <v>180</v>
      </c>
      <c r="I713" s="65">
        <f t="shared" si="148"/>
        <v>-182</v>
      </c>
      <c r="J713" s="66">
        <f t="shared" si="155"/>
        <v>0</v>
      </c>
      <c r="K713" s="118">
        <f t="shared" si="144"/>
        <v>1</v>
      </c>
    </row>
    <row r="714" spans="1:11" ht="14.4" customHeight="1" x14ac:dyDescent="0.3">
      <c r="A714" s="21"/>
      <c r="B714" s="20"/>
      <c r="C714" s="36" t="s">
        <v>210</v>
      </c>
      <c r="D714" s="22">
        <v>39586</v>
      </c>
      <c r="E714" s="22">
        <v>39590</v>
      </c>
      <c r="F714" s="111">
        <f t="shared" si="154"/>
        <v>-2</v>
      </c>
      <c r="G714" s="65">
        <f>'National Disaster Timeline'!$I$68</f>
        <v>3</v>
      </c>
      <c r="H714" s="65">
        <f t="shared" si="156"/>
        <v>90</v>
      </c>
      <c r="I714" s="65">
        <f t="shared" si="148"/>
        <v>-37</v>
      </c>
      <c r="J714" s="66">
        <f t="shared" si="155"/>
        <v>1</v>
      </c>
      <c r="K714" s="118">
        <f t="shared" si="144"/>
        <v>1</v>
      </c>
    </row>
    <row r="715" spans="1:11" ht="14.4" customHeight="1" x14ac:dyDescent="0.3">
      <c r="A715" s="21"/>
      <c r="B715" s="20"/>
      <c r="C715" s="37" t="s">
        <v>5</v>
      </c>
      <c r="D715" s="34">
        <v>39643</v>
      </c>
      <c r="E715" s="22">
        <v>39647</v>
      </c>
      <c r="F715" s="111">
        <f t="shared" si="154"/>
        <v>53</v>
      </c>
      <c r="G715" s="65">
        <f>'National Disaster Timeline'!$I$74</f>
        <v>3</v>
      </c>
      <c r="H715" s="65">
        <f t="shared" si="156"/>
        <v>90</v>
      </c>
      <c r="I715" s="65">
        <f t="shared" si="148"/>
        <v>-80</v>
      </c>
      <c r="J715" s="66">
        <f t="shared" si="155"/>
        <v>1</v>
      </c>
      <c r="K715" s="118">
        <f t="shared" si="144"/>
        <v>1</v>
      </c>
    </row>
    <row r="716" spans="1:11" ht="14.4" customHeight="1" x14ac:dyDescent="0.3">
      <c r="A716" s="21"/>
      <c r="B716" s="20"/>
      <c r="C716" s="36" t="s">
        <v>210</v>
      </c>
      <c r="D716" s="22">
        <v>39657</v>
      </c>
      <c r="E716" s="22">
        <v>39658</v>
      </c>
      <c r="F716" s="111">
        <f t="shared" si="154"/>
        <v>10</v>
      </c>
      <c r="G716" s="65">
        <f>'National Disaster Timeline'!$I$77</f>
        <v>3</v>
      </c>
      <c r="H716" s="65">
        <f t="shared" si="156"/>
        <v>90</v>
      </c>
      <c r="I716" s="65">
        <f t="shared" si="148"/>
        <v>-38</v>
      </c>
      <c r="J716" s="66">
        <f t="shared" si="155"/>
        <v>1</v>
      </c>
      <c r="K716" s="118">
        <f t="shared" si="144"/>
        <v>1</v>
      </c>
    </row>
    <row r="717" spans="1:11" ht="14.4" customHeight="1" x14ac:dyDescent="0.3">
      <c r="A717" s="21"/>
      <c r="B717" s="20"/>
      <c r="C717" s="37" t="s">
        <v>5</v>
      </c>
      <c r="D717" s="34">
        <v>39710</v>
      </c>
      <c r="E717" s="22">
        <v>39715</v>
      </c>
      <c r="F717" s="111">
        <f t="shared" si="154"/>
        <v>52</v>
      </c>
      <c r="G717" s="65">
        <f>'National Disaster Timeline'!$I$83</f>
        <v>3</v>
      </c>
      <c r="H717" s="65">
        <f t="shared" si="156"/>
        <v>90</v>
      </c>
      <c r="I717" s="65">
        <f t="shared" si="148"/>
        <v>134</v>
      </c>
      <c r="J717" s="66">
        <f t="shared" si="155"/>
        <v>1</v>
      </c>
      <c r="K717" s="118">
        <f t="shared" si="144"/>
        <v>1</v>
      </c>
    </row>
    <row r="718" spans="1:11" ht="14.4" customHeight="1" x14ac:dyDescent="0.3">
      <c r="A718" s="21"/>
      <c r="B718" s="20"/>
      <c r="C718" s="37" t="s">
        <v>5</v>
      </c>
      <c r="D718" s="34">
        <v>39939</v>
      </c>
      <c r="E718" s="22">
        <v>39942</v>
      </c>
      <c r="F718" s="111">
        <f t="shared" si="154"/>
        <v>224</v>
      </c>
      <c r="G718" s="65">
        <f>'National Disaster Timeline'!$I$104</f>
        <v>6</v>
      </c>
      <c r="H718" s="65">
        <f t="shared" si="156"/>
        <v>180</v>
      </c>
      <c r="I718" s="65">
        <f t="shared" si="148"/>
        <v>-112</v>
      </c>
      <c r="J718" s="66">
        <f t="shared" si="155"/>
        <v>0</v>
      </c>
      <c r="K718" s="118">
        <f t="shared" si="144"/>
        <v>1</v>
      </c>
    </row>
    <row r="719" spans="1:11" ht="14.4" customHeight="1" x14ac:dyDescent="0.3">
      <c r="A719" s="21"/>
      <c r="B719" s="20"/>
      <c r="C719" s="36" t="s">
        <v>210</v>
      </c>
      <c r="D719" s="22">
        <v>40010</v>
      </c>
      <c r="E719" s="22">
        <v>40012</v>
      </c>
      <c r="F719" s="111">
        <f t="shared" si="154"/>
        <v>68</v>
      </c>
      <c r="G719" s="65">
        <f>'National Disaster Timeline'!$I$110</f>
        <v>3</v>
      </c>
      <c r="H719" s="65">
        <f t="shared" si="156"/>
        <v>90</v>
      </c>
      <c r="I719" s="65">
        <f t="shared" si="148"/>
        <v>-70</v>
      </c>
      <c r="J719" s="66">
        <f t="shared" si="155"/>
        <v>1</v>
      </c>
      <c r="K719" s="118">
        <f t="shared" si="144"/>
        <v>1</v>
      </c>
    </row>
    <row r="720" spans="1:11" ht="14.4" customHeight="1" x14ac:dyDescent="0.3">
      <c r="A720" s="21"/>
      <c r="B720" s="20"/>
      <c r="C720" s="36" t="s">
        <v>210</v>
      </c>
      <c r="D720" s="22">
        <v>40032</v>
      </c>
      <c r="E720" s="22">
        <v>40033</v>
      </c>
      <c r="F720" s="111">
        <f t="shared" si="154"/>
        <v>20</v>
      </c>
      <c r="G720" s="65">
        <f>'National Disaster Timeline'!$I$114</f>
        <v>6</v>
      </c>
      <c r="H720" s="65">
        <f t="shared" si="156"/>
        <v>180</v>
      </c>
      <c r="I720" s="65">
        <f t="shared" si="148"/>
        <v>-156</v>
      </c>
      <c r="J720" s="66">
        <f t="shared" si="155"/>
        <v>1</v>
      </c>
      <c r="K720" s="118">
        <f t="shared" si="144"/>
        <v>1</v>
      </c>
    </row>
    <row r="721" spans="1:11" ht="14.4" customHeight="1" x14ac:dyDescent="0.3">
      <c r="A721" s="21"/>
      <c r="B721" s="20"/>
      <c r="C721" s="36" t="s">
        <v>210</v>
      </c>
      <c r="D721" s="22">
        <v>40057</v>
      </c>
      <c r="E721" s="22">
        <v>40066</v>
      </c>
      <c r="F721" s="111">
        <f t="shared" si="154"/>
        <v>24</v>
      </c>
      <c r="G721" s="65">
        <f>'National Disaster Timeline'!$I$115</f>
        <v>3</v>
      </c>
      <c r="H721" s="65">
        <f t="shared" si="156"/>
        <v>90</v>
      </c>
      <c r="I721" s="65">
        <f t="shared" si="148"/>
        <v>-76</v>
      </c>
      <c r="J721" s="66">
        <f t="shared" si="155"/>
        <v>1</v>
      </c>
      <c r="K721" s="118">
        <f t="shared" si="144"/>
        <v>1</v>
      </c>
    </row>
    <row r="722" spans="1:11" ht="14.4" customHeight="1" x14ac:dyDescent="0.3">
      <c r="A722" s="21"/>
      <c r="B722" s="20"/>
      <c r="C722" s="36" t="s">
        <v>5</v>
      </c>
      <c r="D722" s="22">
        <v>40080</v>
      </c>
      <c r="E722" s="22">
        <v>40083</v>
      </c>
      <c r="F722" s="111">
        <f t="shared" si="154"/>
        <v>14</v>
      </c>
      <c r="G722" s="65">
        <f>'National Disaster Timeline'!$I$122</f>
        <v>1</v>
      </c>
      <c r="H722" s="65">
        <f t="shared" si="156"/>
        <v>30</v>
      </c>
      <c r="I722" s="65">
        <f t="shared" si="148"/>
        <v>-27</v>
      </c>
      <c r="J722" s="66">
        <f t="shared" si="155"/>
        <v>1</v>
      </c>
      <c r="K722" s="118">
        <f t="shared" si="144"/>
        <v>1</v>
      </c>
    </row>
    <row r="723" spans="1:11" ht="14.4" customHeight="1" x14ac:dyDescent="0.3">
      <c r="A723" s="21"/>
      <c r="B723" s="20"/>
      <c r="C723" s="36" t="s">
        <v>5</v>
      </c>
      <c r="D723" s="22">
        <v>40086</v>
      </c>
      <c r="E723" s="22">
        <v>40096</v>
      </c>
      <c r="F723" s="111">
        <f t="shared" si="154"/>
        <v>3</v>
      </c>
      <c r="G723" s="65">
        <f>'National Disaster Timeline'!$I$124</f>
        <v>6</v>
      </c>
      <c r="H723" s="65">
        <f t="shared" si="156"/>
        <v>180</v>
      </c>
      <c r="I723" s="65">
        <f t="shared" si="148"/>
        <v>-188</v>
      </c>
      <c r="J723" s="66">
        <f t="shared" si="155"/>
        <v>1</v>
      </c>
      <c r="K723" s="118">
        <f t="shared" si="144"/>
        <v>1</v>
      </c>
    </row>
    <row r="724" spans="1:11" ht="14.4" customHeight="1" thickBot="1" x14ac:dyDescent="0.35">
      <c r="A724" s="21"/>
      <c r="B724" s="20"/>
      <c r="C724" s="36" t="s">
        <v>210</v>
      </c>
      <c r="D724" s="22">
        <v>40088</v>
      </c>
      <c r="E724" s="22">
        <v>40103</v>
      </c>
      <c r="F724" s="111">
        <f t="shared" si="154"/>
        <v>-8</v>
      </c>
      <c r="G724" s="65">
        <f>'National Disaster Timeline'!$I$125</f>
        <v>6</v>
      </c>
      <c r="H724" s="65">
        <f t="shared" si="156"/>
        <v>180</v>
      </c>
      <c r="I724" s="65">
        <f t="shared" si="148"/>
        <v>-180</v>
      </c>
      <c r="J724" s="66">
        <f t="shared" si="155"/>
        <v>1</v>
      </c>
      <c r="K724" s="118">
        <f t="shared" si="144"/>
        <v>1</v>
      </c>
    </row>
    <row r="725" spans="1:11" ht="14.4" customHeight="1" thickBot="1" x14ac:dyDescent="0.35">
      <c r="A725" s="99" t="s">
        <v>286</v>
      </c>
      <c r="B725" s="67"/>
      <c r="C725" s="70"/>
      <c r="D725" s="68"/>
      <c r="E725" s="69"/>
      <c r="F725" s="114"/>
      <c r="G725" s="150">
        <f>SUM(G701:G724)</f>
        <v>97</v>
      </c>
      <c r="H725" s="150"/>
      <c r="I725" s="150"/>
      <c r="J725" s="150">
        <f t="shared" ref="J725:K725" si="157">SUM(J701:J724)</f>
        <v>19</v>
      </c>
      <c r="K725" s="122">
        <f t="shared" si="157"/>
        <v>24</v>
      </c>
    </row>
    <row r="726" spans="1:11" ht="14.4" customHeight="1" x14ac:dyDescent="0.3">
      <c r="A726" s="21" t="s">
        <v>137</v>
      </c>
      <c r="B726" s="20" t="s">
        <v>55</v>
      </c>
      <c r="C726" s="36" t="s">
        <v>13</v>
      </c>
      <c r="D726" s="22">
        <v>38560</v>
      </c>
      <c r="E726" s="22">
        <v>38563</v>
      </c>
      <c r="F726" s="111"/>
      <c r="G726" s="65">
        <f>'National Disaster Timeline'!$I$2</f>
        <v>3</v>
      </c>
      <c r="H726" s="65">
        <f t="shared" si="156"/>
        <v>90</v>
      </c>
      <c r="I726" s="65">
        <f t="shared" si="148"/>
        <v>38</v>
      </c>
      <c r="J726" s="66"/>
      <c r="K726" s="118">
        <f t="shared" si="144"/>
        <v>1</v>
      </c>
    </row>
    <row r="727" spans="1:11" ht="14.4" customHeight="1" x14ac:dyDescent="0.3">
      <c r="A727" s="21"/>
      <c r="B727" s="20"/>
      <c r="C727" s="37" t="s">
        <v>13</v>
      </c>
      <c r="D727" s="34">
        <v>38691</v>
      </c>
      <c r="E727" s="22">
        <v>38715</v>
      </c>
      <c r="F727" s="111">
        <f t="shared" ref="F727:F749" si="158">D727-E726</f>
        <v>128</v>
      </c>
      <c r="G727" s="65">
        <f>'National Disaster Timeline'!$I$5</f>
        <v>6</v>
      </c>
      <c r="H727" s="65">
        <f t="shared" si="156"/>
        <v>180</v>
      </c>
      <c r="I727" s="65">
        <f t="shared" si="148"/>
        <v>-49</v>
      </c>
      <c r="J727" s="66">
        <f t="shared" ref="J727:J749" si="159">IF(I726 &lt; 0, 1, 0)</f>
        <v>0</v>
      </c>
      <c r="K727" s="118">
        <f t="shared" ref="K727:K790" si="160">COUNTIF(C727, "*")</f>
        <v>1</v>
      </c>
    </row>
    <row r="728" spans="1:11" ht="14.4" customHeight="1" x14ac:dyDescent="0.3">
      <c r="A728" s="21"/>
      <c r="B728" s="20"/>
      <c r="C728" s="37" t="s">
        <v>5</v>
      </c>
      <c r="D728" s="34">
        <v>38846</v>
      </c>
      <c r="E728" s="22">
        <v>38852</v>
      </c>
      <c r="F728" s="111">
        <f t="shared" si="158"/>
        <v>131</v>
      </c>
      <c r="G728" s="65">
        <f>'National Disaster Timeline'!$I$11</f>
        <v>6</v>
      </c>
      <c r="H728" s="65">
        <f t="shared" si="156"/>
        <v>180</v>
      </c>
      <c r="I728" s="65">
        <f t="shared" si="148"/>
        <v>-124</v>
      </c>
      <c r="J728" s="66">
        <f t="shared" si="159"/>
        <v>1</v>
      </c>
      <c r="K728" s="118">
        <f t="shared" si="160"/>
        <v>1</v>
      </c>
    </row>
    <row r="729" spans="1:11" ht="14.4" customHeight="1" x14ac:dyDescent="0.3">
      <c r="A729" s="21"/>
      <c r="B729" s="20"/>
      <c r="C729" s="37" t="s">
        <v>5</v>
      </c>
      <c r="D729" s="34">
        <v>38908</v>
      </c>
      <c r="E729" s="22">
        <v>38912</v>
      </c>
      <c r="F729" s="111">
        <f t="shared" si="158"/>
        <v>56</v>
      </c>
      <c r="G729" s="65">
        <f>'National Disaster Timeline'!$I$14</f>
        <v>6</v>
      </c>
      <c r="H729" s="65">
        <f t="shared" si="156"/>
        <v>180</v>
      </c>
      <c r="I729" s="65">
        <f t="shared" si="148"/>
        <v>-107</v>
      </c>
      <c r="J729" s="66">
        <f t="shared" si="159"/>
        <v>1</v>
      </c>
      <c r="K729" s="118">
        <f t="shared" si="160"/>
        <v>1</v>
      </c>
    </row>
    <row r="730" spans="1:11" ht="14.4" customHeight="1" x14ac:dyDescent="0.3">
      <c r="A730" s="21"/>
      <c r="B730" s="20"/>
      <c r="C730" s="37" t="s">
        <v>5</v>
      </c>
      <c r="D730" s="34">
        <v>38985</v>
      </c>
      <c r="E730" s="22">
        <v>38989</v>
      </c>
      <c r="F730" s="111">
        <f t="shared" si="158"/>
        <v>73</v>
      </c>
      <c r="G730" s="65">
        <f>'National Disaster Timeline'!$I$25</f>
        <v>6</v>
      </c>
      <c r="H730" s="65">
        <f t="shared" si="156"/>
        <v>180</v>
      </c>
      <c r="I730" s="65">
        <f t="shared" si="148"/>
        <v>-182</v>
      </c>
      <c r="J730" s="66">
        <f t="shared" si="159"/>
        <v>1</v>
      </c>
      <c r="K730" s="118">
        <f t="shared" si="160"/>
        <v>1</v>
      </c>
    </row>
    <row r="731" spans="1:11" ht="14.4" customHeight="1" x14ac:dyDescent="0.3">
      <c r="A731" s="21"/>
      <c r="B731" s="20"/>
      <c r="C731" s="36" t="s">
        <v>210</v>
      </c>
      <c r="D731" s="22">
        <v>38987</v>
      </c>
      <c r="E731" s="22">
        <v>38996</v>
      </c>
      <c r="F731" s="111">
        <f t="shared" si="158"/>
        <v>-2</v>
      </c>
      <c r="G731" s="65">
        <f>'National Disaster Timeline'!$I$26</f>
        <v>6</v>
      </c>
      <c r="H731" s="65">
        <f t="shared" si="156"/>
        <v>180</v>
      </c>
      <c r="I731" s="65">
        <f t="shared" si="148"/>
        <v>98</v>
      </c>
      <c r="J731" s="66">
        <f t="shared" si="159"/>
        <v>1</v>
      </c>
      <c r="K731" s="118">
        <f t="shared" si="160"/>
        <v>1</v>
      </c>
    </row>
    <row r="732" spans="1:11" ht="14.4" customHeight="1" x14ac:dyDescent="0.3">
      <c r="A732" s="21"/>
      <c r="B732" s="20"/>
      <c r="C732" s="35" t="s">
        <v>5</v>
      </c>
      <c r="D732" s="22">
        <v>39274</v>
      </c>
      <c r="E732" s="22">
        <v>39276</v>
      </c>
      <c r="F732" s="111">
        <f t="shared" si="158"/>
        <v>278</v>
      </c>
      <c r="G732" s="65">
        <f>'National Disaster Timeline'!$I$39</f>
        <v>1</v>
      </c>
      <c r="H732" s="65">
        <f t="shared" si="156"/>
        <v>30</v>
      </c>
      <c r="I732" s="65">
        <f t="shared" si="148"/>
        <v>34</v>
      </c>
      <c r="J732" s="66">
        <f t="shared" si="159"/>
        <v>0</v>
      </c>
      <c r="K732" s="118">
        <f t="shared" si="160"/>
        <v>1</v>
      </c>
    </row>
    <row r="733" spans="1:11" ht="14.4" customHeight="1" x14ac:dyDescent="0.3">
      <c r="A733" s="21"/>
      <c r="B733" s="20"/>
      <c r="C733" s="106" t="s">
        <v>5</v>
      </c>
      <c r="D733" s="22">
        <v>39340</v>
      </c>
      <c r="E733" s="22">
        <v>39343</v>
      </c>
      <c r="F733" s="111">
        <f t="shared" si="158"/>
        <v>64</v>
      </c>
      <c r="G733" s="65">
        <f>'National Disaster Timeline'!$I$47</f>
        <v>1</v>
      </c>
      <c r="H733" s="65">
        <f t="shared" si="156"/>
        <v>30</v>
      </c>
      <c r="I733" s="65">
        <f t="shared" si="148"/>
        <v>-31</v>
      </c>
      <c r="J733" s="66">
        <f t="shared" si="159"/>
        <v>0</v>
      </c>
      <c r="K733" s="118">
        <f t="shared" si="160"/>
        <v>1</v>
      </c>
    </row>
    <row r="734" spans="1:11" ht="14.4" customHeight="1" x14ac:dyDescent="0.3">
      <c r="A734" s="21"/>
      <c r="B734" s="20"/>
      <c r="C734" s="35" t="s">
        <v>210</v>
      </c>
      <c r="D734" s="22">
        <v>39342</v>
      </c>
      <c r="E734" s="22">
        <v>39350</v>
      </c>
      <c r="F734" s="111">
        <f t="shared" si="158"/>
        <v>-1</v>
      </c>
      <c r="G734" s="65">
        <f>'National Disaster Timeline'!$I$48</f>
        <v>1</v>
      </c>
      <c r="H734" s="65">
        <f t="shared" si="156"/>
        <v>30</v>
      </c>
      <c r="I734" s="65">
        <f t="shared" si="148"/>
        <v>-28</v>
      </c>
      <c r="J734" s="66">
        <f t="shared" si="159"/>
        <v>1</v>
      </c>
      <c r="K734" s="118">
        <f t="shared" si="160"/>
        <v>1</v>
      </c>
    </row>
    <row r="735" spans="1:11" ht="14.4" customHeight="1" x14ac:dyDescent="0.3">
      <c r="A735" s="21"/>
      <c r="B735" s="20"/>
      <c r="C735" s="36" t="s">
        <v>5</v>
      </c>
      <c r="D735" s="22">
        <v>39352</v>
      </c>
      <c r="E735" s="22">
        <v>39355</v>
      </c>
      <c r="F735" s="111">
        <f t="shared" si="158"/>
        <v>2</v>
      </c>
      <c r="G735" s="65">
        <f>'National Disaster Timeline'!$I$49</f>
        <v>3</v>
      </c>
      <c r="H735" s="65">
        <f t="shared" si="156"/>
        <v>90</v>
      </c>
      <c r="I735" s="65">
        <f t="shared" si="148"/>
        <v>-40</v>
      </c>
      <c r="J735" s="66">
        <f t="shared" si="159"/>
        <v>1</v>
      </c>
      <c r="K735" s="118">
        <f t="shared" si="160"/>
        <v>1</v>
      </c>
    </row>
    <row r="736" spans="1:11" ht="14.4" customHeight="1" x14ac:dyDescent="0.3">
      <c r="A736" s="21"/>
      <c r="B736" s="20"/>
      <c r="C736" s="37" t="s">
        <v>5</v>
      </c>
      <c r="D736" s="34">
        <v>39405</v>
      </c>
      <c r="E736" s="22">
        <v>39414</v>
      </c>
      <c r="F736" s="111">
        <f t="shared" si="158"/>
        <v>50</v>
      </c>
      <c r="G736" s="65">
        <f>'National Disaster Timeline'!$I$58</f>
        <v>3</v>
      </c>
      <c r="H736" s="65">
        <f t="shared" si="156"/>
        <v>90</v>
      </c>
      <c r="I736" s="65">
        <f t="shared" si="148"/>
        <v>74</v>
      </c>
      <c r="J736" s="66">
        <f t="shared" si="159"/>
        <v>1</v>
      </c>
      <c r="K736" s="118">
        <f t="shared" si="160"/>
        <v>1</v>
      </c>
    </row>
    <row r="737" spans="1:11" ht="14.4" customHeight="1" x14ac:dyDescent="0.3">
      <c r="A737" s="21"/>
      <c r="B737" s="20"/>
      <c r="C737" s="36" t="s">
        <v>210</v>
      </c>
      <c r="D737" s="22">
        <v>39578</v>
      </c>
      <c r="E737" s="22">
        <v>39586</v>
      </c>
      <c r="F737" s="111">
        <f t="shared" si="158"/>
        <v>164</v>
      </c>
      <c r="G737" s="65">
        <f>'National Disaster Timeline'!$I$65</f>
        <v>3</v>
      </c>
      <c r="H737" s="65">
        <f t="shared" si="156"/>
        <v>90</v>
      </c>
      <c r="I737" s="65">
        <f t="shared" si="148"/>
        <v>-94</v>
      </c>
      <c r="J737" s="66">
        <f t="shared" si="159"/>
        <v>0</v>
      </c>
      <c r="K737" s="118">
        <f t="shared" si="160"/>
        <v>1</v>
      </c>
    </row>
    <row r="738" spans="1:11" ht="14.4" customHeight="1" x14ac:dyDescent="0.3">
      <c r="A738" s="21"/>
      <c r="B738" s="20"/>
      <c r="C738" s="37" t="s">
        <v>5</v>
      </c>
      <c r="D738" s="34">
        <v>39582</v>
      </c>
      <c r="E738" s="22">
        <v>39588</v>
      </c>
      <c r="F738" s="111">
        <f t="shared" si="158"/>
        <v>-4</v>
      </c>
      <c r="G738" s="65">
        <f>'National Disaster Timeline'!$I$67</f>
        <v>6</v>
      </c>
      <c r="H738" s="65">
        <f t="shared" si="156"/>
        <v>180</v>
      </c>
      <c r="I738" s="65">
        <f t="shared" ref="I738:I801" si="161">F739 - H738</f>
        <v>-152</v>
      </c>
      <c r="J738" s="66">
        <f t="shared" si="159"/>
        <v>1</v>
      </c>
      <c r="K738" s="118">
        <f t="shared" si="160"/>
        <v>1</v>
      </c>
    </row>
    <row r="739" spans="1:11" ht="14.4" customHeight="1" x14ac:dyDescent="0.3">
      <c r="A739" s="21"/>
      <c r="B739" s="20"/>
      <c r="C739" s="37" t="s">
        <v>5</v>
      </c>
      <c r="D739" s="34">
        <v>39616</v>
      </c>
      <c r="E739" s="22">
        <v>39622</v>
      </c>
      <c r="F739" s="111">
        <f t="shared" si="158"/>
        <v>28</v>
      </c>
      <c r="G739" s="65">
        <f>'National Disaster Timeline'!$I$71</f>
        <v>6</v>
      </c>
      <c r="H739" s="65">
        <f t="shared" si="156"/>
        <v>180</v>
      </c>
      <c r="I739" s="65">
        <f t="shared" si="161"/>
        <v>-182</v>
      </c>
      <c r="J739" s="66">
        <f t="shared" si="159"/>
        <v>1</v>
      </c>
      <c r="K739" s="118">
        <f t="shared" si="160"/>
        <v>1</v>
      </c>
    </row>
    <row r="740" spans="1:11" ht="14.4" customHeight="1" x14ac:dyDescent="0.3">
      <c r="A740" s="21"/>
      <c r="B740" s="20"/>
      <c r="C740" s="36" t="s">
        <v>210</v>
      </c>
      <c r="D740" s="22">
        <v>39620</v>
      </c>
      <c r="E740" s="22">
        <v>39622</v>
      </c>
      <c r="F740" s="111">
        <f t="shared" si="158"/>
        <v>-2</v>
      </c>
      <c r="G740" s="65">
        <f>'National Disaster Timeline'!$I$72</f>
        <v>1</v>
      </c>
      <c r="H740" s="65">
        <f t="shared" si="156"/>
        <v>30</v>
      </c>
      <c r="I740" s="65">
        <f t="shared" si="161"/>
        <v>106</v>
      </c>
      <c r="J740" s="66">
        <f t="shared" si="159"/>
        <v>1</v>
      </c>
      <c r="K740" s="118">
        <f t="shared" si="160"/>
        <v>1</v>
      </c>
    </row>
    <row r="741" spans="1:11" ht="14.4" customHeight="1" x14ac:dyDescent="0.3">
      <c r="A741" s="21"/>
      <c r="B741" s="20"/>
      <c r="C741" s="37" t="s">
        <v>5</v>
      </c>
      <c r="D741" s="34">
        <v>39758</v>
      </c>
      <c r="E741" s="22">
        <v>39760</v>
      </c>
      <c r="F741" s="111">
        <f t="shared" si="158"/>
        <v>136</v>
      </c>
      <c r="G741" s="65">
        <f>'National Disaster Timeline'!$I$85</f>
        <v>1</v>
      </c>
      <c r="H741" s="65">
        <f t="shared" si="156"/>
        <v>30</v>
      </c>
      <c r="I741" s="65">
        <f t="shared" si="161"/>
        <v>56</v>
      </c>
      <c r="J741" s="66">
        <f t="shared" si="159"/>
        <v>0</v>
      </c>
      <c r="K741" s="118">
        <f t="shared" si="160"/>
        <v>1</v>
      </c>
    </row>
    <row r="742" spans="1:11" ht="14.4" customHeight="1" x14ac:dyDescent="0.3">
      <c r="A742" s="21"/>
      <c r="B742" s="20"/>
      <c r="C742" s="36" t="s">
        <v>13</v>
      </c>
      <c r="D742" s="22">
        <v>39846</v>
      </c>
      <c r="E742" s="22">
        <v>39856</v>
      </c>
      <c r="F742" s="111">
        <f t="shared" si="158"/>
        <v>86</v>
      </c>
      <c r="G742" s="65"/>
      <c r="H742" s="65">
        <f t="shared" si="156"/>
        <v>0</v>
      </c>
      <c r="I742" s="65">
        <f t="shared" si="161"/>
        <v>131</v>
      </c>
      <c r="J742" s="66">
        <f t="shared" si="159"/>
        <v>0</v>
      </c>
      <c r="K742" s="118">
        <f t="shared" si="160"/>
        <v>1</v>
      </c>
    </row>
    <row r="743" spans="1:11" ht="14.4" customHeight="1" x14ac:dyDescent="0.3">
      <c r="A743" s="21"/>
      <c r="B743" s="20"/>
      <c r="C743" s="36" t="s">
        <v>5</v>
      </c>
      <c r="D743" s="22">
        <v>39987</v>
      </c>
      <c r="E743" s="22">
        <v>39989</v>
      </c>
      <c r="F743" s="111">
        <f t="shared" si="158"/>
        <v>131</v>
      </c>
      <c r="G743" s="65">
        <f>'National Disaster Timeline'!$I$107</f>
        <v>3</v>
      </c>
      <c r="H743" s="65">
        <f t="shared" si="156"/>
        <v>90</v>
      </c>
      <c r="I743" s="65">
        <f t="shared" si="161"/>
        <v>-55</v>
      </c>
      <c r="J743" s="66">
        <f t="shared" si="159"/>
        <v>0</v>
      </c>
      <c r="K743" s="118">
        <f t="shared" si="160"/>
        <v>1</v>
      </c>
    </row>
    <row r="744" spans="1:11" ht="14.4" customHeight="1" x14ac:dyDescent="0.3">
      <c r="A744" s="21"/>
      <c r="B744" s="20"/>
      <c r="C744" s="36" t="s">
        <v>5</v>
      </c>
      <c r="D744" s="22">
        <v>40024</v>
      </c>
      <c r="E744" s="22">
        <v>40027</v>
      </c>
      <c r="F744" s="111">
        <f t="shared" si="158"/>
        <v>35</v>
      </c>
      <c r="G744" s="65">
        <f>'National Disaster Timeline'!$I$112</f>
        <v>6</v>
      </c>
      <c r="H744" s="65">
        <f t="shared" si="156"/>
        <v>180</v>
      </c>
      <c r="I744" s="65">
        <f t="shared" si="161"/>
        <v>-179</v>
      </c>
      <c r="J744" s="66">
        <f t="shared" si="159"/>
        <v>1</v>
      </c>
      <c r="K744" s="118">
        <f t="shared" si="160"/>
        <v>1</v>
      </c>
    </row>
    <row r="745" spans="1:11" ht="14.4" customHeight="1" x14ac:dyDescent="0.3">
      <c r="A745" s="21"/>
      <c r="B745" s="20"/>
      <c r="C745" s="36" t="s">
        <v>5</v>
      </c>
      <c r="D745" s="22">
        <v>40028</v>
      </c>
      <c r="E745" s="22">
        <v>40034</v>
      </c>
      <c r="F745" s="111">
        <f t="shared" si="158"/>
        <v>1</v>
      </c>
      <c r="G745" s="65">
        <f>'National Disaster Timeline'!$I$113</f>
        <v>3</v>
      </c>
      <c r="H745" s="65">
        <f t="shared" si="156"/>
        <v>90</v>
      </c>
      <c r="I745" s="65">
        <f t="shared" si="161"/>
        <v>-66</v>
      </c>
      <c r="J745" s="66">
        <f t="shared" si="159"/>
        <v>1</v>
      </c>
      <c r="K745" s="118">
        <f t="shared" si="160"/>
        <v>1</v>
      </c>
    </row>
    <row r="746" spans="1:11" ht="14.4" customHeight="1" x14ac:dyDescent="0.3">
      <c r="A746" s="21"/>
      <c r="B746" s="20"/>
      <c r="C746" s="37" t="s">
        <v>5</v>
      </c>
      <c r="D746" s="34">
        <v>40058</v>
      </c>
      <c r="E746" s="22">
        <v>40061</v>
      </c>
      <c r="F746" s="111">
        <f t="shared" si="158"/>
        <v>24</v>
      </c>
      <c r="G746" s="65">
        <f>'National Disaster Timeline'!$I$116</f>
        <v>3</v>
      </c>
      <c r="H746" s="65">
        <f t="shared" si="156"/>
        <v>90</v>
      </c>
      <c r="I746" s="65">
        <f t="shared" si="161"/>
        <v>-93</v>
      </c>
      <c r="J746" s="66">
        <f t="shared" si="159"/>
        <v>1</v>
      </c>
      <c r="K746" s="118">
        <f t="shared" si="160"/>
        <v>1</v>
      </c>
    </row>
    <row r="747" spans="1:11" ht="14.4" customHeight="1" x14ac:dyDescent="0.3">
      <c r="A747" s="21"/>
      <c r="B747" s="20"/>
      <c r="C747" s="35" t="s">
        <v>210</v>
      </c>
      <c r="D747" s="22">
        <v>40058</v>
      </c>
      <c r="E747" s="22">
        <v>40063</v>
      </c>
      <c r="F747" s="111">
        <f t="shared" si="158"/>
        <v>-3</v>
      </c>
      <c r="G747" s="65">
        <f>'National Disaster Timeline'!$I$117</f>
        <v>1</v>
      </c>
      <c r="H747" s="65">
        <f t="shared" si="156"/>
        <v>30</v>
      </c>
      <c r="I747" s="65">
        <f t="shared" si="161"/>
        <v>-13</v>
      </c>
      <c r="J747" s="66">
        <f t="shared" si="159"/>
        <v>1</v>
      </c>
      <c r="K747" s="118">
        <f t="shared" si="160"/>
        <v>1</v>
      </c>
    </row>
    <row r="748" spans="1:11" ht="14.4" customHeight="1" x14ac:dyDescent="0.3">
      <c r="A748" s="21"/>
      <c r="B748" s="20"/>
      <c r="C748" s="36" t="s">
        <v>5</v>
      </c>
      <c r="D748" s="22">
        <v>40080</v>
      </c>
      <c r="E748" s="22">
        <v>40083</v>
      </c>
      <c r="F748" s="111">
        <f t="shared" si="158"/>
        <v>17</v>
      </c>
      <c r="G748" s="65">
        <f>'National Disaster Timeline'!$I$122</f>
        <v>1</v>
      </c>
      <c r="H748" s="65">
        <f t="shared" si="156"/>
        <v>30</v>
      </c>
      <c r="I748" s="65">
        <f t="shared" si="161"/>
        <v>-27</v>
      </c>
      <c r="J748" s="66">
        <f t="shared" si="159"/>
        <v>1</v>
      </c>
      <c r="K748" s="118">
        <f t="shared" si="160"/>
        <v>1</v>
      </c>
    </row>
    <row r="749" spans="1:11" ht="14.4" customHeight="1" thickBot="1" x14ac:dyDescent="0.35">
      <c r="A749" s="21"/>
      <c r="B749" s="20"/>
      <c r="C749" s="36" t="s">
        <v>5</v>
      </c>
      <c r="D749" s="22">
        <v>40086</v>
      </c>
      <c r="E749" s="22">
        <v>40096</v>
      </c>
      <c r="F749" s="111">
        <f t="shared" si="158"/>
        <v>3</v>
      </c>
      <c r="G749" s="65">
        <f>'National Disaster Timeline'!$I$124</f>
        <v>6</v>
      </c>
      <c r="H749" s="65">
        <f t="shared" si="156"/>
        <v>180</v>
      </c>
      <c r="I749" s="65">
        <f t="shared" si="161"/>
        <v>-180</v>
      </c>
      <c r="J749" s="66">
        <f t="shared" si="159"/>
        <v>1</v>
      </c>
      <c r="K749" s="118">
        <f t="shared" si="160"/>
        <v>1</v>
      </c>
    </row>
    <row r="750" spans="1:11" ht="14.4" customHeight="1" thickBot="1" x14ac:dyDescent="0.35">
      <c r="A750" s="99" t="s">
        <v>286</v>
      </c>
      <c r="B750" s="67"/>
      <c r="C750" s="70"/>
      <c r="D750" s="68"/>
      <c r="E750" s="69"/>
      <c r="F750" s="114"/>
      <c r="G750" s="150">
        <f>SUM(G726:G749)</f>
        <v>82</v>
      </c>
      <c r="H750" s="150"/>
      <c r="I750" s="150"/>
      <c r="J750" s="150">
        <f t="shared" ref="J750:K750" si="162">SUM(J726:J749)</f>
        <v>16</v>
      </c>
      <c r="K750" s="122">
        <f t="shared" si="162"/>
        <v>24</v>
      </c>
    </row>
    <row r="751" spans="1:11" ht="14.4" customHeight="1" x14ac:dyDescent="0.3">
      <c r="A751" s="21" t="s">
        <v>138</v>
      </c>
      <c r="B751" s="20" t="s">
        <v>56</v>
      </c>
      <c r="C751" s="37" t="s">
        <v>5</v>
      </c>
      <c r="D751" s="34">
        <v>38985</v>
      </c>
      <c r="E751" s="22">
        <v>38989</v>
      </c>
      <c r="F751" s="111"/>
      <c r="G751" s="65">
        <f>'National Disaster Timeline'!$I$25</f>
        <v>6</v>
      </c>
      <c r="H751" s="65">
        <f t="shared" si="156"/>
        <v>180</v>
      </c>
      <c r="I751" s="65">
        <f t="shared" si="161"/>
        <v>-182</v>
      </c>
      <c r="J751" s="66"/>
      <c r="K751" s="118">
        <f t="shared" si="160"/>
        <v>1</v>
      </c>
    </row>
    <row r="752" spans="1:11" ht="14.4" customHeight="1" x14ac:dyDescent="0.3">
      <c r="A752" s="21"/>
      <c r="B752" s="20"/>
      <c r="C752" s="36" t="s">
        <v>210</v>
      </c>
      <c r="D752" s="22">
        <v>38987</v>
      </c>
      <c r="E752" s="22">
        <v>38996</v>
      </c>
      <c r="F752" s="111">
        <f t="shared" ref="F752:F762" si="163">D752-E751</f>
        <v>-2</v>
      </c>
      <c r="G752" s="65">
        <f>'National Disaster Timeline'!$I$26</f>
        <v>6</v>
      </c>
      <c r="H752" s="65">
        <f t="shared" si="156"/>
        <v>180</v>
      </c>
      <c r="I752" s="65">
        <f t="shared" si="161"/>
        <v>229</v>
      </c>
      <c r="J752" s="66">
        <f t="shared" ref="J752:J762" si="164">IF(I751 &lt; 0, 1, 0)</f>
        <v>1</v>
      </c>
      <c r="K752" s="118">
        <f t="shared" si="160"/>
        <v>1</v>
      </c>
    </row>
    <row r="753" spans="1:11" ht="14.4" customHeight="1" x14ac:dyDescent="0.3">
      <c r="A753" s="21"/>
      <c r="B753" s="20"/>
      <c r="C753" s="37" t="s">
        <v>5</v>
      </c>
      <c r="D753" s="34">
        <v>39405</v>
      </c>
      <c r="E753" s="22">
        <v>39414</v>
      </c>
      <c r="F753" s="111">
        <f t="shared" si="163"/>
        <v>409</v>
      </c>
      <c r="G753" s="65">
        <f>'National Disaster Timeline'!$I$58</f>
        <v>3</v>
      </c>
      <c r="H753" s="65">
        <f t="shared" si="156"/>
        <v>90</v>
      </c>
      <c r="I753" s="65">
        <f t="shared" si="161"/>
        <v>74</v>
      </c>
      <c r="J753" s="66">
        <f t="shared" si="164"/>
        <v>0</v>
      </c>
      <c r="K753" s="118">
        <f t="shared" si="160"/>
        <v>1</v>
      </c>
    </row>
    <row r="754" spans="1:11" ht="14.4" customHeight="1" x14ac:dyDescent="0.3">
      <c r="A754" s="21"/>
      <c r="B754" s="20"/>
      <c r="C754" s="36" t="s">
        <v>210</v>
      </c>
      <c r="D754" s="22">
        <v>39578</v>
      </c>
      <c r="E754" s="22">
        <v>39586</v>
      </c>
      <c r="F754" s="111">
        <f t="shared" si="163"/>
        <v>164</v>
      </c>
      <c r="G754" s="65">
        <f>'National Disaster Timeline'!$I$65</f>
        <v>3</v>
      </c>
      <c r="H754" s="65">
        <f t="shared" si="156"/>
        <v>90</v>
      </c>
      <c r="I754" s="65">
        <f t="shared" si="161"/>
        <v>-94</v>
      </c>
      <c r="J754" s="66">
        <f t="shared" si="164"/>
        <v>0</v>
      </c>
      <c r="K754" s="118">
        <f t="shared" si="160"/>
        <v>1</v>
      </c>
    </row>
    <row r="755" spans="1:11" ht="14.4" customHeight="1" x14ac:dyDescent="0.3">
      <c r="A755" s="21"/>
      <c r="B755" s="20"/>
      <c r="C755" s="37" t="s">
        <v>5</v>
      </c>
      <c r="D755" s="34">
        <v>39582</v>
      </c>
      <c r="E755" s="22">
        <v>39588</v>
      </c>
      <c r="F755" s="111">
        <f t="shared" si="163"/>
        <v>-4</v>
      </c>
      <c r="G755" s="65">
        <f>'National Disaster Timeline'!$I$67</f>
        <v>6</v>
      </c>
      <c r="H755" s="65">
        <f t="shared" si="156"/>
        <v>180</v>
      </c>
      <c r="I755" s="65">
        <f t="shared" si="161"/>
        <v>-152</v>
      </c>
      <c r="J755" s="66">
        <f t="shared" si="164"/>
        <v>1</v>
      </c>
      <c r="K755" s="118">
        <f t="shared" si="160"/>
        <v>1</v>
      </c>
    </row>
    <row r="756" spans="1:11" ht="14.4" customHeight="1" x14ac:dyDescent="0.3">
      <c r="A756" s="21"/>
      <c r="B756" s="20"/>
      <c r="C756" s="37" t="s">
        <v>5</v>
      </c>
      <c r="D756" s="34">
        <v>39616</v>
      </c>
      <c r="E756" s="22">
        <v>39622</v>
      </c>
      <c r="F756" s="111">
        <f t="shared" si="163"/>
        <v>28</v>
      </c>
      <c r="G756" s="65">
        <f>'National Disaster Timeline'!$I$71</f>
        <v>6</v>
      </c>
      <c r="H756" s="65">
        <f t="shared" si="156"/>
        <v>180</v>
      </c>
      <c r="I756" s="65">
        <f t="shared" si="161"/>
        <v>-182</v>
      </c>
      <c r="J756" s="66">
        <f t="shared" si="164"/>
        <v>1</v>
      </c>
      <c r="K756" s="118">
        <f t="shared" si="160"/>
        <v>1</v>
      </c>
    </row>
    <row r="757" spans="1:11" ht="14.4" customHeight="1" x14ac:dyDescent="0.3">
      <c r="A757" s="21"/>
      <c r="B757" s="20"/>
      <c r="C757" s="36" t="s">
        <v>210</v>
      </c>
      <c r="D757" s="22">
        <v>39620</v>
      </c>
      <c r="E757" s="22">
        <v>39622</v>
      </c>
      <c r="F757" s="111">
        <f t="shared" si="163"/>
        <v>-2</v>
      </c>
      <c r="G757" s="65">
        <f>'National Disaster Timeline'!$I$72</f>
        <v>1</v>
      </c>
      <c r="H757" s="65">
        <f t="shared" si="156"/>
        <v>30</v>
      </c>
      <c r="I757" s="65">
        <f t="shared" si="161"/>
        <v>199</v>
      </c>
      <c r="J757" s="66">
        <f t="shared" si="164"/>
        <v>1</v>
      </c>
      <c r="K757" s="118">
        <f t="shared" si="160"/>
        <v>1</v>
      </c>
    </row>
    <row r="758" spans="1:11" ht="14.4" customHeight="1" x14ac:dyDescent="0.3">
      <c r="A758" s="21"/>
      <c r="B758" s="20"/>
      <c r="C758" s="36" t="s">
        <v>13</v>
      </c>
      <c r="D758" s="22">
        <v>39851</v>
      </c>
      <c r="E758" s="22">
        <v>39853</v>
      </c>
      <c r="F758" s="111">
        <f t="shared" si="163"/>
        <v>229</v>
      </c>
      <c r="G758" s="65">
        <f>'National Disaster Timeline'!$I$98</f>
        <v>1</v>
      </c>
      <c r="H758" s="65">
        <f t="shared" si="156"/>
        <v>30</v>
      </c>
      <c r="I758" s="65">
        <f t="shared" si="161"/>
        <v>141</v>
      </c>
      <c r="J758" s="66">
        <f t="shared" si="164"/>
        <v>0</v>
      </c>
      <c r="K758" s="118">
        <f t="shared" si="160"/>
        <v>1</v>
      </c>
    </row>
    <row r="759" spans="1:11" ht="14.4" customHeight="1" x14ac:dyDescent="0.3">
      <c r="A759" s="21"/>
      <c r="B759" s="20"/>
      <c r="C759" s="36" t="s">
        <v>5</v>
      </c>
      <c r="D759" s="22">
        <v>40024</v>
      </c>
      <c r="E759" s="22">
        <v>40027</v>
      </c>
      <c r="F759" s="111">
        <f t="shared" si="163"/>
        <v>171</v>
      </c>
      <c r="G759" s="51">
        <f>'National Disaster Timeline'!$I$112</f>
        <v>6</v>
      </c>
      <c r="H759" s="65">
        <f t="shared" si="156"/>
        <v>180</v>
      </c>
      <c r="I759" s="65">
        <f t="shared" si="161"/>
        <v>-179</v>
      </c>
      <c r="J759" s="66">
        <f t="shared" si="164"/>
        <v>0</v>
      </c>
      <c r="K759" s="118">
        <f t="shared" si="160"/>
        <v>1</v>
      </c>
    </row>
    <row r="760" spans="1:11" ht="14.4" customHeight="1" x14ac:dyDescent="0.3">
      <c r="A760" s="21"/>
      <c r="B760" s="20"/>
      <c r="C760" s="36" t="s">
        <v>5</v>
      </c>
      <c r="D760" s="22">
        <v>40028</v>
      </c>
      <c r="E760" s="22">
        <v>40034</v>
      </c>
      <c r="F760" s="111">
        <f t="shared" si="163"/>
        <v>1</v>
      </c>
      <c r="G760" s="51">
        <f>'National Disaster Timeline'!$I$113</f>
        <v>3</v>
      </c>
      <c r="H760" s="65">
        <f t="shared" si="156"/>
        <v>90</v>
      </c>
      <c r="I760" s="65">
        <f t="shared" si="161"/>
        <v>-66</v>
      </c>
      <c r="J760" s="66">
        <f t="shared" si="164"/>
        <v>1</v>
      </c>
      <c r="K760" s="118">
        <f t="shared" si="160"/>
        <v>1</v>
      </c>
    </row>
    <row r="761" spans="1:11" ht="14.4" customHeight="1" x14ac:dyDescent="0.3">
      <c r="A761" s="21"/>
      <c r="B761" s="20"/>
      <c r="C761" s="37" t="s">
        <v>5</v>
      </c>
      <c r="D761" s="34">
        <v>40058</v>
      </c>
      <c r="E761" s="22">
        <v>40061</v>
      </c>
      <c r="F761" s="111">
        <f t="shared" si="163"/>
        <v>24</v>
      </c>
      <c r="G761" s="51">
        <f>'National Disaster Timeline'!$I$116</f>
        <v>3</v>
      </c>
      <c r="H761" s="65">
        <f t="shared" si="156"/>
        <v>90</v>
      </c>
      <c r="I761" s="65">
        <f t="shared" si="161"/>
        <v>-93</v>
      </c>
      <c r="J761" s="66">
        <f t="shared" si="164"/>
        <v>1</v>
      </c>
      <c r="K761" s="118">
        <f t="shared" si="160"/>
        <v>1</v>
      </c>
    </row>
    <row r="762" spans="1:11" ht="14.4" customHeight="1" thickBot="1" x14ac:dyDescent="0.35">
      <c r="A762" s="21"/>
      <c r="B762" s="20"/>
      <c r="C762" s="106" t="s">
        <v>210</v>
      </c>
      <c r="D762" s="22">
        <v>40058</v>
      </c>
      <c r="E762" s="22">
        <v>40063</v>
      </c>
      <c r="F762" s="111">
        <f t="shared" si="163"/>
        <v>-3</v>
      </c>
      <c r="G762" s="51">
        <f>'National Disaster Timeline'!$I$117</f>
        <v>1</v>
      </c>
      <c r="H762" s="65">
        <f t="shared" si="156"/>
        <v>30</v>
      </c>
      <c r="I762" s="65">
        <f t="shared" si="161"/>
        <v>-30</v>
      </c>
      <c r="J762" s="66">
        <f t="shared" si="164"/>
        <v>1</v>
      </c>
      <c r="K762" s="118">
        <f t="shared" si="160"/>
        <v>1</v>
      </c>
    </row>
    <row r="763" spans="1:11" ht="14.4" customHeight="1" thickBot="1" x14ac:dyDescent="0.35">
      <c r="A763" s="99" t="s">
        <v>286</v>
      </c>
      <c r="B763" s="67"/>
      <c r="C763" s="70"/>
      <c r="D763" s="68"/>
      <c r="E763" s="69"/>
      <c r="F763" s="114"/>
      <c r="G763" s="150">
        <f>SUM(G751:G762)</f>
        <v>45</v>
      </c>
      <c r="H763" s="150"/>
      <c r="I763" s="150"/>
      <c r="J763" s="150">
        <f t="shared" ref="J763:K763" si="165">SUM(J751:J762)</f>
        <v>7</v>
      </c>
      <c r="K763" s="122">
        <f t="shared" si="165"/>
        <v>12</v>
      </c>
    </row>
    <row r="764" spans="1:11" ht="14.4" customHeight="1" thickBot="1" x14ac:dyDescent="0.35">
      <c r="A764" s="21" t="s">
        <v>139</v>
      </c>
      <c r="B764" s="20" t="s">
        <v>57</v>
      </c>
      <c r="C764" s="37" t="s">
        <v>5</v>
      </c>
      <c r="D764" s="34">
        <v>39616</v>
      </c>
      <c r="E764" s="22">
        <v>39622</v>
      </c>
      <c r="F764" s="111"/>
      <c r="G764" s="51">
        <f>'National Disaster Timeline'!$I$71</f>
        <v>6</v>
      </c>
      <c r="H764" s="65">
        <f t="shared" si="156"/>
        <v>180</v>
      </c>
      <c r="I764" s="65">
        <f t="shared" si="161"/>
        <v>-180</v>
      </c>
      <c r="J764" s="66"/>
      <c r="K764" s="118">
        <f t="shared" si="160"/>
        <v>1</v>
      </c>
    </row>
    <row r="765" spans="1:11" ht="14.4" customHeight="1" thickBot="1" x14ac:dyDescent="0.35">
      <c r="A765" s="99" t="s">
        <v>286</v>
      </c>
      <c r="B765" s="67"/>
      <c r="C765" s="70"/>
      <c r="D765" s="68"/>
      <c r="E765" s="69"/>
      <c r="F765" s="114"/>
      <c r="G765" s="150">
        <f>SUM(G764)</f>
        <v>6</v>
      </c>
      <c r="H765" s="150"/>
      <c r="I765" s="150"/>
      <c r="J765" s="150">
        <f t="shared" ref="J765:K765" si="166">SUM(J764)</f>
        <v>0</v>
      </c>
      <c r="K765" s="122">
        <f t="shared" si="166"/>
        <v>1</v>
      </c>
    </row>
    <row r="766" spans="1:11" ht="14.4" customHeight="1" x14ac:dyDescent="0.3">
      <c r="A766" s="21" t="s">
        <v>140</v>
      </c>
      <c r="B766" s="20" t="s">
        <v>58</v>
      </c>
      <c r="C766" s="37" t="s">
        <v>13</v>
      </c>
      <c r="D766" s="34">
        <v>38691</v>
      </c>
      <c r="E766" s="22">
        <v>38715</v>
      </c>
      <c r="F766" s="111"/>
      <c r="G766" s="65">
        <f>'National Disaster Timeline'!$I$5</f>
        <v>6</v>
      </c>
      <c r="H766" s="65">
        <f t="shared" si="156"/>
        <v>180</v>
      </c>
      <c r="I766" s="65">
        <f t="shared" si="161"/>
        <v>-47</v>
      </c>
      <c r="J766" s="66"/>
      <c r="K766" s="118">
        <f t="shared" si="160"/>
        <v>1</v>
      </c>
    </row>
    <row r="767" spans="1:11" ht="14.4" customHeight="1" x14ac:dyDescent="0.3">
      <c r="A767" s="21"/>
      <c r="B767" s="20"/>
      <c r="C767" s="36" t="s">
        <v>210</v>
      </c>
      <c r="D767" s="22">
        <v>38848</v>
      </c>
      <c r="E767" s="22">
        <v>38851</v>
      </c>
      <c r="F767" s="111">
        <f t="shared" ref="F767:F778" si="167">D767-E766</f>
        <v>133</v>
      </c>
      <c r="G767" s="65">
        <f>'National Disaster Timeline'!$I$13</f>
        <v>3</v>
      </c>
      <c r="H767" s="65">
        <f t="shared" si="156"/>
        <v>90</v>
      </c>
      <c r="I767" s="65">
        <f t="shared" si="161"/>
        <v>-95</v>
      </c>
      <c r="J767" s="66">
        <f t="shared" ref="J767:J778" si="168">IF(I766 &lt; 0, 1, 0)</f>
        <v>1</v>
      </c>
      <c r="K767" s="118">
        <f t="shared" si="160"/>
        <v>1</v>
      </c>
    </row>
    <row r="768" spans="1:11" ht="14.4" customHeight="1" x14ac:dyDescent="0.3">
      <c r="A768" s="21"/>
      <c r="B768" s="20"/>
      <c r="C768" s="37" t="s">
        <v>5</v>
      </c>
      <c r="D768" s="34">
        <v>38846</v>
      </c>
      <c r="E768" s="22">
        <v>38852</v>
      </c>
      <c r="F768" s="111">
        <f t="shared" si="167"/>
        <v>-5</v>
      </c>
      <c r="G768" s="65">
        <f>'National Disaster Timeline'!$I$11</f>
        <v>6</v>
      </c>
      <c r="H768" s="65">
        <f t="shared" si="156"/>
        <v>180</v>
      </c>
      <c r="I768" s="65">
        <f t="shared" si="161"/>
        <v>-47</v>
      </c>
      <c r="J768" s="66">
        <f t="shared" si="168"/>
        <v>1</v>
      </c>
      <c r="K768" s="118">
        <f t="shared" si="160"/>
        <v>1</v>
      </c>
    </row>
    <row r="769" spans="1:11" ht="14.4" customHeight="1" x14ac:dyDescent="0.3">
      <c r="A769" s="21"/>
      <c r="B769" s="20"/>
      <c r="C769" s="37" t="s">
        <v>5</v>
      </c>
      <c r="D769" s="34">
        <v>38985</v>
      </c>
      <c r="E769" s="22">
        <v>38989</v>
      </c>
      <c r="F769" s="111">
        <f t="shared" si="167"/>
        <v>133</v>
      </c>
      <c r="G769" s="65">
        <f>'National Disaster Timeline'!$I$25</f>
        <v>6</v>
      </c>
      <c r="H769" s="65">
        <f t="shared" si="156"/>
        <v>180</v>
      </c>
      <c r="I769" s="65">
        <f t="shared" si="161"/>
        <v>-182</v>
      </c>
      <c r="J769" s="66">
        <f t="shared" si="168"/>
        <v>1</v>
      </c>
      <c r="K769" s="118">
        <f t="shared" si="160"/>
        <v>1</v>
      </c>
    </row>
    <row r="770" spans="1:11" ht="14.4" customHeight="1" x14ac:dyDescent="0.3">
      <c r="A770" s="21"/>
      <c r="B770" s="20"/>
      <c r="C770" s="106" t="s">
        <v>210</v>
      </c>
      <c r="D770" s="22">
        <v>38987</v>
      </c>
      <c r="E770" s="22">
        <v>38996</v>
      </c>
      <c r="F770" s="111">
        <f t="shared" si="167"/>
        <v>-2</v>
      </c>
      <c r="G770" s="65">
        <f>'National Disaster Timeline'!$I$26</f>
        <v>6</v>
      </c>
      <c r="H770" s="65">
        <f t="shared" ref="H770:H833" si="169">G770 * 30</f>
        <v>180</v>
      </c>
      <c r="I770" s="65">
        <f t="shared" si="161"/>
        <v>-96</v>
      </c>
      <c r="J770" s="66">
        <f t="shared" si="168"/>
        <v>1</v>
      </c>
      <c r="K770" s="118">
        <f t="shared" si="160"/>
        <v>1</v>
      </c>
    </row>
    <row r="771" spans="1:11" ht="14.4" customHeight="1" x14ac:dyDescent="0.3">
      <c r="A771" s="21"/>
      <c r="B771" s="20"/>
      <c r="C771" s="106" t="s">
        <v>13</v>
      </c>
      <c r="D771" s="22">
        <v>39080</v>
      </c>
      <c r="E771" s="22">
        <v>39097</v>
      </c>
      <c r="F771" s="111">
        <f t="shared" si="167"/>
        <v>84</v>
      </c>
      <c r="G771" s="65">
        <f>'National Disaster Timeline'!$I$36</f>
        <v>3</v>
      </c>
      <c r="H771" s="65">
        <f t="shared" si="169"/>
        <v>90</v>
      </c>
      <c r="I771" s="65">
        <f t="shared" si="161"/>
        <v>220</v>
      </c>
      <c r="J771" s="66">
        <f t="shared" si="168"/>
        <v>1</v>
      </c>
      <c r="K771" s="118">
        <f t="shared" si="160"/>
        <v>1</v>
      </c>
    </row>
    <row r="772" spans="1:11" ht="14.4" customHeight="1" x14ac:dyDescent="0.3">
      <c r="A772" s="21"/>
      <c r="B772" s="20"/>
      <c r="C772" s="35" t="s">
        <v>5</v>
      </c>
      <c r="D772" s="34">
        <v>39407</v>
      </c>
      <c r="E772" s="22">
        <v>39414</v>
      </c>
      <c r="F772" s="111">
        <f t="shared" si="167"/>
        <v>310</v>
      </c>
      <c r="G772" s="65">
        <f>'National Disaster Timeline'!$I$59</f>
        <v>6</v>
      </c>
      <c r="H772" s="65">
        <f t="shared" si="169"/>
        <v>180</v>
      </c>
      <c r="I772" s="65">
        <f t="shared" si="161"/>
        <v>-104</v>
      </c>
      <c r="J772" s="66">
        <f t="shared" si="168"/>
        <v>0</v>
      </c>
      <c r="K772" s="118">
        <f t="shared" si="160"/>
        <v>1</v>
      </c>
    </row>
    <row r="773" spans="1:11" ht="14.4" customHeight="1" x14ac:dyDescent="0.3">
      <c r="A773" s="21"/>
      <c r="B773" s="20"/>
      <c r="C773" s="106" t="s">
        <v>13</v>
      </c>
      <c r="D773" s="22">
        <v>39490</v>
      </c>
      <c r="E773" s="22">
        <v>39519</v>
      </c>
      <c r="F773" s="111">
        <f t="shared" si="167"/>
        <v>76</v>
      </c>
      <c r="G773" s="65">
        <f>'National Disaster Timeline'!$I$63</f>
        <v>6</v>
      </c>
      <c r="H773" s="65">
        <f t="shared" si="169"/>
        <v>180</v>
      </c>
      <c r="I773" s="65">
        <f t="shared" si="161"/>
        <v>-83</v>
      </c>
      <c r="J773" s="66">
        <f t="shared" si="168"/>
        <v>1</v>
      </c>
      <c r="K773" s="118">
        <f t="shared" si="160"/>
        <v>1</v>
      </c>
    </row>
    <row r="774" spans="1:11" ht="14.4" customHeight="1" x14ac:dyDescent="0.3">
      <c r="A774" s="21"/>
      <c r="B774" s="20"/>
      <c r="C774" s="35" t="s">
        <v>5</v>
      </c>
      <c r="D774" s="34">
        <v>39616</v>
      </c>
      <c r="E774" s="22">
        <v>39622</v>
      </c>
      <c r="F774" s="111">
        <f t="shared" si="167"/>
        <v>97</v>
      </c>
      <c r="G774" s="65">
        <f>'National Disaster Timeline'!$I$71</f>
        <v>6</v>
      </c>
      <c r="H774" s="65">
        <f t="shared" si="169"/>
        <v>180</v>
      </c>
      <c r="I774" s="65">
        <f t="shared" si="161"/>
        <v>-182</v>
      </c>
      <c r="J774" s="66">
        <f t="shared" si="168"/>
        <v>1</v>
      </c>
      <c r="K774" s="118">
        <f t="shared" si="160"/>
        <v>1</v>
      </c>
    </row>
    <row r="775" spans="1:11" ht="14.4" customHeight="1" x14ac:dyDescent="0.3">
      <c r="A775" s="21"/>
      <c r="B775" s="20"/>
      <c r="C775" s="106" t="s">
        <v>210</v>
      </c>
      <c r="D775" s="22">
        <v>39620</v>
      </c>
      <c r="E775" s="22">
        <v>39622</v>
      </c>
      <c r="F775" s="111">
        <f t="shared" si="167"/>
        <v>-2</v>
      </c>
      <c r="G775" s="65">
        <f>'National Disaster Timeline'!$I$72</f>
        <v>1</v>
      </c>
      <c r="H775" s="65">
        <f t="shared" si="169"/>
        <v>30</v>
      </c>
      <c r="I775" s="65">
        <f t="shared" si="161"/>
        <v>138</v>
      </c>
      <c r="J775" s="66">
        <f t="shared" si="168"/>
        <v>1</v>
      </c>
      <c r="K775" s="118">
        <f t="shared" si="160"/>
        <v>1</v>
      </c>
    </row>
    <row r="776" spans="1:11" s="45" customFormat="1" ht="14.4" customHeight="1" x14ac:dyDescent="0.3">
      <c r="A776" s="21"/>
      <c r="B776" s="20"/>
      <c r="C776" s="37" t="s">
        <v>13</v>
      </c>
      <c r="D776" s="34">
        <v>39790</v>
      </c>
      <c r="E776" s="34">
        <v>39790</v>
      </c>
      <c r="F776" s="111">
        <f t="shared" si="167"/>
        <v>168</v>
      </c>
      <c r="G776" s="65">
        <f>'National Disaster Timeline'!$I$89</f>
        <v>3</v>
      </c>
      <c r="H776" s="65">
        <f t="shared" si="169"/>
        <v>90</v>
      </c>
      <c r="I776" s="65">
        <f t="shared" si="161"/>
        <v>-57</v>
      </c>
      <c r="J776" s="66">
        <f t="shared" si="168"/>
        <v>0</v>
      </c>
      <c r="K776" s="118">
        <f t="shared" si="160"/>
        <v>1</v>
      </c>
    </row>
    <row r="777" spans="1:11" s="45" customFormat="1" ht="14.4" customHeight="1" x14ac:dyDescent="0.3">
      <c r="A777" s="21"/>
      <c r="B777" s="20"/>
      <c r="C777" s="37" t="s">
        <v>13</v>
      </c>
      <c r="D777" s="34">
        <v>39823</v>
      </c>
      <c r="E777" s="34">
        <v>39823</v>
      </c>
      <c r="F777" s="111">
        <f t="shared" si="167"/>
        <v>33</v>
      </c>
      <c r="G777" s="65">
        <f>'National Disaster Timeline'!$I$96</f>
        <v>1</v>
      </c>
      <c r="H777" s="65">
        <f t="shared" si="169"/>
        <v>30</v>
      </c>
      <c r="I777" s="65">
        <f t="shared" si="161"/>
        <v>134</v>
      </c>
      <c r="J777" s="66">
        <f t="shared" si="168"/>
        <v>1</v>
      </c>
      <c r="K777" s="118">
        <f t="shared" si="160"/>
        <v>1</v>
      </c>
    </row>
    <row r="778" spans="1:11" ht="14.4" customHeight="1" thickBot="1" x14ac:dyDescent="0.35">
      <c r="A778" s="21"/>
      <c r="B778" s="20"/>
      <c r="C778" s="36" t="s">
        <v>5</v>
      </c>
      <c r="D778" s="22">
        <v>39987</v>
      </c>
      <c r="E778" s="22">
        <v>39989</v>
      </c>
      <c r="F778" s="111">
        <f t="shared" si="167"/>
        <v>164</v>
      </c>
      <c r="G778" s="51">
        <f>'National Disaster Timeline'!$I$107</f>
        <v>3</v>
      </c>
      <c r="H778" s="65">
        <f t="shared" si="169"/>
        <v>90</v>
      </c>
      <c r="I778" s="65">
        <f t="shared" si="161"/>
        <v>-90</v>
      </c>
      <c r="J778" s="66">
        <f t="shared" si="168"/>
        <v>0</v>
      </c>
      <c r="K778" s="118">
        <f t="shared" si="160"/>
        <v>1</v>
      </c>
    </row>
    <row r="779" spans="1:11" ht="14.4" customHeight="1" thickBot="1" x14ac:dyDescent="0.35">
      <c r="A779" s="99" t="s">
        <v>286</v>
      </c>
      <c r="B779" s="67"/>
      <c r="C779" s="70"/>
      <c r="D779" s="68"/>
      <c r="E779" s="69"/>
      <c r="F779" s="114"/>
      <c r="G779" s="150">
        <f>SUM(G766:G778)</f>
        <v>56</v>
      </c>
      <c r="H779" s="150"/>
      <c r="I779" s="150"/>
      <c r="J779" s="150">
        <f t="shared" ref="J779:K779" si="170">SUM(J766:J778)</f>
        <v>9</v>
      </c>
      <c r="K779" s="122">
        <f t="shared" si="170"/>
        <v>13</v>
      </c>
    </row>
    <row r="780" spans="1:11" ht="14.4" customHeight="1" x14ac:dyDescent="0.3">
      <c r="A780" s="21" t="s">
        <v>141</v>
      </c>
      <c r="B780" s="20" t="s">
        <v>59</v>
      </c>
      <c r="C780" s="36" t="s">
        <v>13</v>
      </c>
      <c r="D780" s="22">
        <v>38610</v>
      </c>
      <c r="E780" s="22">
        <v>38622</v>
      </c>
      <c r="F780" s="111"/>
      <c r="G780" s="51">
        <f>'National Disaster Timeline'!$I$3</f>
        <v>3</v>
      </c>
      <c r="H780" s="65">
        <f t="shared" si="169"/>
        <v>90</v>
      </c>
      <c r="I780" s="65">
        <f t="shared" si="161"/>
        <v>31</v>
      </c>
      <c r="J780" s="66"/>
      <c r="K780" s="118">
        <f t="shared" si="160"/>
        <v>1</v>
      </c>
    </row>
    <row r="781" spans="1:11" ht="14.4" customHeight="1" x14ac:dyDescent="0.3">
      <c r="A781" s="21"/>
      <c r="B781" s="20"/>
      <c r="C781" s="36" t="s">
        <v>13</v>
      </c>
      <c r="D781" s="22">
        <v>38743</v>
      </c>
      <c r="E781" s="22">
        <v>38753</v>
      </c>
      <c r="F781" s="111">
        <f t="shared" ref="F781:F803" si="171">D781-E780</f>
        <v>121</v>
      </c>
      <c r="G781" s="51">
        <f>'National Disaster Timeline'!$I$6</f>
        <v>6</v>
      </c>
      <c r="H781" s="65">
        <f t="shared" si="169"/>
        <v>180</v>
      </c>
      <c r="I781" s="65">
        <f t="shared" si="161"/>
        <v>-24</v>
      </c>
      <c r="J781" s="66">
        <f t="shared" ref="J781:J803" si="172">IF(I780 &lt; 0, 1, 0)</f>
        <v>0</v>
      </c>
      <c r="K781" s="118">
        <f t="shared" si="160"/>
        <v>1</v>
      </c>
    </row>
    <row r="782" spans="1:11" ht="14.4" customHeight="1" x14ac:dyDescent="0.3">
      <c r="A782" s="21"/>
      <c r="B782" s="20"/>
      <c r="C782" s="36" t="s">
        <v>210</v>
      </c>
      <c r="D782" s="22">
        <v>38909</v>
      </c>
      <c r="E782" s="22">
        <v>38917</v>
      </c>
      <c r="F782" s="111">
        <f t="shared" si="171"/>
        <v>156</v>
      </c>
      <c r="G782" s="65">
        <f>'National Disaster Timeline'!$I$15</f>
        <v>3</v>
      </c>
      <c r="H782" s="65">
        <f t="shared" si="169"/>
        <v>90</v>
      </c>
      <c r="I782" s="65">
        <f t="shared" si="161"/>
        <v>-88</v>
      </c>
      <c r="J782" s="66">
        <f t="shared" si="172"/>
        <v>1</v>
      </c>
      <c r="K782" s="118">
        <f t="shared" si="160"/>
        <v>1</v>
      </c>
    </row>
    <row r="783" spans="1:11" ht="14.4" customHeight="1" x14ac:dyDescent="0.3">
      <c r="A783" s="21"/>
      <c r="B783" s="20"/>
      <c r="C783" s="36" t="s">
        <v>5</v>
      </c>
      <c r="D783" s="22">
        <v>38919</v>
      </c>
      <c r="E783" s="22">
        <v>38923</v>
      </c>
      <c r="F783" s="111">
        <f t="shared" si="171"/>
        <v>2</v>
      </c>
      <c r="G783" s="65">
        <f>'National Disaster Timeline'!$I$17</f>
        <v>3</v>
      </c>
      <c r="H783" s="65">
        <f t="shared" si="169"/>
        <v>90</v>
      </c>
      <c r="I783" s="65">
        <f t="shared" si="161"/>
        <v>-91</v>
      </c>
      <c r="J783" s="66">
        <f t="shared" si="172"/>
        <v>1</v>
      </c>
      <c r="K783" s="118">
        <f t="shared" si="160"/>
        <v>1</v>
      </c>
    </row>
    <row r="784" spans="1:11" ht="14.4" customHeight="1" x14ac:dyDescent="0.3">
      <c r="A784" s="21"/>
      <c r="B784" s="20"/>
      <c r="C784" s="36" t="s">
        <v>210</v>
      </c>
      <c r="D784" s="22">
        <v>38922</v>
      </c>
      <c r="E784" s="22">
        <v>38926</v>
      </c>
      <c r="F784" s="111">
        <f t="shared" si="171"/>
        <v>-1</v>
      </c>
      <c r="G784" s="65">
        <f>'National Disaster Timeline'!$I$18</f>
        <v>1</v>
      </c>
      <c r="H784" s="65">
        <f t="shared" si="169"/>
        <v>30</v>
      </c>
      <c r="I784" s="65">
        <f t="shared" si="161"/>
        <v>-30</v>
      </c>
      <c r="J784" s="66">
        <f t="shared" si="172"/>
        <v>1</v>
      </c>
      <c r="K784" s="118">
        <f t="shared" si="160"/>
        <v>1</v>
      </c>
    </row>
    <row r="785" spans="1:11" ht="14.4" customHeight="1" x14ac:dyDescent="0.3">
      <c r="A785" s="21"/>
      <c r="B785" s="20"/>
      <c r="C785" s="37" t="s">
        <v>5</v>
      </c>
      <c r="D785" s="34">
        <v>38926</v>
      </c>
      <c r="E785" s="22">
        <v>38931</v>
      </c>
      <c r="F785" s="111">
        <f t="shared" si="171"/>
        <v>0</v>
      </c>
      <c r="G785" s="65">
        <f>'National Disaster Timeline'!$I$19</f>
        <v>3</v>
      </c>
      <c r="H785" s="65">
        <f t="shared" si="169"/>
        <v>90</v>
      </c>
      <c r="I785" s="65">
        <f t="shared" si="161"/>
        <v>-93</v>
      </c>
      <c r="J785" s="66">
        <f t="shared" si="172"/>
        <v>1</v>
      </c>
      <c r="K785" s="118">
        <f t="shared" si="160"/>
        <v>1</v>
      </c>
    </row>
    <row r="786" spans="1:11" ht="14.4" customHeight="1" x14ac:dyDescent="0.3">
      <c r="A786" s="21"/>
      <c r="B786" s="20"/>
      <c r="C786" s="36" t="s">
        <v>210</v>
      </c>
      <c r="D786" s="22">
        <v>38928</v>
      </c>
      <c r="E786" s="22">
        <v>38931</v>
      </c>
      <c r="F786" s="111">
        <f t="shared" si="171"/>
        <v>-3</v>
      </c>
      <c r="G786" s="65">
        <f>'National Disaster Timeline'!$I$20</f>
        <v>3</v>
      </c>
      <c r="H786" s="65">
        <f t="shared" si="169"/>
        <v>90</v>
      </c>
      <c r="I786" s="65">
        <f t="shared" si="161"/>
        <v>-36</v>
      </c>
      <c r="J786" s="66">
        <f t="shared" si="172"/>
        <v>1</v>
      </c>
      <c r="K786" s="118">
        <f t="shared" si="160"/>
        <v>1</v>
      </c>
    </row>
    <row r="787" spans="1:11" ht="14.4" customHeight="1" x14ac:dyDescent="0.3">
      <c r="A787" s="21"/>
      <c r="B787" s="20"/>
      <c r="C787" s="37" t="s">
        <v>5</v>
      </c>
      <c r="D787" s="34">
        <v>38985</v>
      </c>
      <c r="E787" s="22">
        <v>38989</v>
      </c>
      <c r="F787" s="111">
        <f t="shared" si="171"/>
        <v>54</v>
      </c>
      <c r="G787" s="65">
        <f>'National Disaster Timeline'!$I$25</f>
        <v>6</v>
      </c>
      <c r="H787" s="65">
        <f t="shared" si="169"/>
        <v>180</v>
      </c>
      <c r="I787" s="65">
        <f t="shared" si="161"/>
        <v>-152</v>
      </c>
      <c r="J787" s="66">
        <f t="shared" si="172"/>
        <v>1</v>
      </c>
      <c r="K787" s="118">
        <f t="shared" si="160"/>
        <v>1</v>
      </c>
    </row>
    <row r="788" spans="1:11" s="10" customFormat="1" ht="14.4" customHeight="1" x14ac:dyDescent="0.3">
      <c r="A788" s="21"/>
      <c r="B788" s="19"/>
      <c r="C788" s="36" t="s">
        <v>5</v>
      </c>
      <c r="D788" s="22">
        <v>39017</v>
      </c>
      <c r="E788" s="22">
        <v>39020</v>
      </c>
      <c r="F788" s="111">
        <f t="shared" si="171"/>
        <v>28</v>
      </c>
      <c r="G788" s="65">
        <f>'National Disaster Timeline'!$I$30</f>
        <v>6</v>
      </c>
      <c r="H788" s="65">
        <f t="shared" si="169"/>
        <v>180</v>
      </c>
      <c r="I788" s="65">
        <f t="shared" si="161"/>
        <v>-169</v>
      </c>
      <c r="J788" s="66">
        <f t="shared" si="172"/>
        <v>1</v>
      </c>
      <c r="K788" s="118">
        <f t="shared" si="160"/>
        <v>1</v>
      </c>
    </row>
    <row r="789" spans="1:11" s="10" customFormat="1" ht="14.4" customHeight="1" x14ac:dyDescent="0.3">
      <c r="A789" s="21"/>
      <c r="B789" s="20"/>
      <c r="C789" s="37" t="s">
        <v>5</v>
      </c>
      <c r="D789" s="34">
        <v>39031</v>
      </c>
      <c r="E789" s="22">
        <v>39033</v>
      </c>
      <c r="F789" s="111">
        <f t="shared" si="171"/>
        <v>11</v>
      </c>
      <c r="G789" s="65">
        <f>'National Disaster Timeline'!$I$32</f>
        <v>1</v>
      </c>
      <c r="H789" s="65">
        <f t="shared" si="169"/>
        <v>30</v>
      </c>
      <c r="I789" s="65">
        <f t="shared" si="161"/>
        <v>239</v>
      </c>
      <c r="J789" s="66">
        <f t="shared" si="172"/>
        <v>1</v>
      </c>
      <c r="K789" s="118">
        <f t="shared" si="160"/>
        <v>1</v>
      </c>
    </row>
    <row r="790" spans="1:11" ht="14.4" customHeight="1" x14ac:dyDescent="0.3">
      <c r="A790" s="21"/>
      <c r="B790" s="20"/>
      <c r="C790" s="37" t="s">
        <v>5</v>
      </c>
      <c r="D790" s="34">
        <v>39302</v>
      </c>
      <c r="E790" s="22">
        <v>39304</v>
      </c>
      <c r="F790" s="111">
        <f t="shared" si="171"/>
        <v>269</v>
      </c>
      <c r="G790" s="65">
        <f>'National Disaster Timeline'!$I$44</f>
        <v>6</v>
      </c>
      <c r="H790" s="65">
        <f t="shared" si="169"/>
        <v>180</v>
      </c>
      <c r="I790" s="65">
        <f t="shared" si="161"/>
        <v>-177</v>
      </c>
      <c r="J790" s="66">
        <f t="shared" si="172"/>
        <v>0</v>
      </c>
      <c r="K790" s="118">
        <f t="shared" si="160"/>
        <v>1</v>
      </c>
    </row>
    <row r="791" spans="1:11" ht="14.4" customHeight="1" x14ac:dyDescent="0.3">
      <c r="A791" s="21"/>
      <c r="B791" s="20"/>
      <c r="C791" s="37" t="s">
        <v>5</v>
      </c>
      <c r="D791" s="34">
        <v>39307</v>
      </c>
      <c r="E791" s="22">
        <v>39312</v>
      </c>
      <c r="F791" s="111">
        <f t="shared" si="171"/>
        <v>3</v>
      </c>
      <c r="G791" s="65">
        <f>'National Disaster Timeline'!$I$45</f>
        <v>3</v>
      </c>
      <c r="H791" s="65">
        <f t="shared" si="169"/>
        <v>90</v>
      </c>
      <c r="I791" s="65">
        <f t="shared" si="161"/>
        <v>-91</v>
      </c>
      <c r="J791" s="66">
        <f t="shared" si="172"/>
        <v>1</v>
      </c>
      <c r="K791" s="118">
        <f t="shared" ref="K791:K854" si="173">COUNTIF(C791, "*")</f>
        <v>1</v>
      </c>
    </row>
    <row r="792" spans="1:11" ht="14.4" customHeight="1" x14ac:dyDescent="0.3">
      <c r="A792" s="21"/>
      <c r="B792" s="20"/>
      <c r="C792" s="36" t="s">
        <v>210</v>
      </c>
      <c r="D792" s="22">
        <v>39311</v>
      </c>
      <c r="E792" s="22">
        <v>39318</v>
      </c>
      <c r="F792" s="111">
        <f t="shared" si="171"/>
        <v>-1</v>
      </c>
      <c r="G792" s="65">
        <f>'National Disaster Timeline'!$I$46</f>
        <v>3</v>
      </c>
      <c r="H792" s="65">
        <f t="shared" si="169"/>
        <v>90</v>
      </c>
      <c r="I792" s="65">
        <f t="shared" si="161"/>
        <v>178</v>
      </c>
      <c r="J792" s="66">
        <f t="shared" si="172"/>
        <v>1</v>
      </c>
      <c r="K792" s="118">
        <f t="shared" si="173"/>
        <v>1</v>
      </c>
    </row>
    <row r="793" spans="1:11" ht="14.4" customHeight="1" x14ac:dyDescent="0.3">
      <c r="A793" s="21"/>
      <c r="B793" s="20"/>
      <c r="C793" s="36" t="s">
        <v>210</v>
      </c>
      <c r="D793" s="22">
        <v>39586</v>
      </c>
      <c r="E793" s="22">
        <v>39590</v>
      </c>
      <c r="F793" s="111">
        <f t="shared" si="171"/>
        <v>268</v>
      </c>
      <c r="G793" s="65">
        <f>'National Disaster Timeline'!$I$68</f>
        <v>3</v>
      </c>
      <c r="H793" s="65">
        <f t="shared" si="169"/>
        <v>90</v>
      </c>
      <c r="I793" s="65">
        <f t="shared" si="161"/>
        <v>-64</v>
      </c>
      <c r="J793" s="66">
        <f t="shared" si="172"/>
        <v>0</v>
      </c>
      <c r="K793" s="118">
        <f t="shared" si="173"/>
        <v>1</v>
      </c>
    </row>
    <row r="794" spans="1:11" ht="14.4" customHeight="1" x14ac:dyDescent="0.3">
      <c r="A794" s="21"/>
      <c r="B794" s="20"/>
      <c r="C794" s="37" t="s">
        <v>5</v>
      </c>
      <c r="D794" s="34">
        <v>39616</v>
      </c>
      <c r="E794" s="22">
        <v>39622</v>
      </c>
      <c r="F794" s="111">
        <f t="shared" si="171"/>
        <v>26</v>
      </c>
      <c r="G794" s="65">
        <f>'National Disaster Timeline'!$I$71</f>
        <v>6</v>
      </c>
      <c r="H794" s="65">
        <f t="shared" si="169"/>
        <v>180</v>
      </c>
      <c r="I794" s="65">
        <f t="shared" si="161"/>
        <v>-139</v>
      </c>
      <c r="J794" s="66">
        <f t="shared" si="172"/>
        <v>1</v>
      </c>
      <c r="K794" s="118">
        <f t="shared" si="173"/>
        <v>1</v>
      </c>
    </row>
    <row r="795" spans="1:11" ht="14.4" customHeight="1" x14ac:dyDescent="0.3">
      <c r="A795" s="21"/>
      <c r="B795" s="20"/>
      <c r="C795" s="36" t="s">
        <v>5</v>
      </c>
      <c r="D795" s="22">
        <v>39663</v>
      </c>
      <c r="E795" s="22">
        <v>39664</v>
      </c>
      <c r="F795" s="111">
        <f t="shared" si="171"/>
        <v>41</v>
      </c>
      <c r="G795" s="65">
        <f>'National Disaster Timeline'!$I$78</f>
        <v>3</v>
      </c>
      <c r="H795" s="65">
        <f t="shared" si="169"/>
        <v>90</v>
      </c>
      <c r="I795" s="65">
        <f t="shared" si="161"/>
        <v>-86</v>
      </c>
      <c r="J795" s="66">
        <f t="shared" si="172"/>
        <v>1</v>
      </c>
      <c r="K795" s="118">
        <f t="shared" si="173"/>
        <v>1</v>
      </c>
    </row>
    <row r="796" spans="1:11" ht="14.4" customHeight="1" x14ac:dyDescent="0.3">
      <c r="A796" s="21"/>
      <c r="B796" s="20"/>
      <c r="C796" s="37" t="s">
        <v>13</v>
      </c>
      <c r="D796" s="34">
        <v>39668</v>
      </c>
      <c r="E796" s="22">
        <v>39668</v>
      </c>
      <c r="F796" s="111">
        <f t="shared" si="171"/>
        <v>4</v>
      </c>
      <c r="G796" s="65">
        <f>'National Disaster Timeline'!$I$79</f>
        <v>1</v>
      </c>
      <c r="H796" s="65">
        <f t="shared" si="169"/>
        <v>30</v>
      </c>
      <c r="I796" s="65">
        <f t="shared" si="161"/>
        <v>289</v>
      </c>
      <c r="J796" s="66">
        <f t="shared" si="172"/>
        <v>1</v>
      </c>
      <c r="K796" s="118">
        <f t="shared" si="173"/>
        <v>1</v>
      </c>
    </row>
    <row r="797" spans="1:11" ht="14.4" customHeight="1" x14ac:dyDescent="0.3">
      <c r="A797" s="21"/>
      <c r="B797" s="20"/>
      <c r="C797" s="36" t="s">
        <v>5</v>
      </c>
      <c r="D797" s="22">
        <v>39987</v>
      </c>
      <c r="E797" s="22">
        <v>39989</v>
      </c>
      <c r="F797" s="111">
        <f t="shared" si="171"/>
        <v>319</v>
      </c>
      <c r="G797" s="65">
        <f>'National Disaster Timeline'!$I$107</f>
        <v>3</v>
      </c>
      <c r="H797" s="65">
        <f t="shared" si="169"/>
        <v>90</v>
      </c>
      <c r="I797" s="65">
        <f t="shared" si="161"/>
        <v>-69</v>
      </c>
      <c r="J797" s="66">
        <f t="shared" si="172"/>
        <v>0</v>
      </c>
      <c r="K797" s="118">
        <f t="shared" si="173"/>
        <v>1</v>
      </c>
    </row>
    <row r="798" spans="1:11" ht="14.4" customHeight="1" x14ac:dyDescent="0.3">
      <c r="A798" s="21"/>
      <c r="B798" s="20"/>
      <c r="C798" s="36" t="s">
        <v>210</v>
      </c>
      <c r="D798" s="22">
        <v>40010</v>
      </c>
      <c r="E798" s="22">
        <v>40012</v>
      </c>
      <c r="F798" s="111">
        <f t="shared" si="171"/>
        <v>21</v>
      </c>
      <c r="G798" s="65">
        <f>'National Disaster Timeline'!$I$110</f>
        <v>3</v>
      </c>
      <c r="H798" s="65">
        <f t="shared" si="169"/>
        <v>90</v>
      </c>
      <c r="I798" s="65">
        <f t="shared" si="161"/>
        <v>-78</v>
      </c>
      <c r="J798" s="66">
        <f t="shared" si="172"/>
        <v>1</v>
      </c>
      <c r="K798" s="118">
        <f t="shared" si="173"/>
        <v>1</v>
      </c>
    </row>
    <row r="799" spans="1:11" ht="14.4" customHeight="1" x14ac:dyDescent="0.3">
      <c r="A799" s="21"/>
      <c r="B799" s="20"/>
      <c r="C799" s="36" t="s">
        <v>5</v>
      </c>
      <c r="D799" s="22">
        <v>40024</v>
      </c>
      <c r="E799" s="22">
        <v>40027</v>
      </c>
      <c r="F799" s="111">
        <f t="shared" si="171"/>
        <v>12</v>
      </c>
      <c r="G799" s="65">
        <f>'National Disaster Timeline'!$I$112</f>
        <v>6</v>
      </c>
      <c r="H799" s="65">
        <f t="shared" si="169"/>
        <v>180</v>
      </c>
      <c r="I799" s="65">
        <f t="shared" si="161"/>
        <v>-179</v>
      </c>
      <c r="J799" s="66">
        <f t="shared" si="172"/>
        <v>1</v>
      </c>
      <c r="K799" s="118">
        <f t="shared" si="173"/>
        <v>1</v>
      </c>
    </row>
    <row r="800" spans="1:11" ht="14.4" customHeight="1" x14ac:dyDescent="0.3">
      <c r="A800" s="21"/>
      <c r="B800" s="20"/>
      <c r="C800" s="36" t="s">
        <v>5</v>
      </c>
      <c r="D800" s="22">
        <v>40028</v>
      </c>
      <c r="E800" s="22">
        <v>40034</v>
      </c>
      <c r="F800" s="111">
        <f t="shared" si="171"/>
        <v>1</v>
      </c>
      <c r="G800" s="65">
        <f>'National Disaster Timeline'!$I$113</f>
        <v>3</v>
      </c>
      <c r="H800" s="65">
        <f t="shared" si="169"/>
        <v>90</v>
      </c>
      <c r="I800" s="65">
        <f t="shared" si="161"/>
        <v>-44</v>
      </c>
      <c r="J800" s="66">
        <f t="shared" si="172"/>
        <v>1</v>
      </c>
      <c r="K800" s="118">
        <f t="shared" si="173"/>
        <v>1</v>
      </c>
    </row>
    <row r="801" spans="1:13" ht="14.4" customHeight="1" x14ac:dyDescent="0.3">
      <c r="A801" s="21"/>
      <c r="B801" s="20"/>
      <c r="C801" s="37" t="s">
        <v>5</v>
      </c>
      <c r="D801" s="34">
        <v>40080</v>
      </c>
      <c r="E801" s="22">
        <v>40083</v>
      </c>
      <c r="F801" s="111">
        <f t="shared" si="171"/>
        <v>46</v>
      </c>
      <c r="G801" s="65">
        <f>'National Disaster Timeline'!$I$122</f>
        <v>1</v>
      </c>
      <c r="H801" s="65">
        <f t="shared" si="169"/>
        <v>30</v>
      </c>
      <c r="I801" s="65">
        <f t="shared" si="161"/>
        <v>-32</v>
      </c>
      <c r="J801" s="66">
        <f t="shared" si="172"/>
        <v>1</v>
      </c>
      <c r="K801" s="118">
        <f t="shared" si="173"/>
        <v>1</v>
      </c>
    </row>
    <row r="802" spans="1:13" ht="14.4" customHeight="1" x14ac:dyDescent="0.3">
      <c r="A802" s="21"/>
      <c r="B802" s="20"/>
      <c r="C802" s="36" t="s">
        <v>210</v>
      </c>
      <c r="D802" s="22">
        <v>40081</v>
      </c>
      <c r="E802" s="22">
        <v>40087</v>
      </c>
      <c r="F802" s="111">
        <f t="shared" si="171"/>
        <v>-2</v>
      </c>
      <c r="G802" s="65">
        <f>'National Disaster Timeline'!$I$123</f>
        <v>6</v>
      </c>
      <c r="H802" s="65">
        <f t="shared" si="169"/>
        <v>180</v>
      </c>
      <c r="I802" s="65">
        <f t="shared" ref="I802:I864" si="174">F803 - H802</f>
        <v>-181</v>
      </c>
      <c r="J802" s="66">
        <f t="shared" si="172"/>
        <v>1</v>
      </c>
      <c r="K802" s="118">
        <f t="shared" si="173"/>
        <v>1</v>
      </c>
    </row>
    <row r="803" spans="1:13" ht="14.4" customHeight="1" thickBot="1" x14ac:dyDescent="0.35">
      <c r="A803" s="21"/>
      <c r="B803" s="20"/>
      <c r="C803" s="36" t="s">
        <v>5</v>
      </c>
      <c r="D803" s="22">
        <v>40086</v>
      </c>
      <c r="E803" s="22">
        <v>40096</v>
      </c>
      <c r="F803" s="111">
        <f t="shared" si="171"/>
        <v>-1</v>
      </c>
      <c r="G803" s="65">
        <f>'National Disaster Timeline'!$I$124</f>
        <v>6</v>
      </c>
      <c r="H803" s="65">
        <f t="shared" si="169"/>
        <v>180</v>
      </c>
      <c r="I803" s="65">
        <f t="shared" si="174"/>
        <v>-180</v>
      </c>
      <c r="J803" s="66">
        <f t="shared" si="172"/>
        <v>1</v>
      </c>
      <c r="K803" s="118">
        <f t="shared" si="173"/>
        <v>1</v>
      </c>
    </row>
    <row r="804" spans="1:13" s="10" customFormat="1" ht="14.4" customHeight="1" thickBot="1" x14ac:dyDescent="0.35">
      <c r="A804" s="99" t="s">
        <v>286</v>
      </c>
      <c r="B804" s="67"/>
      <c r="C804" s="70"/>
      <c r="D804" s="68"/>
      <c r="E804" s="69"/>
      <c r="F804" s="114"/>
      <c r="G804" s="150">
        <f>SUM(G780:G803)</f>
        <v>88</v>
      </c>
      <c r="H804" s="150"/>
      <c r="I804" s="150"/>
      <c r="J804" s="150">
        <f t="shared" ref="J804:K804" si="175">SUM(J780:J803)</f>
        <v>19</v>
      </c>
      <c r="K804" s="122">
        <f t="shared" si="175"/>
        <v>24</v>
      </c>
      <c r="L804" s="23"/>
      <c r="M804" s="24"/>
    </row>
    <row r="805" spans="1:13" ht="14.4" customHeight="1" x14ac:dyDescent="0.3">
      <c r="A805" s="21" t="s">
        <v>142</v>
      </c>
      <c r="B805" s="20" t="s">
        <v>60</v>
      </c>
      <c r="C805" s="36" t="s">
        <v>13</v>
      </c>
      <c r="D805" s="22">
        <v>38610</v>
      </c>
      <c r="E805" s="22">
        <v>38622</v>
      </c>
      <c r="F805" s="111"/>
      <c r="G805" s="65">
        <f>'National Disaster Timeline'!$I$3</f>
        <v>3</v>
      </c>
      <c r="H805" s="65">
        <f t="shared" si="169"/>
        <v>90</v>
      </c>
      <c r="I805" s="65">
        <f t="shared" si="174"/>
        <v>-21</v>
      </c>
      <c r="J805" s="66"/>
      <c r="K805" s="118">
        <f t="shared" si="173"/>
        <v>1</v>
      </c>
      <c r="L805" s="23"/>
      <c r="M805" s="24"/>
    </row>
    <row r="806" spans="1:13" ht="14.4" customHeight="1" x14ac:dyDescent="0.3">
      <c r="A806" s="21"/>
      <c r="B806" s="20"/>
      <c r="C806" s="37" t="s">
        <v>13</v>
      </c>
      <c r="D806" s="34">
        <v>38691</v>
      </c>
      <c r="E806" s="22">
        <v>38715</v>
      </c>
      <c r="F806" s="111">
        <f t="shared" ref="F806:F821" si="176">D806-E805</f>
        <v>69</v>
      </c>
      <c r="G806" s="65">
        <f>'National Disaster Timeline'!$I$5</f>
        <v>6</v>
      </c>
      <c r="H806" s="65">
        <f t="shared" si="169"/>
        <v>180</v>
      </c>
      <c r="I806" s="65">
        <f t="shared" si="174"/>
        <v>-152</v>
      </c>
      <c r="J806" s="66">
        <f t="shared" ref="J806:J821" si="177">IF(I805 &lt; 0, 1, 0)</f>
        <v>1</v>
      </c>
      <c r="K806" s="118">
        <f t="shared" si="173"/>
        <v>1</v>
      </c>
      <c r="L806" s="23"/>
      <c r="M806" s="24"/>
    </row>
    <row r="807" spans="1:13" ht="14.4" customHeight="1" x14ac:dyDescent="0.3">
      <c r="A807" s="21"/>
      <c r="B807" s="20"/>
      <c r="C807" s="36" t="s">
        <v>13</v>
      </c>
      <c r="D807" s="22">
        <v>38743</v>
      </c>
      <c r="E807" s="22">
        <v>38753</v>
      </c>
      <c r="F807" s="111">
        <f t="shared" si="176"/>
        <v>28</v>
      </c>
      <c r="G807" s="65">
        <f>'National Disaster Timeline'!$I$6</f>
        <v>6</v>
      </c>
      <c r="H807" s="65">
        <f t="shared" si="169"/>
        <v>180</v>
      </c>
      <c r="I807" s="65">
        <f t="shared" si="174"/>
        <v>-24</v>
      </c>
      <c r="J807" s="66">
        <f t="shared" si="177"/>
        <v>1</v>
      </c>
      <c r="K807" s="118">
        <f t="shared" si="173"/>
        <v>1</v>
      </c>
      <c r="L807" s="23"/>
      <c r="M807" s="24"/>
    </row>
    <row r="808" spans="1:13" ht="14.4" customHeight="1" x14ac:dyDescent="0.3">
      <c r="A808" s="21"/>
      <c r="B808" s="20"/>
      <c r="C808" s="36" t="s">
        <v>210</v>
      </c>
      <c r="D808" s="22">
        <v>38909</v>
      </c>
      <c r="E808" s="22">
        <v>38917</v>
      </c>
      <c r="F808" s="111">
        <f t="shared" si="176"/>
        <v>156</v>
      </c>
      <c r="G808" s="65">
        <f>'National Disaster Timeline'!$I$15</f>
        <v>3</v>
      </c>
      <c r="H808" s="65">
        <f t="shared" si="169"/>
        <v>90</v>
      </c>
      <c r="I808" s="65">
        <f t="shared" si="174"/>
        <v>-81</v>
      </c>
      <c r="J808" s="66">
        <f t="shared" si="177"/>
        <v>1</v>
      </c>
      <c r="K808" s="118">
        <f t="shared" si="173"/>
        <v>1</v>
      </c>
      <c r="L808" s="23"/>
      <c r="M808" s="24"/>
    </row>
    <row r="809" spans="1:13" ht="14.4" customHeight="1" x14ac:dyDescent="0.3">
      <c r="A809" s="21"/>
      <c r="B809" s="20"/>
      <c r="C809" s="37" t="s">
        <v>5</v>
      </c>
      <c r="D809" s="34">
        <v>38926</v>
      </c>
      <c r="E809" s="22">
        <v>38931</v>
      </c>
      <c r="F809" s="111">
        <f t="shared" si="176"/>
        <v>9</v>
      </c>
      <c r="G809" s="65">
        <f>'National Disaster Timeline'!$I$19</f>
        <v>3</v>
      </c>
      <c r="H809" s="65">
        <f t="shared" si="169"/>
        <v>90</v>
      </c>
      <c r="I809" s="65">
        <f t="shared" si="174"/>
        <v>-93</v>
      </c>
      <c r="J809" s="66">
        <f t="shared" si="177"/>
        <v>1</v>
      </c>
      <c r="K809" s="118">
        <f t="shared" si="173"/>
        <v>1</v>
      </c>
      <c r="L809" s="23"/>
      <c r="M809" s="24"/>
    </row>
    <row r="810" spans="1:13" ht="14.4" customHeight="1" x14ac:dyDescent="0.3">
      <c r="A810" s="21"/>
      <c r="B810" s="20"/>
      <c r="C810" s="36" t="s">
        <v>210</v>
      </c>
      <c r="D810" s="22">
        <v>38928</v>
      </c>
      <c r="E810" s="22">
        <v>38931</v>
      </c>
      <c r="F810" s="111">
        <f t="shared" si="176"/>
        <v>-3</v>
      </c>
      <c r="G810" s="65">
        <f>'National Disaster Timeline'!$I$20</f>
        <v>3</v>
      </c>
      <c r="H810" s="65">
        <f t="shared" si="169"/>
        <v>90</v>
      </c>
      <c r="I810" s="65">
        <f t="shared" si="174"/>
        <v>-4</v>
      </c>
      <c r="J810" s="66">
        <f t="shared" si="177"/>
        <v>1</v>
      </c>
      <c r="K810" s="118">
        <f t="shared" si="173"/>
        <v>1</v>
      </c>
      <c r="L810" s="23"/>
      <c r="M810" s="24"/>
    </row>
    <row r="811" spans="1:13" ht="14.4" customHeight="1" x14ac:dyDescent="0.3">
      <c r="A811" s="21"/>
      <c r="C811" s="36" t="s">
        <v>5</v>
      </c>
      <c r="D811" s="22">
        <v>39017</v>
      </c>
      <c r="E811" s="22">
        <v>39020</v>
      </c>
      <c r="F811" s="111">
        <f t="shared" si="176"/>
        <v>86</v>
      </c>
      <c r="G811" s="65">
        <f>'National Disaster Timeline'!$I$30</f>
        <v>6</v>
      </c>
      <c r="H811" s="65">
        <f t="shared" si="169"/>
        <v>180</v>
      </c>
      <c r="I811" s="65">
        <f t="shared" si="174"/>
        <v>190</v>
      </c>
      <c r="J811" s="66">
        <f t="shared" si="177"/>
        <v>1</v>
      </c>
      <c r="K811" s="118">
        <f t="shared" si="173"/>
        <v>1</v>
      </c>
      <c r="L811" s="23"/>
      <c r="M811" s="24"/>
    </row>
    <row r="812" spans="1:13" ht="14.4" customHeight="1" x14ac:dyDescent="0.3">
      <c r="A812" s="21"/>
      <c r="B812" s="20"/>
      <c r="C812" s="36" t="s">
        <v>210</v>
      </c>
      <c r="D812" s="22">
        <v>39390</v>
      </c>
      <c r="E812" s="22">
        <v>39392</v>
      </c>
      <c r="F812" s="111">
        <f t="shared" si="176"/>
        <v>370</v>
      </c>
      <c r="G812" s="65">
        <f>'National Disaster Timeline'!$I$55</f>
        <v>3</v>
      </c>
      <c r="H812" s="65">
        <f t="shared" si="169"/>
        <v>90</v>
      </c>
      <c r="I812" s="65">
        <f t="shared" si="174"/>
        <v>-93</v>
      </c>
      <c r="J812" s="66">
        <f t="shared" si="177"/>
        <v>0</v>
      </c>
      <c r="K812" s="118">
        <f t="shared" si="173"/>
        <v>1</v>
      </c>
      <c r="L812" s="23"/>
      <c r="M812" s="24"/>
    </row>
    <row r="813" spans="1:13" s="10" customFormat="1" ht="14.4" customHeight="1" x14ac:dyDescent="0.3">
      <c r="A813" s="21"/>
      <c r="B813" s="20"/>
      <c r="C813" s="37" t="s">
        <v>5</v>
      </c>
      <c r="D813" s="34">
        <v>39389</v>
      </c>
      <c r="E813" s="22">
        <v>39393</v>
      </c>
      <c r="F813" s="111">
        <f t="shared" si="176"/>
        <v>-3</v>
      </c>
      <c r="G813" s="65">
        <f>'National Disaster Timeline'!$I$54</f>
        <v>3</v>
      </c>
      <c r="H813" s="65">
        <f t="shared" si="169"/>
        <v>90</v>
      </c>
      <c r="I813" s="65">
        <f t="shared" si="174"/>
        <v>-76</v>
      </c>
      <c r="J813" s="66">
        <f t="shared" si="177"/>
        <v>1</v>
      </c>
      <c r="K813" s="118">
        <f t="shared" si="173"/>
        <v>1</v>
      </c>
      <c r="L813" s="23"/>
      <c r="M813" s="24"/>
    </row>
    <row r="814" spans="1:13" ht="14.4" customHeight="1" x14ac:dyDescent="0.3">
      <c r="A814" s="21"/>
      <c r="B814" s="20"/>
      <c r="C814" s="37" t="s">
        <v>5</v>
      </c>
      <c r="D814" s="34">
        <v>39407</v>
      </c>
      <c r="E814" s="22">
        <v>39414</v>
      </c>
      <c r="F814" s="111">
        <f t="shared" si="176"/>
        <v>14</v>
      </c>
      <c r="G814" s="65">
        <f>'National Disaster Timeline'!$I$59</f>
        <v>6</v>
      </c>
      <c r="H814" s="65">
        <f t="shared" si="169"/>
        <v>180</v>
      </c>
      <c r="I814" s="65">
        <f t="shared" si="174"/>
        <v>-183</v>
      </c>
      <c r="J814" s="66">
        <f t="shared" si="177"/>
        <v>1</v>
      </c>
      <c r="K814" s="118">
        <f t="shared" si="173"/>
        <v>1</v>
      </c>
    </row>
    <row r="815" spans="1:13" ht="14.4" customHeight="1" x14ac:dyDescent="0.3">
      <c r="A815" s="21"/>
      <c r="B815" s="20"/>
      <c r="C815" s="36" t="s">
        <v>210</v>
      </c>
      <c r="D815" s="22">
        <v>39411</v>
      </c>
      <c r="E815" s="22">
        <v>39418</v>
      </c>
      <c r="F815" s="111">
        <f t="shared" si="176"/>
        <v>-3</v>
      </c>
      <c r="G815" s="65">
        <f>'National Disaster Timeline'!$I$60</f>
        <v>3</v>
      </c>
      <c r="H815" s="65">
        <f t="shared" si="169"/>
        <v>90</v>
      </c>
      <c r="I815" s="65">
        <f t="shared" si="174"/>
        <v>74</v>
      </c>
      <c r="J815" s="66">
        <f t="shared" si="177"/>
        <v>1</v>
      </c>
      <c r="K815" s="118">
        <f t="shared" si="173"/>
        <v>1</v>
      </c>
    </row>
    <row r="816" spans="1:13" ht="14.4" customHeight="1" x14ac:dyDescent="0.3">
      <c r="A816" s="21"/>
      <c r="B816" s="20"/>
      <c r="C816" s="37" t="s">
        <v>5</v>
      </c>
      <c r="D816" s="34">
        <v>39582</v>
      </c>
      <c r="E816" s="22">
        <v>39588</v>
      </c>
      <c r="F816" s="111">
        <f t="shared" si="176"/>
        <v>164</v>
      </c>
      <c r="G816" s="65">
        <f>'National Disaster Timeline'!$I$67</f>
        <v>6</v>
      </c>
      <c r="H816" s="65">
        <f t="shared" si="169"/>
        <v>180</v>
      </c>
      <c r="I816" s="65">
        <f t="shared" si="174"/>
        <v>171</v>
      </c>
      <c r="J816" s="66">
        <f t="shared" si="177"/>
        <v>0</v>
      </c>
      <c r="K816" s="118">
        <f t="shared" si="173"/>
        <v>1</v>
      </c>
    </row>
    <row r="817" spans="1:11" ht="14.4" customHeight="1" x14ac:dyDescent="0.3">
      <c r="A817" s="21"/>
      <c r="B817" s="20"/>
      <c r="C817" s="37" t="s">
        <v>5</v>
      </c>
      <c r="D817" s="34">
        <v>39939</v>
      </c>
      <c r="E817" s="22">
        <v>39942</v>
      </c>
      <c r="F817" s="111">
        <f t="shared" si="176"/>
        <v>351</v>
      </c>
      <c r="G817" s="65">
        <f>'National Disaster Timeline'!$I$104</f>
        <v>6</v>
      </c>
      <c r="H817" s="65">
        <f t="shared" si="169"/>
        <v>180</v>
      </c>
      <c r="I817" s="65">
        <f t="shared" si="174"/>
        <v>-112</v>
      </c>
      <c r="J817" s="66">
        <f t="shared" si="177"/>
        <v>0</v>
      </c>
      <c r="K817" s="118">
        <f t="shared" si="173"/>
        <v>1</v>
      </c>
    </row>
    <row r="818" spans="1:11" ht="14.4" customHeight="1" x14ac:dyDescent="0.3">
      <c r="A818" s="21"/>
      <c r="B818" s="20"/>
      <c r="C818" s="36" t="s">
        <v>210</v>
      </c>
      <c r="D818" s="22">
        <v>40010</v>
      </c>
      <c r="E818" s="22">
        <v>40012</v>
      </c>
      <c r="F818" s="111">
        <f t="shared" si="176"/>
        <v>68</v>
      </c>
      <c r="G818" s="65">
        <f>'National Disaster Timeline'!$I$110</f>
        <v>3</v>
      </c>
      <c r="H818" s="65">
        <f t="shared" si="169"/>
        <v>90</v>
      </c>
      <c r="I818" s="65">
        <f t="shared" si="174"/>
        <v>-45</v>
      </c>
      <c r="J818" s="66">
        <f t="shared" si="177"/>
        <v>1</v>
      </c>
      <c r="K818" s="118">
        <f t="shared" si="173"/>
        <v>1</v>
      </c>
    </row>
    <row r="819" spans="1:11" ht="14.4" customHeight="1" x14ac:dyDescent="0.3">
      <c r="A819" s="21"/>
      <c r="B819" s="20"/>
      <c r="C819" s="36" t="s">
        <v>210</v>
      </c>
      <c r="D819" s="22">
        <v>40057</v>
      </c>
      <c r="E819" s="22">
        <v>40066</v>
      </c>
      <c r="F819" s="111">
        <f t="shared" si="176"/>
        <v>45</v>
      </c>
      <c r="G819" s="65">
        <f>'National Disaster Timeline'!$I$115</f>
        <v>3</v>
      </c>
      <c r="H819" s="65">
        <f t="shared" si="169"/>
        <v>90</v>
      </c>
      <c r="I819" s="65">
        <f t="shared" si="174"/>
        <v>-76</v>
      </c>
      <c r="J819" s="66">
        <f t="shared" si="177"/>
        <v>1</v>
      </c>
      <c r="K819" s="118">
        <f t="shared" si="173"/>
        <v>1</v>
      </c>
    </row>
    <row r="820" spans="1:11" s="10" customFormat="1" ht="14.4" customHeight="1" x14ac:dyDescent="0.3">
      <c r="A820" s="21"/>
      <c r="B820" s="20"/>
      <c r="C820" s="37" t="s">
        <v>5</v>
      </c>
      <c r="D820" s="34">
        <v>40080</v>
      </c>
      <c r="E820" s="22">
        <v>40083</v>
      </c>
      <c r="F820" s="111">
        <f t="shared" si="176"/>
        <v>14</v>
      </c>
      <c r="G820" s="65">
        <f>'National Disaster Timeline'!$I$122</f>
        <v>1</v>
      </c>
      <c r="H820" s="65">
        <f t="shared" si="169"/>
        <v>30</v>
      </c>
      <c r="I820" s="65">
        <f t="shared" si="174"/>
        <v>-27</v>
      </c>
      <c r="J820" s="66">
        <f t="shared" si="177"/>
        <v>1</v>
      </c>
      <c r="K820" s="118">
        <f t="shared" si="173"/>
        <v>1</v>
      </c>
    </row>
    <row r="821" spans="1:11" s="10" customFormat="1" ht="14.4" customHeight="1" thickBot="1" x14ac:dyDescent="0.35">
      <c r="A821" s="21"/>
      <c r="B821" s="20"/>
      <c r="C821" s="36" t="s">
        <v>5</v>
      </c>
      <c r="D821" s="22">
        <v>40086</v>
      </c>
      <c r="E821" s="22">
        <v>40096</v>
      </c>
      <c r="F821" s="111">
        <f t="shared" si="176"/>
        <v>3</v>
      </c>
      <c r="G821" s="65">
        <f>'National Disaster Timeline'!$I$124</f>
        <v>6</v>
      </c>
      <c r="H821" s="65">
        <f t="shared" si="169"/>
        <v>180</v>
      </c>
      <c r="I821" s="65">
        <f t="shared" si="174"/>
        <v>-180</v>
      </c>
      <c r="J821" s="66">
        <f t="shared" si="177"/>
        <v>1</v>
      </c>
      <c r="K821" s="118">
        <f t="shared" si="173"/>
        <v>1</v>
      </c>
    </row>
    <row r="822" spans="1:11" s="94" customFormat="1" ht="14.4" customHeight="1" thickBot="1" x14ac:dyDescent="0.35">
      <c r="A822" s="98" t="s">
        <v>286</v>
      </c>
      <c r="B822" s="89"/>
      <c r="C822" s="90"/>
      <c r="D822" s="91"/>
      <c r="E822" s="92"/>
      <c r="F822" s="112"/>
      <c r="G822" s="136">
        <f>SUM(G805:G821)</f>
        <v>70</v>
      </c>
      <c r="H822" s="136"/>
      <c r="I822" s="136"/>
      <c r="J822" s="136">
        <f t="shared" ref="J822:K822" si="178">SUM(J805:J821)</f>
        <v>13</v>
      </c>
      <c r="K822" s="120">
        <f t="shared" si="178"/>
        <v>17</v>
      </c>
    </row>
    <row r="823" spans="1:11" ht="14.4" customHeight="1" x14ac:dyDescent="0.3">
      <c r="A823" s="21" t="s">
        <v>143</v>
      </c>
      <c r="B823" s="20" t="s">
        <v>61</v>
      </c>
      <c r="C823" s="36" t="s">
        <v>13</v>
      </c>
      <c r="D823" s="22">
        <v>38691</v>
      </c>
      <c r="E823" s="22">
        <v>38715</v>
      </c>
      <c r="F823" s="111"/>
      <c r="G823" s="65">
        <f>'National Disaster Timeline'!$I$5</f>
        <v>6</v>
      </c>
      <c r="H823" s="65">
        <f t="shared" si="169"/>
        <v>180</v>
      </c>
      <c r="I823" s="65">
        <f t="shared" si="174"/>
        <v>-49</v>
      </c>
      <c r="J823" s="66"/>
      <c r="K823" s="118">
        <f t="shared" si="173"/>
        <v>1</v>
      </c>
    </row>
    <row r="824" spans="1:11" ht="14.4" customHeight="1" x14ac:dyDescent="0.3">
      <c r="A824" s="21"/>
      <c r="B824" s="20"/>
      <c r="C824" s="37" t="s">
        <v>5</v>
      </c>
      <c r="D824" s="34">
        <v>38846</v>
      </c>
      <c r="E824" s="22">
        <v>38852</v>
      </c>
      <c r="F824" s="111">
        <f t="shared" ref="F824:F838" si="179">D824-E823</f>
        <v>131</v>
      </c>
      <c r="G824" s="65">
        <f>'National Disaster Timeline'!$I$11</f>
        <v>6</v>
      </c>
      <c r="H824" s="65">
        <f t="shared" si="169"/>
        <v>180</v>
      </c>
      <c r="I824" s="65">
        <f t="shared" si="174"/>
        <v>-47</v>
      </c>
      <c r="J824" s="66">
        <f t="shared" ref="J824:J838" si="180">IF(I823 &lt; 0, 1, 0)</f>
        <v>1</v>
      </c>
      <c r="K824" s="118">
        <f t="shared" si="173"/>
        <v>1</v>
      </c>
    </row>
    <row r="825" spans="1:11" ht="14.4" customHeight="1" x14ac:dyDescent="0.3">
      <c r="A825" s="21"/>
      <c r="B825" s="20"/>
      <c r="C825" s="37" t="s">
        <v>5</v>
      </c>
      <c r="D825" s="34">
        <v>38985</v>
      </c>
      <c r="E825" s="22">
        <v>38989</v>
      </c>
      <c r="F825" s="111">
        <f t="shared" si="179"/>
        <v>133</v>
      </c>
      <c r="G825" s="65">
        <f>'National Disaster Timeline'!$I$25</f>
        <v>6</v>
      </c>
      <c r="H825" s="65">
        <f t="shared" si="169"/>
        <v>180</v>
      </c>
      <c r="I825" s="65">
        <f t="shared" si="174"/>
        <v>-120</v>
      </c>
      <c r="J825" s="66">
        <f t="shared" si="180"/>
        <v>1</v>
      </c>
      <c r="K825" s="118">
        <f t="shared" si="173"/>
        <v>1</v>
      </c>
    </row>
    <row r="826" spans="1:11" ht="14.4" customHeight="1" x14ac:dyDescent="0.3">
      <c r="A826" s="21"/>
      <c r="C826" s="37" t="s">
        <v>5</v>
      </c>
      <c r="D826" s="34">
        <v>39049</v>
      </c>
      <c r="E826" s="22">
        <v>39052</v>
      </c>
      <c r="F826" s="111">
        <f t="shared" si="179"/>
        <v>60</v>
      </c>
      <c r="G826" s="65">
        <f>'National Disaster Timeline'!$I$33</f>
        <v>6</v>
      </c>
      <c r="H826" s="65">
        <f t="shared" si="169"/>
        <v>180</v>
      </c>
      <c r="I826" s="65">
        <f t="shared" si="174"/>
        <v>-173</v>
      </c>
      <c r="J826" s="66">
        <f t="shared" si="180"/>
        <v>1</v>
      </c>
      <c r="K826" s="118">
        <f t="shared" si="173"/>
        <v>1</v>
      </c>
    </row>
    <row r="827" spans="1:11" ht="14.4" customHeight="1" x14ac:dyDescent="0.3">
      <c r="A827" s="21"/>
      <c r="B827" s="20"/>
      <c r="C827" s="37" t="s">
        <v>5</v>
      </c>
      <c r="D827" s="34">
        <v>39059</v>
      </c>
      <c r="E827" s="22">
        <v>39063</v>
      </c>
      <c r="F827" s="111">
        <f t="shared" si="179"/>
        <v>7</v>
      </c>
      <c r="G827" s="65">
        <f>'National Disaster Timeline'!$I$35</f>
        <v>6</v>
      </c>
      <c r="H827" s="65">
        <f t="shared" si="169"/>
        <v>180</v>
      </c>
      <c r="I827" s="65">
        <f t="shared" si="174"/>
        <v>64</v>
      </c>
      <c r="J827" s="66">
        <f t="shared" si="180"/>
        <v>1</v>
      </c>
      <c r="K827" s="118">
        <f t="shared" si="173"/>
        <v>1</v>
      </c>
    </row>
    <row r="828" spans="1:11" ht="14.4" customHeight="1" x14ac:dyDescent="0.3">
      <c r="A828" s="21"/>
      <c r="B828" s="20"/>
      <c r="C828" s="35" t="s">
        <v>5</v>
      </c>
      <c r="D828" s="34">
        <v>39307</v>
      </c>
      <c r="E828" s="34">
        <v>39312</v>
      </c>
      <c r="F828" s="111">
        <f t="shared" si="179"/>
        <v>244</v>
      </c>
      <c r="G828" s="65">
        <f>'National Disaster Timeline'!$I$45</f>
        <v>3</v>
      </c>
      <c r="H828" s="65">
        <f t="shared" si="169"/>
        <v>90</v>
      </c>
      <c r="I828" s="65">
        <f t="shared" si="174"/>
        <v>-46</v>
      </c>
      <c r="J828" s="66">
        <f t="shared" si="180"/>
        <v>0</v>
      </c>
      <c r="K828" s="118">
        <f t="shared" si="173"/>
        <v>1</v>
      </c>
    </row>
    <row r="829" spans="1:11" ht="14.4" customHeight="1" x14ac:dyDescent="0.3">
      <c r="A829" s="21"/>
      <c r="B829" s="20"/>
      <c r="C829" s="35" t="s">
        <v>5</v>
      </c>
      <c r="D829" s="34">
        <v>39356</v>
      </c>
      <c r="E829" s="34">
        <v>39362</v>
      </c>
      <c r="F829" s="111">
        <f t="shared" si="179"/>
        <v>44</v>
      </c>
      <c r="G829" s="65">
        <f>'National Disaster Timeline'!$I$51</f>
        <v>1</v>
      </c>
      <c r="H829" s="65">
        <f t="shared" si="169"/>
        <v>30</v>
      </c>
      <c r="I829" s="65">
        <f t="shared" si="174"/>
        <v>224</v>
      </c>
      <c r="J829" s="66">
        <f t="shared" si="180"/>
        <v>1</v>
      </c>
      <c r="K829" s="118">
        <f t="shared" si="173"/>
        <v>1</v>
      </c>
    </row>
    <row r="830" spans="1:11" ht="14.4" customHeight="1" x14ac:dyDescent="0.3">
      <c r="A830" s="21"/>
      <c r="B830" s="20"/>
      <c r="C830" s="37" t="s">
        <v>5</v>
      </c>
      <c r="D830" s="34">
        <v>39616</v>
      </c>
      <c r="E830" s="22">
        <v>39622</v>
      </c>
      <c r="F830" s="111">
        <f t="shared" si="179"/>
        <v>254</v>
      </c>
      <c r="G830" s="65">
        <f>'National Disaster Timeline'!$I$71</f>
        <v>6</v>
      </c>
      <c r="H830" s="65">
        <f t="shared" si="169"/>
        <v>180</v>
      </c>
      <c r="I830" s="65">
        <f t="shared" si="174"/>
        <v>-182</v>
      </c>
      <c r="J830" s="66">
        <f t="shared" si="180"/>
        <v>0</v>
      </c>
      <c r="K830" s="118">
        <f t="shared" si="173"/>
        <v>1</v>
      </c>
    </row>
    <row r="831" spans="1:11" ht="14.4" customHeight="1" x14ac:dyDescent="0.3">
      <c r="A831" s="21"/>
      <c r="B831" s="20"/>
      <c r="C831" s="36" t="s">
        <v>210</v>
      </c>
      <c r="D831" s="22">
        <v>39620</v>
      </c>
      <c r="E831" s="22">
        <v>39622</v>
      </c>
      <c r="F831" s="111">
        <f t="shared" si="179"/>
        <v>-2</v>
      </c>
      <c r="G831" s="65">
        <f>'National Disaster Timeline'!$I$72</f>
        <v>1</v>
      </c>
      <c r="H831" s="65">
        <f t="shared" si="169"/>
        <v>30</v>
      </c>
      <c r="I831" s="65">
        <f t="shared" si="174"/>
        <v>335</v>
      </c>
      <c r="J831" s="66">
        <f t="shared" si="180"/>
        <v>1</v>
      </c>
      <c r="K831" s="118">
        <f t="shared" si="173"/>
        <v>1</v>
      </c>
    </row>
    <row r="832" spans="1:11" ht="14.4" customHeight="1" x14ac:dyDescent="0.3">
      <c r="A832" s="21"/>
      <c r="B832" s="20"/>
      <c r="C832" s="36" t="s">
        <v>5</v>
      </c>
      <c r="D832" s="22">
        <v>39987</v>
      </c>
      <c r="E832" s="22">
        <v>39989</v>
      </c>
      <c r="F832" s="111">
        <f t="shared" si="179"/>
        <v>365</v>
      </c>
      <c r="G832" s="65">
        <f>'National Disaster Timeline'!$I$107</f>
        <v>3</v>
      </c>
      <c r="H832" s="65">
        <f t="shared" si="169"/>
        <v>90</v>
      </c>
      <c r="I832" s="65">
        <f t="shared" si="174"/>
        <v>-55</v>
      </c>
      <c r="J832" s="66">
        <f t="shared" si="180"/>
        <v>0</v>
      </c>
      <c r="K832" s="118">
        <f t="shared" si="173"/>
        <v>1</v>
      </c>
    </row>
    <row r="833" spans="1:11" ht="14.4" customHeight="1" x14ac:dyDescent="0.3">
      <c r="A833" s="21"/>
      <c r="B833" s="20"/>
      <c r="C833" s="36" t="s">
        <v>5</v>
      </c>
      <c r="D833" s="22">
        <v>40024</v>
      </c>
      <c r="E833" s="22">
        <v>40027</v>
      </c>
      <c r="F833" s="111">
        <f t="shared" si="179"/>
        <v>35</v>
      </c>
      <c r="G833" s="65">
        <f>'National Disaster Timeline'!$I$112</f>
        <v>6</v>
      </c>
      <c r="H833" s="65">
        <f t="shared" si="169"/>
        <v>180</v>
      </c>
      <c r="I833" s="65">
        <f t="shared" si="174"/>
        <v>-179</v>
      </c>
      <c r="J833" s="66">
        <f t="shared" si="180"/>
        <v>1</v>
      </c>
      <c r="K833" s="118">
        <f t="shared" si="173"/>
        <v>1</v>
      </c>
    </row>
    <row r="834" spans="1:11" ht="14.4" customHeight="1" x14ac:dyDescent="0.3">
      <c r="A834" s="21"/>
      <c r="B834" s="20"/>
      <c r="C834" s="36" t="s">
        <v>5</v>
      </c>
      <c r="D834" s="22">
        <v>40028</v>
      </c>
      <c r="E834" s="22">
        <v>40034</v>
      </c>
      <c r="F834" s="111">
        <f t="shared" si="179"/>
        <v>1</v>
      </c>
      <c r="G834" s="65">
        <f>'National Disaster Timeline'!$I$113</f>
        <v>3</v>
      </c>
      <c r="H834" s="65">
        <f t="shared" ref="H834:H897" si="181">G834 * 30</f>
        <v>90</v>
      </c>
      <c r="I834" s="65">
        <f t="shared" si="174"/>
        <v>-60</v>
      </c>
      <c r="J834" s="66">
        <f t="shared" si="180"/>
        <v>1</v>
      </c>
      <c r="K834" s="118">
        <f t="shared" si="173"/>
        <v>1</v>
      </c>
    </row>
    <row r="835" spans="1:11" ht="14.4" customHeight="1" x14ac:dyDescent="0.3">
      <c r="A835" s="21"/>
      <c r="C835" s="37" t="s">
        <v>5</v>
      </c>
      <c r="D835" s="34">
        <v>40064</v>
      </c>
      <c r="E835" s="22">
        <v>40066</v>
      </c>
      <c r="F835" s="111">
        <f t="shared" si="179"/>
        <v>30</v>
      </c>
      <c r="G835" s="65">
        <f>'National Disaster Timeline'!$I$118</f>
        <v>1</v>
      </c>
      <c r="H835" s="65">
        <f t="shared" si="181"/>
        <v>30</v>
      </c>
      <c r="I835" s="65">
        <f t="shared" si="174"/>
        <v>-16</v>
      </c>
      <c r="J835" s="66">
        <f t="shared" si="180"/>
        <v>1</v>
      </c>
      <c r="K835" s="118">
        <f t="shared" si="173"/>
        <v>1</v>
      </c>
    </row>
    <row r="836" spans="1:11" ht="14.4" customHeight="1" x14ac:dyDescent="0.3">
      <c r="A836" s="21"/>
      <c r="B836" s="20"/>
      <c r="C836" s="37" t="s">
        <v>5</v>
      </c>
      <c r="D836" s="34">
        <v>40080</v>
      </c>
      <c r="E836" s="22">
        <v>40083</v>
      </c>
      <c r="F836" s="111">
        <f t="shared" si="179"/>
        <v>14</v>
      </c>
      <c r="G836" s="65">
        <f>'National Disaster Timeline'!$I$122</f>
        <v>1</v>
      </c>
      <c r="H836" s="65">
        <f t="shared" si="181"/>
        <v>30</v>
      </c>
      <c r="I836" s="65">
        <f t="shared" si="174"/>
        <v>1</v>
      </c>
      <c r="J836" s="66">
        <f t="shared" si="180"/>
        <v>1</v>
      </c>
      <c r="K836" s="118">
        <f t="shared" si="173"/>
        <v>1</v>
      </c>
    </row>
    <row r="837" spans="1:11" ht="14.4" customHeight="1" x14ac:dyDescent="0.3">
      <c r="A837" s="21"/>
      <c r="B837" s="20"/>
      <c r="C837" s="36" t="s">
        <v>5</v>
      </c>
      <c r="D837" s="22">
        <v>40114</v>
      </c>
      <c r="E837" s="22">
        <v>40118</v>
      </c>
      <c r="F837" s="111">
        <f t="shared" si="179"/>
        <v>31</v>
      </c>
      <c r="G837" s="65">
        <f>'National Disaster Timeline'!$I$126</f>
        <v>6</v>
      </c>
      <c r="H837" s="65">
        <f t="shared" si="181"/>
        <v>180</v>
      </c>
      <c r="I837" s="65">
        <f t="shared" si="174"/>
        <v>-182</v>
      </c>
      <c r="J837" s="66">
        <f t="shared" si="180"/>
        <v>0</v>
      </c>
      <c r="K837" s="118">
        <f t="shared" si="173"/>
        <v>1</v>
      </c>
    </row>
    <row r="838" spans="1:11" ht="14.4" customHeight="1" thickBot="1" x14ac:dyDescent="0.35">
      <c r="A838" s="21"/>
      <c r="B838" s="20"/>
      <c r="C838" s="37" t="s">
        <v>210</v>
      </c>
      <c r="D838" s="34">
        <v>40116</v>
      </c>
      <c r="E838" s="34">
        <v>40121</v>
      </c>
      <c r="F838" s="111">
        <f t="shared" si="179"/>
        <v>-2</v>
      </c>
      <c r="G838" s="65">
        <f>'National Disaster Timeline'!$I$127</f>
        <v>6</v>
      </c>
      <c r="H838" s="65">
        <f t="shared" si="181"/>
        <v>180</v>
      </c>
      <c r="I838" s="65">
        <f t="shared" si="174"/>
        <v>-180</v>
      </c>
      <c r="J838" s="66">
        <f t="shared" si="180"/>
        <v>1</v>
      </c>
      <c r="K838" s="118">
        <f t="shared" si="173"/>
        <v>1</v>
      </c>
    </row>
    <row r="839" spans="1:11" s="94" customFormat="1" ht="14.4" customHeight="1" thickBot="1" x14ac:dyDescent="0.35">
      <c r="A839" s="98" t="s">
        <v>286</v>
      </c>
      <c r="B839" s="89"/>
      <c r="C839" s="90"/>
      <c r="D839" s="91"/>
      <c r="E839" s="92"/>
      <c r="F839" s="112"/>
      <c r="G839" s="136">
        <f>SUM(G823:G838)</f>
        <v>67</v>
      </c>
      <c r="H839" s="136"/>
      <c r="I839" s="136"/>
      <c r="J839" s="136">
        <f t="shared" ref="J839:K839" si="182">SUM(J823:J838)</f>
        <v>11</v>
      </c>
      <c r="K839" s="120">
        <f t="shared" si="182"/>
        <v>16</v>
      </c>
    </row>
    <row r="840" spans="1:11" ht="14.4" customHeight="1" x14ac:dyDescent="0.3">
      <c r="A840" s="21" t="s">
        <v>144</v>
      </c>
      <c r="B840" s="20" t="s">
        <v>62</v>
      </c>
      <c r="C840" s="36" t="s">
        <v>13</v>
      </c>
      <c r="D840" s="22">
        <v>38691</v>
      </c>
      <c r="E840" s="22">
        <v>38715</v>
      </c>
      <c r="F840" s="111"/>
      <c r="G840" s="65">
        <f>'National Disaster Timeline'!$I$5</f>
        <v>6</v>
      </c>
      <c r="H840" s="65">
        <f t="shared" si="181"/>
        <v>180</v>
      </c>
      <c r="I840" s="65">
        <f t="shared" si="174"/>
        <v>-49</v>
      </c>
      <c r="J840" s="66"/>
      <c r="K840" s="118">
        <f t="shared" si="173"/>
        <v>1</v>
      </c>
    </row>
    <row r="841" spans="1:11" ht="14.4" customHeight="1" x14ac:dyDescent="0.3">
      <c r="A841" s="21"/>
      <c r="B841" s="20"/>
      <c r="C841" s="37" t="s">
        <v>5</v>
      </c>
      <c r="D841" s="34">
        <v>38846</v>
      </c>
      <c r="E841" s="22">
        <v>38852</v>
      </c>
      <c r="F841" s="111">
        <f t="shared" ref="F841:F852" si="183">D841-E840</f>
        <v>131</v>
      </c>
      <c r="G841" s="65">
        <f>'National Disaster Timeline'!$I$11</f>
        <v>6</v>
      </c>
      <c r="H841" s="65">
        <f t="shared" si="181"/>
        <v>180</v>
      </c>
      <c r="I841" s="65">
        <f t="shared" si="174"/>
        <v>-47</v>
      </c>
      <c r="J841" s="66">
        <f t="shared" ref="J841:J852" si="184">IF(I840 &lt; 0, 1, 0)</f>
        <v>1</v>
      </c>
      <c r="K841" s="118">
        <f t="shared" si="173"/>
        <v>1</v>
      </c>
    </row>
    <row r="842" spans="1:11" ht="14.4" customHeight="1" x14ac:dyDescent="0.3">
      <c r="A842" s="21"/>
      <c r="B842" s="20"/>
      <c r="C842" s="37" t="s">
        <v>5</v>
      </c>
      <c r="D842" s="34">
        <v>38985</v>
      </c>
      <c r="E842" s="22">
        <v>38989</v>
      </c>
      <c r="F842" s="111">
        <f t="shared" si="183"/>
        <v>133</v>
      </c>
      <c r="G842" s="65">
        <f>'National Disaster Timeline'!$I$25</f>
        <v>6</v>
      </c>
      <c r="H842" s="65">
        <f t="shared" si="181"/>
        <v>180</v>
      </c>
      <c r="I842" s="65">
        <f t="shared" si="174"/>
        <v>-120</v>
      </c>
      <c r="J842" s="66">
        <f t="shared" si="184"/>
        <v>1</v>
      </c>
      <c r="K842" s="118">
        <f t="shared" si="173"/>
        <v>1</v>
      </c>
    </row>
    <row r="843" spans="1:11" ht="14.4" customHeight="1" x14ac:dyDescent="0.3">
      <c r="A843" s="21"/>
      <c r="C843" s="37" t="s">
        <v>5</v>
      </c>
      <c r="D843" s="34">
        <v>39049</v>
      </c>
      <c r="E843" s="22">
        <v>39052</v>
      </c>
      <c r="F843" s="111">
        <f t="shared" si="183"/>
        <v>60</v>
      </c>
      <c r="G843" s="65">
        <f>'National Disaster Timeline'!$I$33</f>
        <v>6</v>
      </c>
      <c r="H843" s="65">
        <f t="shared" si="181"/>
        <v>180</v>
      </c>
      <c r="I843" s="65">
        <f t="shared" si="174"/>
        <v>-173</v>
      </c>
      <c r="J843" s="66">
        <f t="shared" si="184"/>
        <v>1</v>
      </c>
      <c r="K843" s="118">
        <f t="shared" si="173"/>
        <v>1</v>
      </c>
    </row>
    <row r="844" spans="1:11" ht="14.4" customHeight="1" x14ac:dyDescent="0.3">
      <c r="A844" s="21"/>
      <c r="B844" s="20"/>
      <c r="C844" s="37" t="s">
        <v>5</v>
      </c>
      <c r="D844" s="34">
        <v>39059</v>
      </c>
      <c r="E844" s="22">
        <v>39063</v>
      </c>
      <c r="F844" s="111">
        <f t="shared" si="183"/>
        <v>7</v>
      </c>
      <c r="G844" s="65">
        <f>'National Disaster Timeline'!$I$35</f>
        <v>6</v>
      </c>
      <c r="H844" s="65">
        <f t="shared" si="181"/>
        <v>180</v>
      </c>
      <c r="I844" s="65">
        <f t="shared" si="174"/>
        <v>162</v>
      </c>
      <c r="J844" s="66">
        <f t="shared" si="184"/>
        <v>1</v>
      </c>
      <c r="K844" s="118">
        <f t="shared" si="173"/>
        <v>1</v>
      </c>
    </row>
    <row r="845" spans="1:11" ht="14.4" customHeight="1" x14ac:dyDescent="0.3">
      <c r="A845" s="21"/>
      <c r="B845" s="20"/>
      <c r="C845" s="37" t="s">
        <v>5</v>
      </c>
      <c r="D845" s="34">
        <v>39405</v>
      </c>
      <c r="E845" s="22">
        <v>39414</v>
      </c>
      <c r="F845" s="111">
        <f t="shared" si="183"/>
        <v>342</v>
      </c>
      <c r="G845" s="65">
        <f>'National Disaster Timeline'!$I$58</f>
        <v>3</v>
      </c>
      <c r="H845" s="65">
        <f t="shared" si="181"/>
        <v>90</v>
      </c>
      <c r="I845" s="65">
        <f t="shared" si="174"/>
        <v>112</v>
      </c>
      <c r="J845" s="66">
        <f t="shared" si="184"/>
        <v>0</v>
      </c>
      <c r="K845" s="118">
        <f t="shared" si="173"/>
        <v>1</v>
      </c>
    </row>
    <row r="846" spans="1:11" ht="14.4" customHeight="1" x14ac:dyDescent="0.3">
      <c r="A846" s="21"/>
      <c r="B846" s="20"/>
      <c r="C846" s="37" t="s">
        <v>5</v>
      </c>
      <c r="D846" s="34">
        <v>39616</v>
      </c>
      <c r="E846" s="22">
        <v>39622</v>
      </c>
      <c r="F846" s="111">
        <f t="shared" si="183"/>
        <v>202</v>
      </c>
      <c r="G846" s="65">
        <f>'National Disaster Timeline'!$I$71</f>
        <v>6</v>
      </c>
      <c r="H846" s="65">
        <f t="shared" si="181"/>
        <v>180</v>
      </c>
      <c r="I846" s="65">
        <f t="shared" si="174"/>
        <v>-182</v>
      </c>
      <c r="J846" s="66">
        <f t="shared" si="184"/>
        <v>0</v>
      </c>
      <c r="K846" s="118">
        <f t="shared" si="173"/>
        <v>1</v>
      </c>
    </row>
    <row r="847" spans="1:11" ht="14.4" customHeight="1" x14ac:dyDescent="0.3">
      <c r="A847" s="21"/>
      <c r="B847" s="20"/>
      <c r="C847" s="36" t="s">
        <v>210</v>
      </c>
      <c r="D847" s="22">
        <v>39620</v>
      </c>
      <c r="E847" s="22">
        <v>39622</v>
      </c>
      <c r="F847" s="111">
        <f t="shared" si="183"/>
        <v>-2</v>
      </c>
      <c r="G847" s="65">
        <f>'National Disaster Timeline'!$I$72</f>
        <v>1</v>
      </c>
      <c r="H847" s="65">
        <f t="shared" si="181"/>
        <v>30</v>
      </c>
      <c r="I847" s="65">
        <f t="shared" si="174"/>
        <v>335</v>
      </c>
      <c r="J847" s="66">
        <f t="shared" si="184"/>
        <v>1</v>
      </c>
      <c r="K847" s="118">
        <f t="shared" si="173"/>
        <v>1</v>
      </c>
    </row>
    <row r="848" spans="1:11" ht="14.4" customHeight="1" x14ac:dyDescent="0.3">
      <c r="A848" s="21"/>
      <c r="B848" s="20"/>
      <c r="C848" s="36" t="s">
        <v>5</v>
      </c>
      <c r="D848" s="22">
        <v>39987</v>
      </c>
      <c r="E848" s="22">
        <v>39989</v>
      </c>
      <c r="F848" s="111">
        <f t="shared" si="183"/>
        <v>365</v>
      </c>
      <c r="G848" s="65">
        <f>'National Disaster Timeline'!$I$107</f>
        <v>3</v>
      </c>
      <c r="H848" s="65">
        <f t="shared" si="181"/>
        <v>90</v>
      </c>
      <c r="I848" s="65">
        <f t="shared" si="174"/>
        <v>1</v>
      </c>
      <c r="J848" s="66">
        <f t="shared" si="184"/>
        <v>0</v>
      </c>
      <c r="K848" s="118">
        <f t="shared" si="173"/>
        <v>1</v>
      </c>
    </row>
    <row r="849" spans="1:11" ht="14.4" customHeight="1" x14ac:dyDescent="0.3">
      <c r="A849" s="21"/>
      <c r="B849" s="20"/>
      <c r="C849" s="37" t="s">
        <v>5</v>
      </c>
      <c r="D849" s="34">
        <v>40080</v>
      </c>
      <c r="E849" s="22">
        <v>40083</v>
      </c>
      <c r="F849" s="111">
        <f t="shared" si="183"/>
        <v>91</v>
      </c>
      <c r="G849" s="65">
        <f>'National Disaster Timeline'!$I$122</f>
        <v>1</v>
      </c>
      <c r="H849" s="65">
        <f t="shared" si="181"/>
        <v>30</v>
      </c>
      <c r="I849" s="65">
        <f t="shared" si="174"/>
        <v>1</v>
      </c>
      <c r="J849" s="66">
        <f t="shared" si="184"/>
        <v>0</v>
      </c>
      <c r="K849" s="118">
        <f t="shared" si="173"/>
        <v>1</v>
      </c>
    </row>
    <row r="850" spans="1:11" ht="14.4" customHeight="1" x14ac:dyDescent="0.3">
      <c r="A850" s="21"/>
      <c r="B850" s="20"/>
      <c r="C850" s="36" t="s">
        <v>5</v>
      </c>
      <c r="D850" s="22">
        <v>40114</v>
      </c>
      <c r="E850" s="22">
        <v>40118</v>
      </c>
      <c r="F850" s="111">
        <f t="shared" si="183"/>
        <v>31</v>
      </c>
      <c r="G850" s="65">
        <f>'National Disaster Timeline'!$I$126</f>
        <v>6</v>
      </c>
      <c r="H850" s="65">
        <f t="shared" si="181"/>
        <v>180</v>
      </c>
      <c r="I850" s="65">
        <f t="shared" si="174"/>
        <v>-182</v>
      </c>
      <c r="J850" s="66">
        <f t="shared" si="184"/>
        <v>0</v>
      </c>
      <c r="K850" s="118">
        <f t="shared" si="173"/>
        <v>1</v>
      </c>
    </row>
    <row r="851" spans="1:11" ht="14.4" customHeight="1" x14ac:dyDescent="0.3">
      <c r="A851" s="36"/>
      <c r="C851" s="37" t="s">
        <v>210</v>
      </c>
      <c r="D851" s="34">
        <v>40116</v>
      </c>
      <c r="E851" s="22">
        <v>40121</v>
      </c>
      <c r="F851" s="111">
        <f t="shared" si="183"/>
        <v>-2</v>
      </c>
      <c r="G851" s="65">
        <f>'National Disaster Timeline'!$I$127</f>
        <v>6</v>
      </c>
      <c r="H851" s="65">
        <f t="shared" si="181"/>
        <v>180</v>
      </c>
      <c r="I851" s="65">
        <f t="shared" si="174"/>
        <v>-106</v>
      </c>
      <c r="J851" s="66">
        <f t="shared" si="184"/>
        <v>1</v>
      </c>
      <c r="K851" s="118">
        <f t="shared" si="173"/>
        <v>1</v>
      </c>
    </row>
    <row r="852" spans="1:11" ht="14.4" customHeight="1" thickBot="1" x14ac:dyDescent="0.35">
      <c r="A852" s="36"/>
      <c r="C852" s="37" t="s">
        <v>13</v>
      </c>
      <c r="D852" s="34">
        <v>40195</v>
      </c>
      <c r="E852" s="22">
        <v>40195</v>
      </c>
      <c r="F852" s="111">
        <f t="shared" si="183"/>
        <v>74</v>
      </c>
      <c r="G852" s="65">
        <f>'National Disaster Timeline'!$I$131</f>
        <v>1</v>
      </c>
      <c r="H852" s="65">
        <f t="shared" si="181"/>
        <v>30</v>
      </c>
      <c r="I852" s="65">
        <f t="shared" si="174"/>
        <v>-30</v>
      </c>
      <c r="J852" s="66">
        <f t="shared" si="184"/>
        <v>1</v>
      </c>
      <c r="K852" s="118">
        <f t="shared" si="173"/>
        <v>1</v>
      </c>
    </row>
    <row r="853" spans="1:11" s="94" customFormat="1" ht="14.4" customHeight="1" thickBot="1" x14ac:dyDescent="0.35">
      <c r="A853" s="98" t="s">
        <v>286</v>
      </c>
      <c r="B853" s="89"/>
      <c r="C853" s="90"/>
      <c r="D853" s="91"/>
      <c r="E853" s="92"/>
      <c r="F853" s="112"/>
      <c r="G853" s="136">
        <f>SUM(G840:G852)</f>
        <v>57</v>
      </c>
      <c r="H853" s="136"/>
      <c r="I853" s="136"/>
      <c r="J853" s="136">
        <f t="shared" ref="J853:K853" si="185">SUM(J840:J852)</f>
        <v>7</v>
      </c>
      <c r="K853" s="120">
        <f t="shared" si="185"/>
        <v>13</v>
      </c>
    </row>
    <row r="854" spans="1:11" ht="14.4" customHeight="1" x14ac:dyDescent="0.3">
      <c r="A854" s="21" t="s">
        <v>145</v>
      </c>
      <c r="B854" s="20" t="s">
        <v>63</v>
      </c>
      <c r="C854" s="106" t="s">
        <v>13</v>
      </c>
      <c r="D854" s="22">
        <v>38691</v>
      </c>
      <c r="E854" s="22">
        <v>38715</v>
      </c>
      <c r="F854" s="111"/>
      <c r="G854" s="65">
        <f>'National Disaster Timeline'!$I$5</f>
        <v>6</v>
      </c>
      <c r="H854" s="65">
        <f t="shared" si="181"/>
        <v>180</v>
      </c>
      <c r="I854" s="65">
        <f t="shared" si="174"/>
        <v>-49</v>
      </c>
      <c r="J854" s="66"/>
      <c r="K854" s="118">
        <f t="shared" si="173"/>
        <v>1</v>
      </c>
    </row>
    <row r="855" spans="1:11" ht="14.4" customHeight="1" x14ac:dyDescent="0.3">
      <c r="A855" s="21"/>
      <c r="B855" s="20"/>
      <c r="C855" s="37" t="s">
        <v>5</v>
      </c>
      <c r="D855" s="34">
        <v>38846</v>
      </c>
      <c r="E855" s="22">
        <v>38852</v>
      </c>
      <c r="F855" s="111">
        <f t="shared" ref="F855:F864" si="186">D855-E854</f>
        <v>131</v>
      </c>
      <c r="G855" s="65">
        <f>'National Disaster Timeline'!$I$11</f>
        <v>6</v>
      </c>
      <c r="H855" s="65">
        <f t="shared" si="181"/>
        <v>180</v>
      </c>
      <c r="I855" s="65">
        <f t="shared" si="174"/>
        <v>27</v>
      </c>
      <c r="J855" s="66">
        <f t="shared" ref="J855:J864" si="187">IF(I854 &lt; 0, 1, 0)</f>
        <v>1</v>
      </c>
      <c r="K855" s="118">
        <f t="shared" ref="K855:K918" si="188">COUNTIF(C855, "*")</f>
        <v>1</v>
      </c>
    </row>
    <row r="856" spans="1:11" ht="14.4" customHeight="1" x14ac:dyDescent="0.3">
      <c r="A856" s="21"/>
      <c r="B856" s="20"/>
      <c r="C856" s="37" t="s">
        <v>5</v>
      </c>
      <c r="D856" s="34">
        <v>39059</v>
      </c>
      <c r="E856" s="22">
        <v>39063</v>
      </c>
      <c r="F856" s="111">
        <f t="shared" si="186"/>
        <v>207</v>
      </c>
      <c r="G856" s="65">
        <f>'National Disaster Timeline'!$I$35</f>
        <v>6</v>
      </c>
      <c r="H856" s="65">
        <f t="shared" si="181"/>
        <v>180</v>
      </c>
      <c r="I856" s="65">
        <f t="shared" si="174"/>
        <v>31</v>
      </c>
      <c r="J856" s="66">
        <f t="shared" si="187"/>
        <v>0</v>
      </c>
      <c r="K856" s="118">
        <f t="shared" si="188"/>
        <v>1</v>
      </c>
    </row>
    <row r="857" spans="1:11" ht="14.4" customHeight="1" x14ac:dyDescent="0.3">
      <c r="A857" s="21"/>
      <c r="B857" s="20"/>
      <c r="C857" s="37" t="s">
        <v>5</v>
      </c>
      <c r="D857" s="34">
        <v>39274</v>
      </c>
      <c r="E857" s="22">
        <v>39276</v>
      </c>
      <c r="F857" s="111">
        <f t="shared" si="186"/>
        <v>211</v>
      </c>
      <c r="G857" s="65">
        <f>'National Disaster Timeline'!$I$39</f>
        <v>1</v>
      </c>
      <c r="H857" s="65">
        <f t="shared" si="181"/>
        <v>30</v>
      </c>
      <c r="I857" s="65">
        <f t="shared" si="174"/>
        <v>50</v>
      </c>
      <c r="J857" s="66">
        <f t="shared" si="187"/>
        <v>0</v>
      </c>
      <c r="K857" s="118">
        <f t="shared" si="188"/>
        <v>1</v>
      </c>
    </row>
    <row r="858" spans="1:11" ht="14.4" customHeight="1" x14ac:dyDescent="0.3">
      <c r="A858" s="21"/>
      <c r="B858" s="20"/>
      <c r="C858" s="37" t="s">
        <v>5</v>
      </c>
      <c r="D858" s="34">
        <v>39356</v>
      </c>
      <c r="E858" s="22">
        <v>39362</v>
      </c>
      <c r="F858" s="111">
        <f t="shared" si="186"/>
        <v>80</v>
      </c>
      <c r="G858" s="65">
        <f>'National Disaster Timeline'!$I$51</f>
        <v>1</v>
      </c>
      <c r="H858" s="65">
        <f t="shared" si="181"/>
        <v>30</v>
      </c>
      <c r="I858" s="65">
        <f t="shared" si="174"/>
        <v>13</v>
      </c>
      <c r="J858" s="66">
        <f t="shared" si="187"/>
        <v>0</v>
      </c>
      <c r="K858" s="118">
        <f t="shared" si="188"/>
        <v>1</v>
      </c>
    </row>
    <row r="859" spans="1:11" ht="14.4" customHeight="1" x14ac:dyDescent="0.3">
      <c r="A859" s="21"/>
      <c r="B859" s="20"/>
      <c r="C859" s="37" t="s">
        <v>5</v>
      </c>
      <c r="D859" s="34">
        <v>39405</v>
      </c>
      <c r="E859" s="22">
        <v>39414</v>
      </c>
      <c r="F859" s="111">
        <f t="shared" si="186"/>
        <v>43</v>
      </c>
      <c r="G859" s="65">
        <f>'National Disaster Timeline'!$I$58</f>
        <v>3</v>
      </c>
      <c r="H859" s="65">
        <f t="shared" si="181"/>
        <v>90</v>
      </c>
      <c r="I859" s="65">
        <f t="shared" si="174"/>
        <v>-97</v>
      </c>
      <c r="J859" s="66">
        <f t="shared" si="187"/>
        <v>0</v>
      </c>
      <c r="K859" s="118">
        <f t="shared" si="188"/>
        <v>1</v>
      </c>
    </row>
    <row r="860" spans="1:11" ht="14.4" customHeight="1" x14ac:dyDescent="0.3">
      <c r="A860" s="21"/>
      <c r="B860" s="20"/>
      <c r="C860" s="37" t="s">
        <v>5</v>
      </c>
      <c r="D860" s="34">
        <v>39407</v>
      </c>
      <c r="E860" s="22">
        <v>39414</v>
      </c>
      <c r="F860" s="111">
        <f t="shared" si="186"/>
        <v>-7</v>
      </c>
      <c r="G860" s="65">
        <f>'National Disaster Timeline'!$I$59</f>
        <v>6</v>
      </c>
      <c r="H860" s="65">
        <f t="shared" si="181"/>
        <v>180</v>
      </c>
      <c r="I860" s="65">
        <f t="shared" si="174"/>
        <v>22</v>
      </c>
      <c r="J860" s="66">
        <f t="shared" si="187"/>
        <v>1</v>
      </c>
      <c r="K860" s="118">
        <f t="shared" si="188"/>
        <v>1</v>
      </c>
    </row>
    <row r="861" spans="1:11" s="16" customFormat="1" ht="14.4" customHeight="1" x14ac:dyDescent="0.3">
      <c r="A861" s="21"/>
      <c r="B861" s="20"/>
      <c r="C861" s="37" t="s">
        <v>5</v>
      </c>
      <c r="D861" s="34">
        <v>39616</v>
      </c>
      <c r="E861" s="22">
        <v>39622</v>
      </c>
      <c r="F861" s="111">
        <f t="shared" si="186"/>
        <v>202</v>
      </c>
      <c r="G861" s="65">
        <f>'National Disaster Timeline'!$I$71</f>
        <v>6</v>
      </c>
      <c r="H861" s="65">
        <f t="shared" si="181"/>
        <v>180</v>
      </c>
      <c r="I861" s="65">
        <f t="shared" si="174"/>
        <v>222</v>
      </c>
      <c r="J861" s="66">
        <f t="shared" si="187"/>
        <v>0</v>
      </c>
      <c r="K861" s="118">
        <f t="shared" si="188"/>
        <v>1</v>
      </c>
    </row>
    <row r="862" spans="1:11" ht="14.4" customHeight="1" x14ac:dyDescent="0.3">
      <c r="A862" s="21"/>
      <c r="B862" s="20"/>
      <c r="C862" s="36" t="s">
        <v>5</v>
      </c>
      <c r="D862" s="22">
        <v>40024</v>
      </c>
      <c r="E862" s="22">
        <v>40027</v>
      </c>
      <c r="F862" s="111">
        <f t="shared" si="186"/>
        <v>402</v>
      </c>
      <c r="G862" s="65">
        <f>'National Disaster Timeline'!$I$112</f>
        <v>6</v>
      </c>
      <c r="H862" s="65">
        <f t="shared" si="181"/>
        <v>180</v>
      </c>
      <c r="I862" s="65">
        <f t="shared" si="174"/>
        <v>-179</v>
      </c>
      <c r="J862" s="66">
        <f t="shared" si="187"/>
        <v>0</v>
      </c>
      <c r="K862" s="118">
        <f t="shared" si="188"/>
        <v>1</v>
      </c>
    </row>
    <row r="863" spans="1:11" ht="14.4" customHeight="1" x14ac:dyDescent="0.3">
      <c r="A863" s="21"/>
      <c r="B863" s="20"/>
      <c r="C863" s="36" t="s">
        <v>5</v>
      </c>
      <c r="D863" s="22">
        <v>40028</v>
      </c>
      <c r="E863" s="22">
        <v>40034</v>
      </c>
      <c r="F863" s="111">
        <f t="shared" si="186"/>
        <v>1</v>
      </c>
      <c r="G863" s="65">
        <f>'National Disaster Timeline'!$I$113</f>
        <v>3</v>
      </c>
      <c r="H863" s="65">
        <f t="shared" si="181"/>
        <v>90</v>
      </c>
      <c r="I863" s="65">
        <f t="shared" si="174"/>
        <v>-44</v>
      </c>
      <c r="J863" s="66">
        <f t="shared" si="187"/>
        <v>1</v>
      </c>
      <c r="K863" s="118">
        <f t="shared" si="188"/>
        <v>1</v>
      </c>
    </row>
    <row r="864" spans="1:11" ht="14.4" customHeight="1" thickBot="1" x14ac:dyDescent="0.35">
      <c r="A864" s="21"/>
      <c r="B864" s="20"/>
      <c r="C864" s="37" t="s">
        <v>5</v>
      </c>
      <c r="D864" s="34">
        <v>40080</v>
      </c>
      <c r="E864" s="22">
        <v>40083</v>
      </c>
      <c r="F864" s="111">
        <f t="shared" si="186"/>
        <v>46</v>
      </c>
      <c r="G864" s="65">
        <f>'National Disaster Timeline'!$I$122</f>
        <v>1</v>
      </c>
      <c r="H864" s="65">
        <f t="shared" si="181"/>
        <v>30</v>
      </c>
      <c r="I864" s="65">
        <f t="shared" si="174"/>
        <v>-30</v>
      </c>
      <c r="J864" s="66">
        <f t="shared" si="187"/>
        <v>1</v>
      </c>
      <c r="K864" s="118">
        <f t="shared" si="188"/>
        <v>1</v>
      </c>
    </row>
    <row r="865" spans="1:11" s="94" customFormat="1" ht="14.4" customHeight="1" thickBot="1" x14ac:dyDescent="0.35">
      <c r="A865" s="98" t="s">
        <v>286</v>
      </c>
      <c r="B865" s="89"/>
      <c r="C865" s="90"/>
      <c r="D865" s="91"/>
      <c r="E865" s="92"/>
      <c r="F865" s="112"/>
      <c r="G865" s="136">
        <f>SUM(G854:G864)</f>
        <v>45</v>
      </c>
      <c r="H865" s="136"/>
      <c r="I865" s="136"/>
      <c r="J865" s="136">
        <f t="shared" ref="J865:K865" si="189">SUM(J854:J864)</f>
        <v>4</v>
      </c>
      <c r="K865" s="120">
        <f t="shared" si="189"/>
        <v>11</v>
      </c>
    </row>
    <row r="866" spans="1:11" ht="14.4" customHeight="1" x14ac:dyDescent="0.3">
      <c r="A866" s="21" t="s">
        <v>146</v>
      </c>
      <c r="B866" s="20" t="s">
        <v>64</v>
      </c>
      <c r="C866" s="36" t="s">
        <v>13</v>
      </c>
      <c r="D866" s="22">
        <v>38610</v>
      </c>
      <c r="E866" s="22">
        <v>38622</v>
      </c>
      <c r="F866" s="111"/>
      <c r="G866" s="65">
        <f>'National Disaster Timeline'!$I$3</f>
        <v>3</v>
      </c>
      <c r="H866" s="65">
        <f t="shared" si="181"/>
        <v>90</v>
      </c>
      <c r="I866" s="65">
        <f t="shared" ref="I866:I929" si="190">F867 - H866</f>
        <v>31</v>
      </c>
      <c r="J866" s="66"/>
      <c r="K866" s="118">
        <f t="shared" si="188"/>
        <v>1</v>
      </c>
    </row>
    <row r="867" spans="1:11" ht="14.4" customHeight="1" x14ac:dyDescent="0.3">
      <c r="A867" s="21"/>
      <c r="B867" s="20"/>
      <c r="C867" s="36" t="s">
        <v>13</v>
      </c>
      <c r="D867" s="22">
        <v>38743</v>
      </c>
      <c r="E867" s="22">
        <v>38753</v>
      </c>
      <c r="F867" s="111">
        <f t="shared" ref="F867:F889" si="191">D867-E866</f>
        <v>121</v>
      </c>
      <c r="G867" s="65">
        <f>'National Disaster Timeline'!$I$6</f>
        <v>6</v>
      </c>
      <c r="H867" s="65">
        <f t="shared" si="181"/>
        <v>180</v>
      </c>
      <c r="I867" s="65">
        <f t="shared" si="190"/>
        <v>-25</v>
      </c>
      <c r="J867" s="66">
        <f t="shared" ref="J867:J889" si="192">IF(I866 &lt; 0, 1, 0)</f>
        <v>0</v>
      </c>
      <c r="K867" s="118">
        <f t="shared" si="188"/>
        <v>1</v>
      </c>
    </row>
    <row r="868" spans="1:11" ht="14.4" customHeight="1" x14ac:dyDescent="0.3">
      <c r="A868" s="21"/>
      <c r="B868" s="20"/>
      <c r="C868" s="36" t="s">
        <v>5</v>
      </c>
      <c r="D868" s="22">
        <v>38908</v>
      </c>
      <c r="E868" s="22">
        <v>38912</v>
      </c>
      <c r="F868" s="111">
        <f t="shared" si="191"/>
        <v>155</v>
      </c>
      <c r="G868" s="65">
        <f>'National Disaster Timeline'!$I$14</f>
        <v>6</v>
      </c>
      <c r="H868" s="65">
        <f t="shared" si="181"/>
        <v>180</v>
      </c>
      <c r="I868" s="65">
        <f t="shared" si="190"/>
        <v>-183</v>
      </c>
      <c r="J868" s="66">
        <f t="shared" si="192"/>
        <v>1</v>
      </c>
      <c r="K868" s="118">
        <f t="shared" si="188"/>
        <v>1</v>
      </c>
    </row>
    <row r="869" spans="1:11" ht="14.4" customHeight="1" x14ac:dyDescent="0.3">
      <c r="A869" s="21"/>
      <c r="B869" s="20"/>
      <c r="C869" s="36" t="s">
        <v>210</v>
      </c>
      <c r="D869" s="22">
        <v>38909</v>
      </c>
      <c r="E869" s="22">
        <v>38917</v>
      </c>
      <c r="F869" s="111">
        <f t="shared" si="191"/>
        <v>-3</v>
      </c>
      <c r="G869" s="65">
        <f>'National Disaster Timeline'!$I$15</f>
        <v>3</v>
      </c>
      <c r="H869" s="65">
        <f t="shared" si="181"/>
        <v>90</v>
      </c>
      <c r="I869" s="65">
        <f t="shared" si="190"/>
        <v>-88</v>
      </c>
      <c r="J869" s="66">
        <f t="shared" si="192"/>
        <v>1</v>
      </c>
      <c r="K869" s="118">
        <f t="shared" si="188"/>
        <v>1</v>
      </c>
    </row>
    <row r="870" spans="1:11" ht="14.4" customHeight="1" x14ac:dyDescent="0.3">
      <c r="A870" s="21"/>
      <c r="B870" s="20"/>
      <c r="C870" s="36" t="s">
        <v>5</v>
      </c>
      <c r="D870" s="22">
        <v>38919</v>
      </c>
      <c r="E870" s="22">
        <v>38923</v>
      </c>
      <c r="F870" s="111">
        <f t="shared" si="191"/>
        <v>2</v>
      </c>
      <c r="G870" s="65">
        <f>'National Disaster Timeline'!$I$17</f>
        <v>3</v>
      </c>
      <c r="H870" s="65">
        <f t="shared" si="181"/>
        <v>90</v>
      </c>
      <c r="I870" s="65">
        <f t="shared" si="190"/>
        <v>-91</v>
      </c>
      <c r="J870" s="66">
        <f t="shared" si="192"/>
        <v>1</v>
      </c>
      <c r="K870" s="118">
        <f t="shared" si="188"/>
        <v>1</v>
      </c>
    </row>
    <row r="871" spans="1:11" ht="14.4" customHeight="1" x14ac:dyDescent="0.3">
      <c r="A871" s="21"/>
      <c r="B871" s="20"/>
      <c r="C871" s="36" t="s">
        <v>210</v>
      </c>
      <c r="D871" s="22">
        <v>38922</v>
      </c>
      <c r="E871" s="22">
        <v>38926</v>
      </c>
      <c r="F871" s="111">
        <f t="shared" si="191"/>
        <v>-1</v>
      </c>
      <c r="G871" s="65">
        <f>'National Disaster Timeline'!$I$18</f>
        <v>1</v>
      </c>
      <c r="H871" s="65">
        <f t="shared" si="181"/>
        <v>30</v>
      </c>
      <c r="I871" s="65">
        <f t="shared" si="190"/>
        <v>-30</v>
      </c>
      <c r="J871" s="66">
        <f t="shared" si="192"/>
        <v>1</v>
      </c>
      <c r="K871" s="118">
        <f t="shared" si="188"/>
        <v>1</v>
      </c>
    </row>
    <row r="872" spans="1:11" ht="14.4" customHeight="1" x14ac:dyDescent="0.3">
      <c r="A872" s="21"/>
      <c r="B872" s="20"/>
      <c r="C872" s="36" t="s">
        <v>5</v>
      </c>
      <c r="D872" s="22">
        <v>38926</v>
      </c>
      <c r="E872" s="22">
        <v>38931</v>
      </c>
      <c r="F872" s="111">
        <f t="shared" si="191"/>
        <v>0</v>
      </c>
      <c r="G872" s="65">
        <f>'National Disaster Timeline'!$I$19</f>
        <v>3</v>
      </c>
      <c r="H872" s="65">
        <f t="shared" si="181"/>
        <v>90</v>
      </c>
      <c r="I872" s="65">
        <f t="shared" si="190"/>
        <v>-36</v>
      </c>
      <c r="J872" s="66">
        <f t="shared" si="192"/>
        <v>1</v>
      </c>
      <c r="K872" s="118">
        <f t="shared" si="188"/>
        <v>1</v>
      </c>
    </row>
    <row r="873" spans="1:11" ht="14.4" customHeight="1" x14ac:dyDescent="0.3">
      <c r="A873" s="21"/>
      <c r="B873" s="20"/>
      <c r="C873" s="37" t="s">
        <v>5</v>
      </c>
      <c r="D873" s="34">
        <v>38985</v>
      </c>
      <c r="E873" s="22">
        <v>38989</v>
      </c>
      <c r="F873" s="111">
        <f t="shared" si="191"/>
        <v>54</v>
      </c>
      <c r="G873" s="65">
        <f>'National Disaster Timeline'!$I$25</f>
        <v>6</v>
      </c>
      <c r="H873" s="65">
        <f t="shared" si="181"/>
        <v>180</v>
      </c>
      <c r="I873" s="65">
        <f t="shared" si="190"/>
        <v>-152</v>
      </c>
      <c r="J873" s="66">
        <f t="shared" si="192"/>
        <v>1</v>
      </c>
      <c r="K873" s="118">
        <f t="shared" si="188"/>
        <v>1</v>
      </c>
    </row>
    <row r="874" spans="1:11" ht="14.4" customHeight="1" x14ac:dyDescent="0.3">
      <c r="A874" s="21"/>
      <c r="C874" s="36" t="s">
        <v>5</v>
      </c>
      <c r="D874" s="22">
        <v>39017</v>
      </c>
      <c r="E874" s="22">
        <v>39020</v>
      </c>
      <c r="F874" s="111">
        <f t="shared" si="191"/>
        <v>28</v>
      </c>
      <c r="G874" s="65">
        <f>'National Disaster Timeline'!$I$30</f>
        <v>6</v>
      </c>
      <c r="H874" s="65">
        <f t="shared" si="181"/>
        <v>180</v>
      </c>
      <c r="I874" s="65">
        <f t="shared" si="190"/>
        <v>102</v>
      </c>
      <c r="J874" s="66">
        <f t="shared" si="192"/>
        <v>1</v>
      </c>
      <c r="K874" s="118">
        <f t="shared" si="188"/>
        <v>1</v>
      </c>
    </row>
    <row r="875" spans="1:11" ht="14.4" customHeight="1" x14ac:dyDescent="0.3">
      <c r="A875" s="21"/>
      <c r="B875" s="20"/>
      <c r="C875" s="37" t="s">
        <v>5</v>
      </c>
      <c r="D875" s="34">
        <v>39302</v>
      </c>
      <c r="E875" s="22">
        <v>39304</v>
      </c>
      <c r="F875" s="111">
        <f t="shared" si="191"/>
        <v>282</v>
      </c>
      <c r="G875" s="65">
        <f>'National Disaster Timeline'!$I$44</f>
        <v>6</v>
      </c>
      <c r="H875" s="65">
        <f t="shared" si="181"/>
        <v>180</v>
      </c>
      <c r="I875" s="65">
        <f t="shared" si="190"/>
        <v>-177</v>
      </c>
      <c r="J875" s="66">
        <f t="shared" si="192"/>
        <v>0</v>
      </c>
      <c r="K875" s="118">
        <f t="shared" si="188"/>
        <v>1</v>
      </c>
    </row>
    <row r="876" spans="1:11" ht="14.4" customHeight="1" x14ac:dyDescent="0.3">
      <c r="A876" s="21"/>
      <c r="B876" s="20"/>
      <c r="C876" s="35" t="s">
        <v>5</v>
      </c>
      <c r="D876" s="34">
        <v>39307</v>
      </c>
      <c r="E876" s="34">
        <v>39312</v>
      </c>
      <c r="F876" s="111">
        <f t="shared" si="191"/>
        <v>3</v>
      </c>
      <c r="G876" s="65">
        <f>'National Disaster Timeline'!$I$45</f>
        <v>3</v>
      </c>
      <c r="H876" s="65">
        <f t="shared" si="181"/>
        <v>90</v>
      </c>
      <c r="I876" s="65">
        <f t="shared" si="190"/>
        <v>-91</v>
      </c>
      <c r="J876" s="66">
        <f t="shared" si="192"/>
        <v>1</v>
      </c>
      <c r="K876" s="118">
        <f t="shared" si="188"/>
        <v>1</v>
      </c>
    </row>
    <row r="877" spans="1:11" ht="14.4" customHeight="1" x14ac:dyDescent="0.3">
      <c r="A877" s="21"/>
      <c r="B877" s="20"/>
      <c r="C877" s="36" t="s">
        <v>210</v>
      </c>
      <c r="D877" s="22">
        <v>39311</v>
      </c>
      <c r="E877" s="22">
        <v>39318</v>
      </c>
      <c r="F877" s="111">
        <f t="shared" si="191"/>
        <v>-1</v>
      </c>
      <c r="G877" s="65">
        <f>'National Disaster Timeline'!$I$46</f>
        <v>3</v>
      </c>
      <c r="H877" s="65">
        <f t="shared" si="181"/>
        <v>90</v>
      </c>
      <c r="I877" s="65">
        <f t="shared" si="190"/>
        <v>174</v>
      </c>
      <c r="J877" s="66">
        <f t="shared" si="192"/>
        <v>1</v>
      </c>
      <c r="K877" s="118">
        <f t="shared" si="188"/>
        <v>1</v>
      </c>
    </row>
    <row r="878" spans="1:11" ht="14.4" customHeight="1" x14ac:dyDescent="0.3">
      <c r="A878" s="21"/>
      <c r="B878" s="20"/>
      <c r="C878" s="37" t="s">
        <v>5</v>
      </c>
      <c r="D878" s="34">
        <v>39582</v>
      </c>
      <c r="E878" s="22">
        <v>39588</v>
      </c>
      <c r="F878" s="111">
        <f t="shared" si="191"/>
        <v>264</v>
      </c>
      <c r="G878" s="65">
        <f>'National Disaster Timeline'!$I$67</f>
        <v>6</v>
      </c>
      <c r="H878" s="65">
        <f t="shared" si="181"/>
        <v>180</v>
      </c>
      <c r="I878" s="65">
        <f t="shared" si="190"/>
        <v>-152</v>
      </c>
      <c r="J878" s="66">
        <f t="shared" si="192"/>
        <v>0</v>
      </c>
      <c r="K878" s="118">
        <f t="shared" si="188"/>
        <v>1</v>
      </c>
    </row>
    <row r="879" spans="1:11" ht="14.4" customHeight="1" x14ac:dyDescent="0.3">
      <c r="A879" s="21"/>
      <c r="B879" s="20"/>
      <c r="C879" s="37" t="s">
        <v>5</v>
      </c>
      <c r="D879" s="34">
        <v>39616</v>
      </c>
      <c r="E879" s="22">
        <v>39622</v>
      </c>
      <c r="F879" s="111">
        <f t="shared" si="191"/>
        <v>28</v>
      </c>
      <c r="G879" s="65">
        <f>'National Disaster Timeline'!$I$71</f>
        <v>6</v>
      </c>
      <c r="H879" s="65">
        <f t="shared" si="181"/>
        <v>180</v>
      </c>
      <c r="I879" s="65">
        <f t="shared" si="190"/>
        <v>-139</v>
      </c>
      <c r="J879" s="66">
        <f t="shared" si="192"/>
        <v>1</v>
      </c>
      <c r="K879" s="118">
        <f t="shared" si="188"/>
        <v>1</v>
      </c>
    </row>
    <row r="880" spans="1:11" ht="14.4" customHeight="1" x14ac:dyDescent="0.3">
      <c r="A880" s="21"/>
      <c r="B880" s="20"/>
      <c r="C880" s="36" t="s">
        <v>5</v>
      </c>
      <c r="D880" s="22">
        <v>39663</v>
      </c>
      <c r="E880" s="22">
        <v>39664</v>
      </c>
      <c r="F880" s="111">
        <f t="shared" si="191"/>
        <v>41</v>
      </c>
      <c r="G880" s="65">
        <f>'National Disaster Timeline'!$I$78</f>
        <v>3</v>
      </c>
      <c r="H880" s="65">
        <f t="shared" si="181"/>
        <v>90</v>
      </c>
      <c r="I880" s="65">
        <f t="shared" si="190"/>
        <v>-86</v>
      </c>
      <c r="J880" s="66">
        <f t="shared" si="192"/>
        <v>1</v>
      </c>
      <c r="K880" s="118">
        <f t="shared" si="188"/>
        <v>1</v>
      </c>
    </row>
    <row r="881" spans="1:11" ht="14.4" customHeight="1" x14ac:dyDescent="0.3">
      <c r="A881" s="21"/>
      <c r="B881" s="20"/>
      <c r="C881" s="37" t="s">
        <v>13</v>
      </c>
      <c r="D881" s="34">
        <v>39668</v>
      </c>
      <c r="E881" s="22">
        <v>39668</v>
      </c>
      <c r="F881" s="111">
        <f t="shared" si="191"/>
        <v>4</v>
      </c>
      <c r="G881" s="65">
        <f>'National Disaster Timeline'!$I$79</f>
        <v>1</v>
      </c>
      <c r="H881" s="65">
        <f t="shared" si="181"/>
        <v>30</v>
      </c>
      <c r="I881" s="65">
        <f t="shared" si="190"/>
        <v>241</v>
      </c>
      <c r="J881" s="66">
        <f t="shared" si="192"/>
        <v>1</v>
      </c>
      <c r="K881" s="118">
        <f t="shared" si="188"/>
        <v>1</v>
      </c>
    </row>
    <row r="882" spans="1:11" x14ac:dyDescent="0.3">
      <c r="A882" s="21"/>
      <c r="B882" s="20"/>
      <c r="C882" s="37" t="s">
        <v>5</v>
      </c>
      <c r="D882" s="34">
        <v>39939</v>
      </c>
      <c r="E882" s="22">
        <v>39942</v>
      </c>
      <c r="F882" s="111">
        <f t="shared" si="191"/>
        <v>271</v>
      </c>
      <c r="G882" s="65">
        <f>'National Disaster Timeline'!$I$104</f>
        <v>6</v>
      </c>
      <c r="H882" s="65">
        <f t="shared" si="181"/>
        <v>180</v>
      </c>
      <c r="I882" s="65">
        <f t="shared" si="190"/>
        <v>-135</v>
      </c>
      <c r="J882" s="66">
        <f t="shared" si="192"/>
        <v>0</v>
      </c>
      <c r="K882" s="118">
        <f t="shared" si="188"/>
        <v>1</v>
      </c>
    </row>
    <row r="883" spans="1:11" x14ac:dyDescent="0.3">
      <c r="A883" s="21"/>
      <c r="B883" s="20"/>
      <c r="C883" s="36" t="s">
        <v>5</v>
      </c>
      <c r="D883" s="22">
        <v>39987</v>
      </c>
      <c r="E883" s="22">
        <v>39989</v>
      </c>
      <c r="F883" s="111">
        <f t="shared" si="191"/>
        <v>45</v>
      </c>
      <c r="G883" s="65">
        <f>'National Disaster Timeline'!$I$107</f>
        <v>3</v>
      </c>
      <c r="H883" s="65">
        <f t="shared" si="181"/>
        <v>90</v>
      </c>
      <c r="I883" s="65">
        <f t="shared" si="190"/>
        <v>-71</v>
      </c>
      <c r="J883" s="66">
        <f t="shared" si="192"/>
        <v>1</v>
      </c>
      <c r="K883" s="118">
        <f t="shared" si="188"/>
        <v>1</v>
      </c>
    </row>
    <row r="884" spans="1:11" x14ac:dyDescent="0.3">
      <c r="A884" s="21"/>
      <c r="B884" s="20"/>
      <c r="C884" s="36" t="s">
        <v>5</v>
      </c>
      <c r="D884" s="22">
        <v>40008</v>
      </c>
      <c r="E884" s="22">
        <v>40012</v>
      </c>
      <c r="F884" s="111">
        <f t="shared" si="191"/>
        <v>19</v>
      </c>
      <c r="G884" s="51">
        <f>'National Disaster Timeline'!$I$109</f>
        <v>1</v>
      </c>
      <c r="H884" s="65">
        <f t="shared" si="181"/>
        <v>30</v>
      </c>
      <c r="I884" s="65">
        <f t="shared" si="190"/>
        <v>22</v>
      </c>
      <c r="J884" s="66">
        <f t="shared" si="192"/>
        <v>1</v>
      </c>
      <c r="K884" s="118">
        <f t="shared" si="188"/>
        <v>1</v>
      </c>
    </row>
    <row r="885" spans="1:11" x14ac:dyDescent="0.3">
      <c r="A885" s="21"/>
      <c r="B885" s="20"/>
      <c r="C885" s="37" t="s">
        <v>5</v>
      </c>
      <c r="D885" s="34">
        <v>40064</v>
      </c>
      <c r="E885" s="22">
        <v>40066</v>
      </c>
      <c r="F885" s="111">
        <f t="shared" si="191"/>
        <v>52</v>
      </c>
      <c r="G885" s="51">
        <f>'National Disaster Timeline'!$I$118</f>
        <v>1</v>
      </c>
      <c r="H885" s="65">
        <f t="shared" si="181"/>
        <v>30</v>
      </c>
      <c r="I885" s="65">
        <f t="shared" si="190"/>
        <v>-15</v>
      </c>
      <c r="J885" s="66">
        <f t="shared" si="192"/>
        <v>0</v>
      </c>
      <c r="K885" s="118">
        <f t="shared" si="188"/>
        <v>1</v>
      </c>
    </row>
    <row r="886" spans="1:11" x14ac:dyDescent="0.3">
      <c r="A886" s="21"/>
      <c r="B886" s="20"/>
      <c r="C886" s="36" t="s">
        <v>210</v>
      </c>
      <c r="D886" s="22">
        <v>40081</v>
      </c>
      <c r="E886" s="22">
        <v>40087</v>
      </c>
      <c r="F886" s="111">
        <f t="shared" si="191"/>
        <v>15</v>
      </c>
      <c r="G886" s="51">
        <f>'National Disaster Timeline'!$I$123</f>
        <v>6</v>
      </c>
      <c r="H886" s="65">
        <f t="shared" si="181"/>
        <v>180</v>
      </c>
      <c r="I886" s="65">
        <f t="shared" si="190"/>
        <v>-187</v>
      </c>
      <c r="J886" s="66">
        <f t="shared" si="192"/>
        <v>1</v>
      </c>
      <c r="K886" s="118">
        <f t="shared" si="188"/>
        <v>1</v>
      </c>
    </row>
    <row r="887" spans="1:11" x14ac:dyDescent="0.3">
      <c r="A887" s="21"/>
      <c r="B887" s="20"/>
      <c r="C887" s="37" t="s">
        <v>5</v>
      </c>
      <c r="D887" s="34">
        <v>40080</v>
      </c>
      <c r="E887" s="22">
        <v>40083</v>
      </c>
      <c r="F887" s="111">
        <f t="shared" si="191"/>
        <v>-7</v>
      </c>
      <c r="G887" s="65">
        <f>'National Disaster Timeline'!$I$122</f>
        <v>1</v>
      </c>
      <c r="H887" s="65">
        <f t="shared" si="181"/>
        <v>30</v>
      </c>
      <c r="I887" s="65">
        <f t="shared" si="190"/>
        <v>-27</v>
      </c>
      <c r="J887" s="66">
        <f t="shared" si="192"/>
        <v>1</v>
      </c>
      <c r="K887" s="118">
        <f t="shared" si="188"/>
        <v>1</v>
      </c>
    </row>
    <row r="888" spans="1:11" x14ac:dyDescent="0.3">
      <c r="A888" s="21"/>
      <c r="B888" s="20"/>
      <c r="C888" s="36" t="s">
        <v>5</v>
      </c>
      <c r="D888" s="22">
        <v>40086</v>
      </c>
      <c r="E888" s="22">
        <v>40096</v>
      </c>
      <c r="F888" s="111">
        <f t="shared" si="191"/>
        <v>3</v>
      </c>
      <c r="G888" s="65">
        <f>'National Disaster Timeline'!$I$124</f>
        <v>6</v>
      </c>
      <c r="H888" s="65">
        <f t="shared" si="181"/>
        <v>180</v>
      </c>
      <c r="I888" s="65">
        <f t="shared" si="190"/>
        <v>-162</v>
      </c>
      <c r="J888" s="66">
        <f t="shared" si="192"/>
        <v>1</v>
      </c>
      <c r="K888" s="118">
        <f t="shared" si="188"/>
        <v>1</v>
      </c>
    </row>
    <row r="889" spans="1:11" ht="15" thickBot="1" x14ac:dyDescent="0.35">
      <c r="A889" s="21"/>
      <c r="B889" s="20"/>
      <c r="C889" s="36" t="s">
        <v>5</v>
      </c>
      <c r="D889" s="22">
        <v>40114</v>
      </c>
      <c r="E889" s="22">
        <v>40118</v>
      </c>
      <c r="F889" s="111">
        <f t="shared" si="191"/>
        <v>18</v>
      </c>
      <c r="G889" s="65">
        <f>'National Disaster Timeline'!$I$126</f>
        <v>6</v>
      </c>
      <c r="H889" s="65">
        <f t="shared" si="181"/>
        <v>180</v>
      </c>
      <c r="I889" s="65">
        <f t="shared" si="190"/>
        <v>-180</v>
      </c>
      <c r="J889" s="66">
        <f t="shared" si="192"/>
        <v>1</v>
      </c>
      <c r="K889" s="118">
        <f t="shared" si="188"/>
        <v>1</v>
      </c>
    </row>
    <row r="890" spans="1:11" s="94" customFormat="1" ht="15" thickBot="1" x14ac:dyDescent="0.35">
      <c r="A890" s="98" t="s">
        <v>286</v>
      </c>
      <c r="B890" s="89"/>
      <c r="C890" s="90"/>
      <c r="D890" s="91"/>
      <c r="E890" s="92"/>
      <c r="F890" s="112"/>
      <c r="G890" s="136">
        <f>SUM(G866:G889)</f>
        <v>95</v>
      </c>
      <c r="H890" s="136"/>
      <c r="I890" s="136"/>
      <c r="J890" s="136">
        <f t="shared" ref="J890:K890" si="193">SUM(J866:J889)</f>
        <v>18</v>
      </c>
      <c r="K890" s="120">
        <f t="shared" si="193"/>
        <v>24</v>
      </c>
    </row>
    <row r="891" spans="1:11" x14ac:dyDescent="0.3">
      <c r="A891" s="21" t="s">
        <v>147</v>
      </c>
      <c r="B891" s="20" t="s">
        <v>65</v>
      </c>
      <c r="C891" s="36" t="s">
        <v>13</v>
      </c>
      <c r="D891" s="22">
        <v>38610</v>
      </c>
      <c r="E891" s="22">
        <v>38622</v>
      </c>
      <c r="F891" s="111"/>
      <c r="G891" s="65">
        <f>'National Disaster Timeline'!$I$3</f>
        <v>3</v>
      </c>
      <c r="H891" s="65">
        <f t="shared" si="181"/>
        <v>90</v>
      </c>
      <c r="I891" s="65">
        <f t="shared" si="190"/>
        <v>31</v>
      </c>
      <c r="J891" s="66"/>
      <c r="K891" s="118">
        <f t="shared" si="188"/>
        <v>1</v>
      </c>
    </row>
    <row r="892" spans="1:11" x14ac:dyDescent="0.3">
      <c r="A892" s="21"/>
      <c r="B892" s="20"/>
      <c r="C892" s="36" t="s">
        <v>13</v>
      </c>
      <c r="D892" s="22">
        <v>38743</v>
      </c>
      <c r="E892" s="22">
        <v>38753</v>
      </c>
      <c r="F892" s="111">
        <f t="shared" ref="F892:F915" si="194">D892-E891</f>
        <v>121</v>
      </c>
      <c r="G892" s="65">
        <f>'National Disaster Timeline'!$I$6</f>
        <v>6</v>
      </c>
      <c r="H892" s="65">
        <f t="shared" si="181"/>
        <v>180</v>
      </c>
      <c r="I892" s="65">
        <f t="shared" si="190"/>
        <v>-87</v>
      </c>
      <c r="J892" s="66">
        <f t="shared" ref="J892:J915" si="195">IF(I891 &lt; 0, 1, 0)</f>
        <v>0</v>
      </c>
      <c r="K892" s="118">
        <f t="shared" si="188"/>
        <v>1</v>
      </c>
    </row>
    <row r="893" spans="1:11" x14ac:dyDescent="0.3">
      <c r="A893" s="21"/>
      <c r="B893" s="20"/>
      <c r="C893" s="37" t="s">
        <v>5</v>
      </c>
      <c r="D893" s="34">
        <v>38846</v>
      </c>
      <c r="E893" s="22">
        <v>38852</v>
      </c>
      <c r="F893" s="111">
        <f t="shared" si="194"/>
        <v>93</v>
      </c>
      <c r="G893" s="65">
        <f>'National Disaster Timeline'!$I$11</f>
        <v>6</v>
      </c>
      <c r="H893" s="65">
        <f t="shared" si="181"/>
        <v>180</v>
      </c>
      <c r="I893" s="65">
        <f t="shared" si="190"/>
        <v>-124</v>
      </c>
      <c r="J893" s="66">
        <f t="shared" si="195"/>
        <v>1</v>
      </c>
      <c r="K893" s="118">
        <f t="shared" si="188"/>
        <v>1</v>
      </c>
    </row>
    <row r="894" spans="1:11" x14ac:dyDescent="0.3">
      <c r="A894" s="21"/>
      <c r="B894" s="20"/>
      <c r="C894" s="36" t="s">
        <v>5</v>
      </c>
      <c r="D894" s="22">
        <v>38908</v>
      </c>
      <c r="E894" s="22">
        <v>38912</v>
      </c>
      <c r="F894" s="111">
        <f t="shared" si="194"/>
        <v>56</v>
      </c>
      <c r="G894" s="65">
        <f>'National Disaster Timeline'!$I$14</f>
        <v>6</v>
      </c>
      <c r="H894" s="65">
        <f t="shared" si="181"/>
        <v>180</v>
      </c>
      <c r="I894" s="65">
        <f t="shared" si="190"/>
        <v>-183</v>
      </c>
      <c r="J894" s="66">
        <f t="shared" si="195"/>
        <v>1</v>
      </c>
      <c r="K894" s="118">
        <f t="shared" si="188"/>
        <v>1</v>
      </c>
    </row>
    <row r="895" spans="1:11" x14ac:dyDescent="0.3">
      <c r="A895" s="21"/>
      <c r="B895" s="20"/>
      <c r="C895" s="36" t="s">
        <v>210</v>
      </c>
      <c r="D895" s="22">
        <v>38909</v>
      </c>
      <c r="E895" s="22">
        <v>38917</v>
      </c>
      <c r="F895" s="111">
        <f t="shared" si="194"/>
        <v>-3</v>
      </c>
      <c r="G895" s="65">
        <f>'National Disaster Timeline'!$I$15</f>
        <v>3</v>
      </c>
      <c r="H895" s="65">
        <f t="shared" si="181"/>
        <v>90</v>
      </c>
      <c r="I895" s="65">
        <f t="shared" si="190"/>
        <v>-88</v>
      </c>
      <c r="J895" s="66">
        <f t="shared" si="195"/>
        <v>1</v>
      </c>
      <c r="K895" s="118">
        <f t="shared" si="188"/>
        <v>1</v>
      </c>
    </row>
    <row r="896" spans="1:11" x14ac:dyDescent="0.3">
      <c r="A896" s="21"/>
      <c r="B896" s="20"/>
      <c r="C896" s="36" t="s">
        <v>5</v>
      </c>
      <c r="D896" s="22">
        <v>38919</v>
      </c>
      <c r="E896" s="22">
        <v>38923</v>
      </c>
      <c r="F896" s="111">
        <f t="shared" si="194"/>
        <v>2</v>
      </c>
      <c r="G896" s="65">
        <f>'National Disaster Timeline'!$I$17</f>
        <v>3</v>
      </c>
      <c r="H896" s="65">
        <f t="shared" si="181"/>
        <v>90</v>
      </c>
      <c r="I896" s="65">
        <f t="shared" si="190"/>
        <v>-91</v>
      </c>
      <c r="J896" s="66">
        <f t="shared" si="195"/>
        <v>1</v>
      </c>
      <c r="K896" s="118">
        <f t="shared" si="188"/>
        <v>1</v>
      </c>
    </row>
    <row r="897" spans="1:11" x14ac:dyDescent="0.3">
      <c r="A897" s="21"/>
      <c r="B897" s="20"/>
      <c r="C897" s="36" t="s">
        <v>210</v>
      </c>
      <c r="D897" s="22">
        <v>38922</v>
      </c>
      <c r="E897" s="22">
        <v>38926</v>
      </c>
      <c r="F897" s="111">
        <f t="shared" si="194"/>
        <v>-1</v>
      </c>
      <c r="G897" s="65">
        <f>'National Disaster Timeline'!$I$18</f>
        <v>1</v>
      </c>
      <c r="H897" s="65">
        <f t="shared" si="181"/>
        <v>30</v>
      </c>
      <c r="I897" s="65">
        <f t="shared" si="190"/>
        <v>-28</v>
      </c>
      <c r="J897" s="66">
        <f t="shared" si="195"/>
        <v>1</v>
      </c>
      <c r="K897" s="118">
        <f t="shared" si="188"/>
        <v>1</v>
      </c>
    </row>
    <row r="898" spans="1:11" x14ac:dyDescent="0.3">
      <c r="A898" s="21"/>
      <c r="B898" s="20"/>
      <c r="C898" s="36" t="s">
        <v>210</v>
      </c>
      <c r="D898" s="22">
        <v>38928</v>
      </c>
      <c r="E898" s="22">
        <v>38931</v>
      </c>
      <c r="F898" s="111">
        <f t="shared" si="194"/>
        <v>2</v>
      </c>
      <c r="G898" s="65">
        <f>'National Disaster Timeline'!$I$20</f>
        <v>3</v>
      </c>
      <c r="H898" s="65">
        <f t="shared" ref="H898:H961" si="196">G898 * 30</f>
        <v>90</v>
      </c>
      <c r="I898" s="65">
        <f t="shared" si="190"/>
        <v>-4</v>
      </c>
      <c r="J898" s="66">
        <f t="shared" si="195"/>
        <v>1</v>
      </c>
      <c r="K898" s="118">
        <f t="shared" si="188"/>
        <v>1</v>
      </c>
    </row>
    <row r="899" spans="1:11" x14ac:dyDescent="0.3">
      <c r="A899" s="21"/>
      <c r="C899" s="36" t="s">
        <v>5</v>
      </c>
      <c r="D899" s="22">
        <v>39017</v>
      </c>
      <c r="E899" s="22">
        <v>39020</v>
      </c>
      <c r="F899" s="111">
        <f t="shared" si="194"/>
        <v>86</v>
      </c>
      <c r="G899" s="65">
        <f>'National Disaster Timeline'!$I$30</f>
        <v>6</v>
      </c>
      <c r="H899" s="65">
        <f t="shared" si="196"/>
        <v>180</v>
      </c>
      <c r="I899" s="65">
        <f t="shared" si="190"/>
        <v>102</v>
      </c>
      <c r="J899" s="66">
        <f t="shared" si="195"/>
        <v>1</v>
      </c>
      <c r="K899" s="118">
        <f t="shared" si="188"/>
        <v>1</v>
      </c>
    </row>
    <row r="900" spans="1:11" x14ac:dyDescent="0.3">
      <c r="A900" s="21"/>
      <c r="B900" s="20"/>
      <c r="C900" s="37" t="s">
        <v>5</v>
      </c>
      <c r="D900" s="34">
        <v>39302</v>
      </c>
      <c r="E900" s="22">
        <v>39304</v>
      </c>
      <c r="F900" s="111">
        <f t="shared" si="194"/>
        <v>282</v>
      </c>
      <c r="G900" s="65">
        <f>'National Disaster Timeline'!$I$44</f>
        <v>6</v>
      </c>
      <c r="H900" s="65">
        <f t="shared" si="196"/>
        <v>180</v>
      </c>
      <c r="I900" s="65">
        <f t="shared" si="190"/>
        <v>-177</v>
      </c>
      <c r="J900" s="66">
        <f t="shared" si="195"/>
        <v>0</v>
      </c>
      <c r="K900" s="118">
        <f t="shared" si="188"/>
        <v>1</v>
      </c>
    </row>
    <row r="901" spans="1:11" x14ac:dyDescent="0.3">
      <c r="A901" s="21"/>
      <c r="B901" s="20"/>
      <c r="C901" s="35" t="s">
        <v>5</v>
      </c>
      <c r="D901" s="34">
        <v>39307</v>
      </c>
      <c r="E901" s="34">
        <v>39312</v>
      </c>
      <c r="F901" s="111">
        <f t="shared" si="194"/>
        <v>3</v>
      </c>
      <c r="G901" s="65">
        <f>'National Disaster Timeline'!$I$45</f>
        <v>3</v>
      </c>
      <c r="H901" s="65">
        <f t="shared" si="196"/>
        <v>90</v>
      </c>
      <c r="I901" s="65">
        <f t="shared" si="190"/>
        <v>-91</v>
      </c>
      <c r="J901" s="66">
        <f t="shared" si="195"/>
        <v>1</v>
      </c>
      <c r="K901" s="118">
        <f t="shared" si="188"/>
        <v>1</v>
      </c>
    </row>
    <row r="902" spans="1:11" x14ac:dyDescent="0.3">
      <c r="A902" s="21"/>
      <c r="B902" s="20"/>
      <c r="C902" s="36" t="s">
        <v>210</v>
      </c>
      <c r="D902" s="22">
        <v>39311</v>
      </c>
      <c r="E902" s="22">
        <v>39318</v>
      </c>
      <c r="F902" s="111">
        <f t="shared" si="194"/>
        <v>-1</v>
      </c>
      <c r="G902" s="65">
        <f>'National Disaster Timeline'!$I$46</f>
        <v>3</v>
      </c>
      <c r="H902" s="65">
        <f t="shared" si="196"/>
        <v>90</v>
      </c>
      <c r="I902" s="65">
        <f t="shared" si="190"/>
        <v>-1</v>
      </c>
      <c r="J902" s="66">
        <f t="shared" si="195"/>
        <v>1</v>
      </c>
      <c r="K902" s="118">
        <f t="shared" si="188"/>
        <v>1</v>
      </c>
    </row>
    <row r="903" spans="1:11" x14ac:dyDescent="0.3">
      <c r="A903" s="21"/>
      <c r="B903" s="20"/>
      <c r="C903" s="37" t="s">
        <v>5</v>
      </c>
      <c r="D903" s="34">
        <v>39407</v>
      </c>
      <c r="E903" s="22">
        <v>39414</v>
      </c>
      <c r="F903" s="111">
        <f t="shared" si="194"/>
        <v>89</v>
      </c>
      <c r="G903" s="65">
        <f>'National Disaster Timeline'!$I$59</f>
        <v>6</v>
      </c>
      <c r="H903" s="65">
        <f t="shared" si="196"/>
        <v>180</v>
      </c>
      <c r="I903" s="65">
        <f t="shared" si="190"/>
        <v>-181</v>
      </c>
      <c r="J903" s="66">
        <f t="shared" si="195"/>
        <v>1</v>
      </c>
      <c r="K903" s="118">
        <f t="shared" si="188"/>
        <v>1</v>
      </c>
    </row>
    <row r="904" spans="1:11" x14ac:dyDescent="0.3">
      <c r="A904" s="21"/>
      <c r="B904" s="20"/>
      <c r="C904" s="37" t="s">
        <v>12</v>
      </c>
      <c r="D904" s="34">
        <v>39413</v>
      </c>
      <c r="E904" s="34">
        <v>39413</v>
      </c>
      <c r="F904" s="111">
        <f t="shared" si="194"/>
        <v>-1</v>
      </c>
      <c r="G904" s="65">
        <f>'National Disaster Timeline'!$I$61</f>
        <v>1</v>
      </c>
      <c r="H904" s="65">
        <f t="shared" si="196"/>
        <v>30</v>
      </c>
      <c r="I904" s="65">
        <f t="shared" si="190"/>
        <v>139</v>
      </c>
      <c r="J904" s="66">
        <f t="shared" si="195"/>
        <v>1</v>
      </c>
      <c r="K904" s="118">
        <f t="shared" si="188"/>
        <v>1</v>
      </c>
    </row>
    <row r="905" spans="1:11" x14ac:dyDescent="0.3">
      <c r="A905" s="21"/>
      <c r="B905" s="20"/>
      <c r="C905" s="37" t="s">
        <v>5</v>
      </c>
      <c r="D905" s="34">
        <v>39582</v>
      </c>
      <c r="E905" s="22">
        <v>39588</v>
      </c>
      <c r="F905" s="111">
        <f t="shared" si="194"/>
        <v>169</v>
      </c>
      <c r="G905" s="65">
        <f>'National Disaster Timeline'!$I$67</f>
        <v>6</v>
      </c>
      <c r="H905" s="65">
        <f t="shared" si="196"/>
        <v>180</v>
      </c>
      <c r="I905" s="65">
        <f t="shared" si="190"/>
        <v>-182</v>
      </c>
      <c r="J905" s="66">
        <f t="shared" si="195"/>
        <v>0</v>
      </c>
      <c r="K905" s="118">
        <f t="shared" si="188"/>
        <v>1</v>
      </c>
    </row>
    <row r="906" spans="1:11" x14ac:dyDescent="0.3">
      <c r="A906" s="21"/>
      <c r="B906" s="20"/>
      <c r="C906" s="36" t="s">
        <v>210</v>
      </c>
      <c r="D906" s="22">
        <v>39586</v>
      </c>
      <c r="E906" s="22">
        <v>39590</v>
      </c>
      <c r="F906" s="111">
        <f t="shared" si="194"/>
        <v>-2</v>
      </c>
      <c r="G906" s="65">
        <f>'National Disaster Timeline'!$I$68</f>
        <v>3</v>
      </c>
      <c r="H906" s="65">
        <f t="shared" si="196"/>
        <v>90</v>
      </c>
      <c r="I906" s="65">
        <f t="shared" si="190"/>
        <v>-64</v>
      </c>
      <c r="J906" s="66">
        <f t="shared" si="195"/>
        <v>1</v>
      </c>
      <c r="K906" s="118">
        <f t="shared" si="188"/>
        <v>1</v>
      </c>
    </row>
    <row r="907" spans="1:11" x14ac:dyDescent="0.3">
      <c r="A907" s="21"/>
      <c r="B907" s="20"/>
      <c r="C907" s="37" t="s">
        <v>5</v>
      </c>
      <c r="D907" s="34">
        <v>39616</v>
      </c>
      <c r="E907" s="22">
        <v>39622</v>
      </c>
      <c r="F907" s="111">
        <f t="shared" si="194"/>
        <v>26</v>
      </c>
      <c r="G907" s="65">
        <f>'National Disaster Timeline'!$I$71</f>
        <v>6</v>
      </c>
      <c r="H907" s="65">
        <f t="shared" si="196"/>
        <v>180</v>
      </c>
      <c r="I907" s="65">
        <f t="shared" si="190"/>
        <v>-139</v>
      </c>
      <c r="J907" s="66">
        <f t="shared" si="195"/>
        <v>1</v>
      </c>
      <c r="K907" s="118">
        <f t="shared" si="188"/>
        <v>1</v>
      </c>
    </row>
    <row r="908" spans="1:11" x14ac:dyDescent="0.3">
      <c r="A908" s="21"/>
      <c r="B908" s="20"/>
      <c r="C908" s="36" t="s">
        <v>5</v>
      </c>
      <c r="D908" s="22">
        <v>39663</v>
      </c>
      <c r="E908" s="22">
        <v>39664</v>
      </c>
      <c r="F908" s="111">
        <f t="shared" si="194"/>
        <v>41</v>
      </c>
      <c r="G908" s="65">
        <f>'National Disaster Timeline'!$I$78</f>
        <v>3</v>
      </c>
      <c r="H908" s="65">
        <f t="shared" si="196"/>
        <v>90</v>
      </c>
      <c r="I908" s="65">
        <f t="shared" si="190"/>
        <v>-44</v>
      </c>
      <c r="J908" s="66">
        <f t="shared" si="195"/>
        <v>1</v>
      </c>
      <c r="K908" s="118">
        <f t="shared" si="188"/>
        <v>1</v>
      </c>
    </row>
    <row r="909" spans="1:11" x14ac:dyDescent="0.3">
      <c r="A909" s="21"/>
      <c r="B909" s="20"/>
      <c r="C909" s="37" t="s">
        <v>5</v>
      </c>
      <c r="D909" s="34">
        <v>39710</v>
      </c>
      <c r="E909" s="22">
        <v>39715</v>
      </c>
      <c r="F909" s="111">
        <f t="shared" si="194"/>
        <v>46</v>
      </c>
      <c r="G909" s="65">
        <f>'National Disaster Timeline'!$I$83</f>
        <v>3</v>
      </c>
      <c r="H909" s="65">
        <f t="shared" si="196"/>
        <v>90</v>
      </c>
      <c r="I909" s="65">
        <f t="shared" si="190"/>
        <v>134</v>
      </c>
      <c r="J909" s="66">
        <f t="shared" si="195"/>
        <v>1</v>
      </c>
      <c r="K909" s="118">
        <f t="shared" si="188"/>
        <v>1</v>
      </c>
    </row>
    <row r="910" spans="1:11" x14ac:dyDescent="0.3">
      <c r="A910" s="21"/>
      <c r="B910" s="20"/>
      <c r="C910" s="37" t="s">
        <v>5</v>
      </c>
      <c r="D910" s="34">
        <v>39939</v>
      </c>
      <c r="E910" s="22">
        <v>39942</v>
      </c>
      <c r="F910" s="111">
        <f t="shared" si="194"/>
        <v>224</v>
      </c>
      <c r="G910" s="65">
        <f>'National Disaster Timeline'!$I$104</f>
        <v>6</v>
      </c>
      <c r="H910" s="65">
        <f t="shared" si="196"/>
        <v>180</v>
      </c>
      <c r="I910" s="65">
        <f t="shared" si="190"/>
        <v>-112</v>
      </c>
      <c r="J910" s="66">
        <f t="shared" si="195"/>
        <v>0</v>
      </c>
      <c r="K910" s="118">
        <f t="shared" si="188"/>
        <v>1</v>
      </c>
    </row>
    <row r="911" spans="1:11" x14ac:dyDescent="0.3">
      <c r="A911" s="21"/>
      <c r="B911" s="20"/>
      <c r="C911" s="36" t="s">
        <v>210</v>
      </c>
      <c r="D911" s="22">
        <v>40010</v>
      </c>
      <c r="E911" s="22">
        <v>40012</v>
      </c>
      <c r="F911" s="111">
        <f t="shared" si="194"/>
        <v>68</v>
      </c>
      <c r="G911" s="65">
        <f>'National Disaster Timeline'!$I$110</f>
        <v>3</v>
      </c>
      <c r="H911" s="65">
        <f t="shared" si="196"/>
        <v>90</v>
      </c>
      <c r="I911" s="65">
        <f t="shared" si="190"/>
        <v>-34</v>
      </c>
      <c r="J911" s="66">
        <f t="shared" si="195"/>
        <v>1</v>
      </c>
      <c r="K911" s="118">
        <f t="shared" si="188"/>
        <v>1</v>
      </c>
    </row>
    <row r="912" spans="1:11" x14ac:dyDescent="0.3">
      <c r="A912" s="21"/>
      <c r="B912" s="20"/>
      <c r="C912" s="35" t="s">
        <v>5</v>
      </c>
      <c r="D912" s="34">
        <v>40068</v>
      </c>
      <c r="E912" s="22">
        <v>40069</v>
      </c>
      <c r="F912" s="111">
        <f t="shared" si="194"/>
        <v>56</v>
      </c>
      <c r="G912" s="65">
        <f>'National Disaster Timeline'!$I$119</f>
        <v>3</v>
      </c>
      <c r="H912" s="65">
        <f t="shared" si="196"/>
        <v>90</v>
      </c>
      <c r="I912" s="65">
        <f t="shared" si="190"/>
        <v>-79</v>
      </c>
      <c r="J912" s="66">
        <f t="shared" si="195"/>
        <v>1</v>
      </c>
      <c r="K912" s="118">
        <f t="shared" si="188"/>
        <v>1</v>
      </c>
    </row>
    <row r="913" spans="1:11" x14ac:dyDescent="0.3">
      <c r="A913" s="21"/>
      <c r="B913" s="20"/>
      <c r="C913" s="37" t="s">
        <v>5</v>
      </c>
      <c r="D913" s="34">
        <v>40080</v>
      </c>
      <c r="E913" s="22">
        <v>40083</v>
      </c>
      <c r="F913" s="111">
        <f t="shared" si="194"/>
        <v>11</v>
      </c>
      <c r="G913" s="65">
        <f>'National Disaster Timeline'!$I$122</f>
        <v>1</v>
      </c>
      <c r="H913" s="65">
        <f t="shared" si="196"/>
        <v>30</v>
      </c>
      <c r="I913" s="65">
        <f t="shared" si="190"/>
        <v>-32</v>
      </c>
      <c r="J913" s="66">
        <f t="shared" si="195"/>
        <v>1</v>
      </c>
      <c r="K913" s="118">
        <f t="shared" si="188"/>
        <v>1</v>
      </c>
    </row>
    <row r="914" spans="1:11" x14ac:dyDescent="0.3">
      <c r="A914" s="21"/>
      <c r="B914" s="20"/>
      <c r="C914" s="36" t="s">
        <v>210</v>
      </c>
      <c r="D914" s="22">
        <v>40081</v>
      </c>
      <c r="E914" s="22">
        <v>40087</v>
      </c>
      <c r="F914" s="111">
        <f t="shared" si="194"/>
        <v>-2</v>
      </c>
      <c r="G914" s="65">
        <f>'National Disaster Timeline'!$I$123</f>
        <v>6</v>
      </c>
      <c r="H914" s="65">
        <f t="shared" si="196"/>
        <v>180</v>
      </c>
      <c r="I914" s="65">
        <f t="shared" si="190"/>
        <v>-181</v>
      </c>
      <c r="J914" s="66">
        <f t="shared" si="195"/>
        <v>1</v>
      </c>
      <c r="K914" s="118">
        <f t="shared" si="188"/>
        <v>1</v>
      </c>
    </row>
    <row r="915" spans="1:11" ht="15" thickBot="1" x14ac:dyDescent="0.35">
      <c r="A915" s="21"/>
      <c r="B915" s="20"/>
      <c r="C915" s="36" t="s">
        <v>5</v>
      </c>
      <c r="D915" s="22">
        <v>40086</v>
      </c>
      <c r="E915" s="22">
        <v>40096</v>
      </c>
      <c r="F915" s="111">
        <f t="shared" si="194"/>
        <v>-1</v>
      </c>
      <c r="G915" s="65">
        <f>'National Disaster Timeline'!$I$124</f>
        <v>6</v>
      </c>
      <c r="H915" s="65">
        <f t="shared" si="196"/>
        <v>180</v>
      </c>
      <c r="I915" s="65">
        <f t="shared" si="190"/>
        <v>-180</v>
      </c>
      <c r="J915" s="66">
        <f t="shared" si="195"/>
        <v>1</v>
      </c>
      <c r="K915" s="118">
        <f t="shared" si="188"/>
        <v>1</v>
      </c>
    </row>
    <row r="916" spans="1:11" s="94" customFormat="1" ht="15" thickBot="1" x14ac:dyDescent="0.35">
      <c r="A916" s="98" t="s">
        <v>286</v>
      </c>
      <c r="B916" s="89"/>
      <c r="C916" s="90"/>
      <c r="D916" s="91"/>
      <c r="E916" s="92"/>
      <c r="F916" s="112"/>
      <c r="G916" s="136">
        <f>SUM(G891:G915)</f>
        <v>102</v>
      </c>
      <c r="H916" s="136"/>
      <c r="I916" s="136"/>
      <c r="J916" s="136">
        <f t="shared" ref="J916:K916" si="197">SUM(J891:J915)</f>
        <v>20</v>
      </c>
      <c r="K916" s="120">
        <f t="shared" si="197"/>
        <v>25</v>
      </c>
    </row>
    <row r="917" spans="1:11" x14ac:dyDescent="0.3">
      <c r="A917" s="21" t="s">
        <v>148</v>
      </c>
      <c r="B917" s="20" t="s">
        <v>66</v>
      </c>
      <c r="C917" s="36" t="s">
        <v>13</v>
      </c>
      <c r="D917" s="22">
        <v>38610</v>
      </c>
      <c r="E917" s="22">
        <v>38622</v>
      </c>
      <c r="F917" s="111"/>
      <c r="G917" s="65">
        <f>'National Disaster Timeline'!$I$3</f>
        <v>3</v>
      </c>
      <c r="H917" s="65">
        <f t="shared" si="196"/>
        <v>90</v>
      </c>
      <c r="I917" s="65">
        <f t="shared" si="190"/>
        <v>-21</v>
      </c>
      <c r="J917" s="66"/>
      <c r="K917" s="118">
        <f t="shared" si="188"/>
        <v>1</v>
      </c>
    </row>
    <row r="918" spans="1:11" x14ac:dyDescent="0.3">
      <c r="A918" s="21"/>
      <c r="B918" s="20"/>
      <c r="C918" s="36" t="s">
        <v>13</v>
      </c>
      <c r="D918" s="22">
        <v>38691</v>
      </c>
      <c r="E918" s="22">
        <v>38715</v>
      </c>
      <c r="F918" s="111">
        <f t="shared" ref="F918:F942" si="198">D918-E917</f>
        <v>69</v>
      </c>
      <c r="G918" s="65">
        <f>'National Disaster Timeline'!$I$5</f>
        <v>6</v>
      </c>
      <c r="H918" s="65">
        <f t="shared" si="196"/>
        <v>180</v>
      </c>
      <c r="I918" s="65">
        <f t="shared" si="190"/>
        <v>-152</v>
      </c>
      <c r="J918" s="66">
        <f t="shared" ref="J918:J942" si="199">IF(I917 &lt; 0, 1, 0)</f>
        <v>1</v>
      </c>
      <c r="K918" s="118">
        <f t="shared" si="188"/>
        <v>1</v>
      </c>
    </row>
    <row r="919" spans="1:11" x14ac:dyDescent="0.3">
      <c r="A919" s="21"/>
      <c r="B919" s="20"/>
      <c r="C919" s="36" t="s">
        <v>13</v>
      </c>
      <c r="D919" s="22">
        <v>38743</v>
      </c>
      <c r="E919" s="22">
        <v>38753</v>
      </c>
      <c r="F919" s="111">
        <f t="shared" si="198"/>
        <v>28</v>
      </c>
      <c r="G919" s="65">
        <f>'National Disaster Timeline'!$I$6</f>
        <v>6</v>
      </c>
      <c r="H919" s="65">
        <f t="shared" si="196"/>
        <v>180</v>
      </c>
      <c r="I919" s="65">
        <f t="shared" si="190"/>
        <v>-87</v>
      </c>
      <c r="J919" s="66">
        <f t="shared" si="199"/>
        <v>1</v>
      </c>
      <c r="K919" s="118">
        <f t="shared" ref="K919:K982" si="200">COUNTIF(C919, "*")</f>
        <v>1</v>
      </c>
    </row>
    <row r="920" spans="1:11" x14ac:dyDescent="0.3">
      <c r="A920" s="21"/>
      <c r="B920" s="20"/>
      <c r="C920" s="37" t="s">
        <v>5</v>
      </c>
      <c r="D920" s="34">
        <v>38846</v>
      </c>
      <c r="E920" s="22">
        <v>38852</v>
      </c>
      <c r="F920" s="111">
        <f t="shared" si="198"/>
        <v>93</v>
      </c>
      <c r="G920" s="65">
        <f>'National Disaster Timeline'!$I$11</f>
        <v>6</v>
      </c>
      <c r="H920" s="65">
        <f t="shared" si="196"/>
        <v>180</v>
      </c>
      <c r="I920" s="65">
        <f t="shared" si="190"/>
        <v>-123</v>
      </c>
      <c r="J920" s="66">
        <f t="shared" si="199"/>
        <v>1</v>
      </c>
      <c r="K920" s="118">
        <f t="shared" si="200"/>
        <v>1</v>
      </c>
    </row>
    <row r="921" spans="1:11" x14ac:dyDescent="0.3">
      <c r="A921" s="21"/>
      <c r="B921" s="20"/>
      <c r="C921" s="36" t="s">
        <v>210</v>
      </c>
      <c r="D921" s="22">
        <v>38909</v>
      </c>
      <c r="E921" s="22">
        <v>38917</v>
      </c>
      <c r="F921" s="111">
        <f t="shared" si="198"/>
        <v>57</v>
      </c>
      <c r="G921" s="65">
        <f>'National Disaster Timeline'!$I$15</f>
        <v>3</v>
      </c>
      <c r="H921" s="65">
        <f t="shared" si="196"/>
        <v>90</v>
      </c>
      <c r="I921" s="65">
        <f t="shared" si="190"/>
        <v>-85</v>
      </c>
      <c r="J921" s="66">
        <f t="shared" si="199"/>
        <v>1</v>
      </c>
      <c r="K921" s="118">
        <f t="shared" si="200"/>
        <v>1</v>
      </c>
    </row>
    <row r="922" spans="1:11" x14ac:dyDescent="0.3">
      <c r="A922" s="21"/>
      <c r="B922" s="20"/>
      <c r="C922" s="36" t="s">
        <v>210</v>
      </c>
      <c r="D922" s="22">
        <v>38922</v>
      </c>
      <c r="E922" s="22">
        <v>38926</v>
      </c>
      <c r="F922" s="111">
        <f t="shared" si="198"/>
        <v>5</v>
      </c>
      <c r="G922" s="65">
        <f>'National Disaster Timeline'!$I$18</f>
        <v>1</v>
      </c>
      <c r="H922" s="65">
        <f t="shared" si="196"/>
        <v>30</v>
      </c>
      <c r="I922" s="65">
        <f t="shared" si="190"/>
        <v>29</v>
      </c>
      <c r="J922" s="66">
        <f t="shared" si="199"/>
        <v>1</v>
      </c>
      <c r="K922" s="118">
        <f t="shared" si="200"/>
        <v>1</v>
      </c>
    </row>
    <row r="923" spans="1:11" x14ac:dyDescent="0.3">
      <c r="A923" s="21"/>
      <c r="B923" s="20"/>
      <c r="C923" s="37" t="s">
        <v>5</v>
      </c>
      <c r="D923" s="34">
        <v>38985</v>
      </c>
      <c r="E923" s="22">
        <v>38989</v>
      </c>
      <c r="F923" s="111">
        <f t="shared" si="198"/>
        <v>59</v>
      </c>
      <c r="G923" s="65">
        <f>'National Disaster Timeline'!$I$25</f>
        <v>6</v>
      </c>
      <c r="H923" s="65">
        <f t="shared" si="196"/>
        <v>180</v>
      </c>
      <c r="I923" s="65">
        <f t="shared" si="190"/>
        <v>-182</v>
      </c>
      <c r="J923" s="66">
        <f t="shared" si="199"/>
        <v>0</v>
      </c>
      <c r="K923" s="118">
        <f t="shared" si="200"/>
        <v>1</v>
      </c>
    </row>
    <row r="924" spans="1:11" x14ac:dyDescent="0.3">
      <c r="A924" s="21"/>
      <c r="B924" s="20"/>
      <c r="C924" s="36" t="s">
        <v>210</v>
      </c>
      <c r="D924" s="22">
        <v>38987</v>
      </c>
      <c r="E924" s="22">
        <v>38996</v>
      </c>
      <c r="F924" s="111">
        <f t="shared" si="198"/>
        <v>-2</v>
      </c>
      <c r="G924" s="65">
        <f>'National Disaster Timeline'!$I$26</f>
        <v>6</v>
      </c>
      <c r="H924" s="65">
        <f t="shared" si="196"/>
        <v>180</v>
      </c>
      <c r="I924" s="65">
        <f t="shared" si="190"/>
        <v>-127</v>
      </c>
      <c r="J924" s="66">
        <f t="shared" si="199"/>
        <v>1</v>
      </c>
      <c r="K924" s="118">
        <f t="shared" si="200"/>
        <v>1</v>
      </c>
    </row>
    <row r="925" spans="1:11" x14ac:dyDescent="0.3">
      <c r="A925" s="21"/>
      <c r="C925" s="37" t="s">
        <v>5</v>
      </c>
      <c r="D925" s="34">
        <v>39049</v>
      </c>
      <c r="E925" s="22">
        <v>39052</v>
      </c>
      <c r="F925" s="111">
        <f t="shared" si="198"/>
        <v>53</v>
      </c>
      <c r="G925" s="65">
        <f>'National Disaster Timeline'!$I$33</f>
        <v>6</v>
      </c>
      <c r="H925" s="65">
        <f t="shared" si="196"/>
        <v>180</v>
      </c>
      <c r="I925" s="65">
        <f t="shared" si="190"/>
        <v>-173</v>
      </c>
      <c r="J925" s="66">
        <f t="shared" si="199"/>
        <v>1</v>
      </c>
      <c r="K925" s="118">
        <f t="shared" si="200"/>
        <v>1</v>
      </c>
    </row>
    <row r="926" spans="1:11" x14ac:dyDescent="0.3">
      <c r="A926" s="21"/>
      <c r="B926" s="20"/>
      <c r="C926" s="37" t="s">
        <v>5</v>
      </c>
      <c r="D926" s="34">
        <v>39059</v>
      </c>
      <c r="E926" s="22">
        <v>39063</v>
      </c>
      <c r="F926" s="111">
        <f t="shared" si="198"/>
        <v>7</v>
      </c>
      <c r="G926" s="65">
        <f>'National Disaster Timeline'!$I$35</f>
        <v>6</v>
      </c>
      <c r="H926" s="65">
        <f t="shared" si="196"/>
        <v>180</v>
      </c>
      <c r="I926" s="65">
        <f t="shared" si="190"/>
        <v>31</v>
      </c>
      <c r="J926" s="66">
        <f t="shared" si="199"/>
        <v>1</v>
      </c>
      <c r="K926" s="118">
        <f t="shared" si="200"/>
        <v>1</v>
      </c>
    </row>
    <row r="927" spans="1:11" x14ac:dyDescent="0.3">
      <c r="A927" s="21"/>
      <c r="B927" s="20"/>
      <c r="C927" s="37" t="s">
        <v>5</v>
      </c>
      <c r="D927" s="34">
        <v>39274</v>
      </c>
      <c r="E927" s="22">
        <v>39276</v>
      </c>
      <c r="F927" s="111">
        <f t="shared" si="198"/>
        <v>211</v>
      </c>
      <c r="G927" s="65">
        <f>'National Disaster Timeline'!$I$39</f>
        <v>1</v>
      </c>
      <c r="H927" s="65">
        <f t="shared" si="196"/>
        <v>30</v>
      </c>
      <c r="I927" s="65">
        <f t="shared" si="190"/>
        <v>-4</v>
      </c>
      <c r="J927" s="66">
        <f t="shared" si="199"/>
        <v>0</v>
      </c>
      <c r="K927" s="118">
        <f t="shared" si="200"/>
        <v>1</v>
      </c>
    </row>
    <row r="928" spans="1:11" x14ac:dyDescent="0.3">
      <c r="A928" s="21"/>
      <c r="B928" s="20"/>
      <c r="C928" s="36" t="s">
        <v>210</v>
      </c>
      <c r="D928" s="22">
        <v>39302</v>
      </c>
      <c r="E928" s="22">
        <v>39307</v>
      </c>
      <c r="F928" s="111">
        <f t="shared" si="198"/>
        <v>26</v>
      </c>
      <c r="G928" s="65">
        <f>'National Disaster Timeline'!$I$43</f>
        <v>3</v>
      </c>
      <c r="H928" s="65">
        <f t="shared" si="196"/>
        <v>90</v>
      </c>
      <c r="I928" s="65">
        <f t="shared" si="190"/>
        <v>-86</v>
      </c>
      <c r="J928" s="66">
        <f t="shared" si="199"/>
        <v>1</v>
      </c>
      <c r="K928" s="118">
        <f t="shared" si="200"/>
        <v>1</v>
      </c>
    </row>
    <row r="929" spans="1:11" x14ac:dyDescent="0.3">
      <c r="A929" s="21"/>
      <c r="B929" s="20"/>
      <c r="C929" s="36" t="s">
        <v>210</v>
      </c>
      <c r="D929" s="22">
        <v>39311</v>
      </c>
      <c r="E929" s="22">
        <v>39318</v>
      </c>
      <c r="F929" s="111">
        <f t="shared" si="198"/>
        <v>4</v>
      </c>
      <c r="G929" s="65">
        <f>'National Disaster Timeline'!$I$46</f>
        <v>3</v>
      </c>
      <c r="H929" s="65">
        <f t="shared" si="196"/>
        <v>90</v>
      </c>
      <c r="I929" s="65">
        <f t="shared" si="190"/>
        <v>-1</v>
      </c>
      <c r="J929" s="66">
        <f t="shared" si="199"/>
        <v>1</v>
      </c>
      <c r="K929" s="118">
        <f t="shared" si="200"/>
        <v>1</v>
      </c>
    </row>
    <row r="930" spans="1:11" x14ac:dyDescent="0.3">
      <c r="A930" s="21"/>
      <c r="B930" s="20"/>
      <c r="C930" s="37" t="s">
        <v>5</v>
      </c>
      <c r="D930" s="34">
        <v>39407</v>
      </c>
      <c r="E930" s="22">
        <v>39414</v>
      </c>
      <c r="F930" s="111">
        <f t="shared" si="198"/>
        <v>89</v>
      </c>
      <c r="G930" s="65">
        <f>'National Disaster Timeline'!$I$59</f>
        <v>6</v>
      </c>
      <c r="H930" s="65">
        <f t="shared" si="196"/>
        <v>180</v>
      </c>
      <c r="I930" s="65">
        <f t="shared" ref="I930:I993" si="201">F931 - H930</f>
        <v>-183</v>
      </c>
      <c r="J930" s="66">
        <f t="shared" si="199"/>
        <v>1</v>
      </c>
      <c r="K930" s="118">
        <f t="shared" si="200"/>
        <v>1</v>
      </c>
    </row>
    <row r="931" spans="1:11" x14ac:dyDescent="0.3">
      <c r="A931" s="21"/>
      <c r="B931" s="20"/>
      <c r="C931" s="36" t="s">
        <v>210</v>
      </c>
      <c r="D931" s="22">
        <v>39411</v>
      </c>
      <c r="E931" s="22">
        <v>39418</v>
      </c>
      <c r="F931" s="111">
        <f t="shared" si="198"/>
        <v>-3</v>
      </c>
      <c r="G931" s="65">
        <f>'National Disaster Timeline'!$I$60</f>
        <v>3</v>
      </c>
      <c r="H931" s="65">
        <f t="shared" si="196"/>
        <v>90</v>
      </c>
      <c r="I931" s="65">
        <f t="shared" si="201"/>
        <v>-18</v>
      </c>
      <c r="J931" s="66">
        <f t="shared" si="199"/>
        <v>1</v>
      </c>
      <c r="K931" s="118">
        <f t="shared" si="200"/>
        <v>1</v>
      </c>
    </row>
    <row r="932" spans="1:11" x14ac:dyDescent="0.3">
      <c r="A932" s="21"/>
      <c r="B932" s="20"/>
      <c r="C932" s="36" t="s">
        <v>13</v>
      </c>
      <c r="D932" s="22">
        <v>39490</v>
      </c>
      <c r="E932" s="22">
        <v>39519</v>
      </c>
      <c r="F932" s="111">
        <f t="shared" si="198"/>
        <v>72</v>
      </c>
      <c r="G932" s="65">
        <f>'National Disaster Timeline'!$I$63</f>
        <v>6</v>
      </c>
      <c r="H932" s="65">
        <f t="shared" si="196"/>
        <v>180</v>
      </c>
      <c r="I932" s="65">
        <f t="shared" si="201"/>
        <v>-83</v>
      </c>
      <c r="J932" s="66">
        <f t="shared" si="199"/>
        <v>1</v>
      </c>
      <c r="K932" s="118">
        <f t="shared" si="200"/>
        <v>1</v>
      </c>
    </row>
    <row r="933" spans="1:11" x14ac:dyDescent="0.3">
      <c r="A933" s="21"/>
      <c r="B933" s="20"/>
      <c r="C933" s="37" t="s">
        <v>5</v>
      </c>
      <c r="D933" s="34">
        <v>39616</v>
      </c>
      <c r="E933" s="22">
        <v>39622</v>
      </c>
      <c r="F933" s="111">
        <f t="shared" si="198"/>
        <v>97</v>
      </c>
      <c r="G933" s="65">
        <f>'National Disaster Timeline'!$I$71</f>
        <v>6</v>
      </c>
      <c r="H933" s="65">
        <f t="shared" si="196"/>
        <v>180</v>
      </c>
      <c r="I933" s="65">
        <f t="shared" si="201"/>
        <v>-182</v>
      </c>
      <c r="J933" s="66">
        <f t="shared" si="199"/>
        <v>1</v>
      </c>
      <c r="K933" s="118">
        <f t="shared" si="200"/>
        <v>1</v>
      </c>
    </row>
    <row r="934" spans="1:11" x14ac:dyDescent="0.3">
      <c r="A934" s="21"/>
      <c r="B934" s="20"/>
      <c r="C934" s="36" t="s">
        <v>210</v>
      </c>
      <c r="D934" s="22">
        <v>39620</v>
      </c>
      <c r="E934" s="22">
        <v>39622</v>
      </c>
      <c r="F934" s="111">
        <f t="shared" si="198"/>
        <v>-2</v>
      </c>
      <c r="G934" s="65">
        <f>'National Disaster Timeline'!$I$72</f>
        <v>1</v>
      </c>
      <c r="H934" s="65">
        <f t="shared" si="196"/>
        <v>30</v>
      </c>
      <c r="I934" s="65">
        <f t="shared" si="201"/>
        <v>131</v>
      </c>
      <c r="J934" s="66">
        <f t="shared" si="199"/>
        <v>1</v>
      </c>
      <c r="K934" s="118">
        <f t="shared" si="200"/>
        <v>1</v>
      </c>
    </row>
    <row r="935" spans="1:11" x14ac:dyDescent="0.3">
      <c r="A935" s="21"/>
      <c r="B935" s="20"/>
      <c r="C935" s="37" t="s">
        <v>13</v>
      </c>
      <c r="D935" s="34">
        <v>39783</v>
      </c>
      <c r="E935" s="22">
        <v>39792</v>
      </c>
      <c r="F935" s="111">
        <f t="shared" si="198"/>
        <v>161</v>
      </c>
      <c r="G935" s="65">
        <f>'National Disaster Timeline'!$I$88</f>
        <v>6</v>
      </c>
      <c r="H935" s="65">
        <f t="shared" si="196"/>
        <v>180</v>
      </c>
      <c r="I935" s="65">
        <f t="shared" si="201"/>
        <v>-39</v>
      </c>
      <c r="J935" s="66">
        <f t="shared" si="199"/>
        <v>0</v>
      </c>
      <c r="K935" s="118">
        <f t="shared" si="200"/>
        <v>1</v>
      </c>
    </row>
    <row r="936" spans="1:11" x14ac:dyDescent="0.3">
      <c r="A936" s="21"/>
      <c r="B936" s="20"/>
      <c r="C936" s="37" t="s">
        <v>5</v>
      </c>
      <c r="D936" s="34">
        <v>39933</v>
      </c>
      <c r="E936" s="22">
        <v>39935</v>
      </c>
      <c r="F936" s="111">
        <f t="shared" si="198"/>
        <v>141</v>
      </c>
      <c r="G936" s="65">
        <f>'National Disaster Timeline'!$I$101</f>
        <v>1</v>
      </c>
      <c r="H936" s="65">
        <f t="shared" si="196"/>
        <v>30</v>
      </c>
      <c r="I936" s="65">
        <f t="shared" si="201"/>
        <v>22</v>
      </c>
      <c r="J936" s="66">
        <f t="shared" si="199"/>
        <v>1</v>
      </c>
      <c r="K936" s="118">
        <f t="shared" si="200"/>
        <v>1</v>
      </c>
    </row>
    <row r="937" spans="1:11" s="10" customFormat="1" x14ac:dyDescent="0.3">
      <c r="A937" s="21"/>
      <c r="B937" s="20"/>
      <c r="C937" s="36" t="s">
        <v>5</v>
      </c>
      <c r="D937" s="22">
        <v>39987</v>
      </c>
      <c r="E937" s="22">
        <v>39989</v>
      </c>
      <c r="F937" s="111">
        <f t="shared" si="198"/>
        <v>52</v>
      </c>
      <c r="G937" s="65">
        <f>'National Disaster Timeline'!$I$107</f>
        <v>3</v>
      </c>
      <c r="H937" s="65">
        <f t="shared" si="196"/>
        <v>90</v>
      </c>
      <c r="I937" s="65">
        <f t="shared" si="201"/>
        <v>1</v>
      </c>
      <c r="J937" s="66">
        <f t="shared" si="199"/>
        <v>0</v>
      </c>
      <c r="K937" s="118">
        <f t="shared" si="200"/>
        <v>1</v>
      </c>
    </row>
    <row r="938" spans="1:11" x14ac:dyDescent="0.3">
      <c r="A938" s="21"/>
      <c r="B938" s="20"/>
      <c r="C938" s="37" t="s">
        <v>5</v>
      </c>
      <c r="D938" s="34">
        <v>40080</v>
      </c>
      <c r="E938" s="22">
        <v>40083</v>
      </c>
      <c r="F938" s="111">
        <f t="shared" si="198"/>
        <v>91</v>
      </c>
      <c r="G938" s="65">
        <f>'National Disaster Timeline'!$I$122</f>
        <v>1</v>
      </c>
      <c r="H938" s="65">
        <f t="shared" si="196"/>
        <v>30</v>
      </c>
      <c r="I938" s="65">
        <f t="shared" si="201"/>
        <v>-32</v>
      </c>
      <c r="J938" s="66">
        <f t="shared" si="199"/>
        <v>0</v>
      </c>
      <c r="K938" s="118">
        <f t="shared" si="200"/>
        <v>1</v>
      </c>
    </row>
    <row r="939" spans="1:11" s="10" customFormat="1" x14ac:dyDescent="0.3">
      <c r="A939" s="21"/>
      <c r="B939" s="20"/>
      <c r="C939" s="36" t="s">
        <v>210</v>
      </c>
      <c r="D939" s="22">
        <v>40081</v>
      </c>
      <c r="E939" s="22">
        <v>40087</v>
      </c>
      <c r="F939" s="111">
        <f t="shared" si="198"/>
        <v>-2</v>
      </c>
      <c r="G939" s="65">
        <f>'National Disaster Timeline'!$I$123</f>
        <v>6</v>
      </c>
      <c r="H939" s="65">
        <f t="shared" si="196"/>
        <v>180</v>
      </c>
      <c r="I939" s="65">
        <f t="shared" si="201"/>
        <v>-181</v>
      </c>
      <c r="J939" s="66">
        <f t="shared" si="199"/>
        <v>1</v>
      </c>
      <c r="K939" s="118">
        <f t="shared" si="200"/>
        <v>1</v>
      </c>
    </row>
    <row r="940" spans="1:11" x14ac:dyDescent="0.3">
      <c r="A940" s="21"/>
      <c r="B940" s="20"/>
      <c r="C940" s="36" t="s">
        <v>5</v>
      </c>
      <c r="D940" s="22">
        <v>40086</v>
      </c>
      <c r="E940" s="22">
        <v>40096</v>
      </c>
      <c r="F940" s="111">
        <f t="shared" si="198"/>
        <v>-1</v>
      </c>
      <c r="G940" s="65">
        <f>'National Disaster Timeline'!$I$124</f>
        <v>6</v>
      </c>
      <c r="H940" s="65">
        <f t="shared" si="196"/>
        <v>180</v>
      </c>
      <c r="I940" s="65">
        <f t="shared" si="201"/>
        <v>-162</v>
      </c>
      <c r="J940" s="66">
        <f t="shared" si="199"/>
        <v>1</v>
      </c>
      <c r="K940" s="118">
        <f t="shared" si="200"/>
        <v>1</v>
      </c>
    </row>
    <row r="941" spans="1:11" x14ac:dyDescent="0.3">
      <c r="A941" s="21"/>
      <c r="B941" s="20"/>
      <c r="C941" s="36" t="s">
        <v>5</v>
      </c>
      <c r="D941" s="22">
        <v>40114</v>
      </c>
      <c r="E941" s="22">
        <v>40118</v>
      </c>
      <c r="F941" s="111">
        <f t="shared" si="198"/>
        <v>18</v>
      </c>
      <c r="G941" s="65">
        <f>'National Disaster Timeline'!$I$126</f>
        <v>6</v>
      </c>
      <c r="H941" s="65">
        <f t="shared" si="196"/>
        <v>180</v>
      </c>
      <c r="I941" s="65">
        <f t="shared" si="201"/>
        <v>-182</v>
      </c>
      <c r="J941" s="66">
        <f t="shared" si="199"/>
        <v>1</v>
      </c>
      <c r="K941" s="118">
        <f t="shared" si="200"/>
        <v>1</v>
      </c>
    </row>
    <row r="942" spans="1:11" ht="15" thickBot="1" x14ac:dyDescent="0.35">
      <c r="A942" s="21"/>
      <c r="B942" s="20"/>
      <c r="C942" s="37" t="s">
        <v>210</v>
      </c>
      <c r="D942" s="34">
        <v>40116</v>
      </c>
      <c r="E942" s="22">
        <v>40121</v>
      </c>
      <c r="F942" s="111">
        <f t="shared" si="198"/>
        <v>-2</v>
      </c>
      <c r="G942" s="65">
        <f>'National Disaster Timeline'!$I$127</f>
        <v>6</v>
      </c>
      <c r="H942" s="65">
        <f t="shared" si="196"/>
        <v>180</v>
      </c>
      <c r="I942" s="65">
        <f t="shared" si="201"/>
        <v>-180</v>
      </c>
      <c r="J942" s="66">
        <f t="shared" si="199"/>
        <v>1</v>
      </c>
      <c r="K942" s="118">
        <f t="shared" si="200"/>
        <v>1</v>
      </c>
    </row>
    <row r="943" spans="1:11" s="94" customFormat="1" ht="15" thickBot="1" x14ac:dyDescent="0.35">
      <c r="A943" s="98" t="s">
        <v>286</v>
      </c>
      <c r="B943" s="89"/>
      <c r="C943" s="90"/>
      <c r="D943" s="91"/>
      <c r="E943" s="92"/>
      <c r="F943" s="112"/>
      <c r="G943" s="136">
        <f>SUM(G917:G942)</f>
        <v>113</v>
      </c>
      <c r="H943" s="136"/>
      <c r="I943" s="136"/>
      <c r="J943" s="136">
        <f t="shared" ref="J943:K943" si="202">SUM(J917:J942)</f>
        <v>20</v>
      </c>
      <c r="K943" s="120">
        <f t="shared" si="202"/>
        <v>26</v>
      </c>
    </row>
    <row r="944" spans="1:11" x14ac:dyDescent="0.3">
      <c r="A944" s="21" t="s">
        <v>149</v>
      </c>
      <c r="B944" s="20" t="s">
        <v>67</v>
      </c>
      <c r="C944" s="37" t="s">
        <v>5</v>
      </c>
      <c r="D944" s="34">
        <v>38614</v>
      </c>
      <c r="E944" s="22">
        <v>38618</v>
      </c>
      <c r="F944" s="111"/>
      <c r="G944" s="65">
        <f>'National Disaster Timeline'!$I$4</f>
        <v>3</v>
      </c>
      <c r="H944" s="65">
        <f t="shared" si="196"/>
        <v>90</v>
      </c>
      <c r="I944" s="65">
        <f t="shared" si="201"/>
        <v>-17</v>
      </c>
      <c r="J944" s="66"/>
      <c r="K944" s="118">
        <f t="shared" si="200"/>
        <v>1</v>
      </c>
    </row>
    <row r="945" spans="1:11" x14ac:dyDescent="0.3">
      <c r="A945" s="21"/>
      <c r="B945" s="20"/>
      <c r="C945" s="37" t="s">
        <v>13</v>
      </c>
      <c r="D945" s="34">
        <v>38691</v>
      </c>
      <c r="E945" s="22">
        <v>38715</v>
      </c>
      <c r="F945" s="111">
        <f t="shared" ref="F945:F959" si="203">D945-E944</f>
        <v>73</v>
      </c>
      <c r="G945" s="65">
        <f>'National Disaster Timeline'!$I$5</f>
        <v>6</v>
      </c>
      <c r="H945" s="65">
        <f t="shared" si="196"/>
        <v>180</v>
      </c>
      <c r="I945" s="65">
        <f t="shared" si="201"/>
        <v>-152</v>
      </c>
      <c r="J945" s="66">
        <f t="shared" ref="J945:J959" si="204">IF(I944 &lt; 0, 1, 0)</f>
        <v>1</v>
      </c>
      <c r="K945" s="118">
        <f t="shared" si="200"/>
        <v>1</v>
      </c>
    </row>
    <row r="946" spans="1:11" x14ac:dyDescent="0.3">
      <c r="A946" s="21"/>
      <c r="B946" s="20"/>
      <c r="C946" s="36" t="s">
        <v>13</v>
      </c>
      <c r="D946" s="22">
        <v>38743</v>
      </c>
      <c r="E946" s="22">
        <v>38753</v>
      </c>
      <c r="F946" s="111">
        <f t="shared" si="203"/>
        <v>28</v>
      </c>
      <c r="G946" s="65">
        <f>'National Disaster Timeline'!$I$6</f>
        <v>6</v>
      </c>
      <c r="H946" s="65">
        <f t="shared" si="196"/>
        <v>180</v>
      </c>
      <c r="I946" s="65">
        <f t="shared" si="201"/>
        <v>-7</v>
      </c>
      <c r="J946" s="66">
        <f t="shared" si="204"/>
        <v>1</v>
      </c>
      <c r="K946" s="118">
        <f t="shared" si="200"/>
        <v>1</v>
      </c>
    </row>
    <row r="947" spans="1:11" x14ac:dyDescent="0.3">
      <c r="A947" s="21"/>
      <c r="B947" s="20"/>
      <c r="C947" s="37" t="s">
        <v>5</v>
      </c>
      <c r="D947" s="34">
        <v>38926</v>
      </c>
      <c r="E947" s="22">
        <v>38931</v>
      </c>
      <c r="F947" s="111">
        <f t="shared" si="203"/>
        <v>173</v>
      </c>
      <c r="G947" s="65">
        <f>'National Disaster Timeline'!$I$19</f>
        <v>3</v>
      </c>
      <c r="H947" s="65">
        <f t="shared" si="196"/>
        <v>90</v>
      </c>
      <c r="I947" s="65">
        <f t="shared" si="201"/>
        <v>-4</v>
      </c>
      <c r="J947" s="66">
        <f t="shared" si="204"/>
        <v>1</v>
      </c>
      <c r="K947" s="118">
        <f t="shared" si="200"/>
        <v>1</v>
      </c>
    </row>
    <row r="948" spans="1:11" x14ac:dyDescent="0.3">
      <c r="A948" s="21"/>
      <c r="C948" s="36" t="s">
        <v>5</v>
      </c>
      <c r="D948" s="22">
        <v>39017</v>
      </c>
      <c r="E948" s="22">
        <v>39020</v>
      </c>
      <c r="F948" s="111">
        <f t="shared" si="203"/>
        <v>86</v>
      </c>
      <c r="G948" s="65">
        <f>'National Disaster Timeline'!$I$30</f>
        <v>6</v>
      </c>
      <c r="H948" s="65">
        <f t="shared" si="196"/>
        <v>180</v>
      </c>
      <c r="I948" s="65">
        <f t="shared" si="201"/>
        <v>-180</v>
      </c>
      <c r="J948" s="66">
        <f t="shared" si="204"/>
        <v>1</v>
      </c>
      <c r="K948" s="118">
        <f t="shared" si="200"/>
        <v>1</v>
      </c>
    </row>
    <row r="949" spans="1:11" s="10" customFormat="1" x14ac:dyDescent="0.3">
      <c r="A949" s="21"/>
      <c r="B949" s="20"/>
      <c r="C949" s="36" t="s">
        <v>210</v>
      </c>
      <c r="D949" s="22">
        <v>39020</v>
      </c>
      <c r="E949" s="22">
        <v>39022</v>
      </c>
      <c r="F949" s="111">
        <f t="shared" si="203"/>
        <v>0</v>
      </c>
      <c r="G949" s="65">
        <f>'National Disaster Timeline'!$I$31</f>
        <v>3</v>
      </c>
      <c r="H949" s="65">
        <f t="shared" si="196"/>
        <v>90</v>
      </c>
      <c r="I949" s="65">
        <f t="shared" si="201"/>
        <v>-81</v>
      </c>
      <c r="J949" s="66">
        <f t="shared" si="204"/>
        <v>1</v>
      </c>
      <c r="K949" s="118">
        <f t="shared" si="200"/>
        <v>1</v>
      </c>
    </row>
    <row r="950" spans="1:11" s="10" customFormat="1" x14ac:dyDescent="0.3">
      <c r="A950" s="21"/>
      <c r="B950" s="20"/>
      <c r="C950" s="37" t="s">
        <v>5</v>
      </c>
      <c r="D950" s="34">
        <v>39031</v>
      </c>
      <c r="E950" s="22">
        <v>39033</v>
      </c>
      <c r="F950" s="111">
        <f t="shared" si="203"/>
        <v>9</v>
      </c>
      <c r="G950" s="65">
        <f>'National Disaster Timeline'!$I$32</f>
        <v>1</v>
      </c>
      <c r="H950" s="65">
        <f t="shared" si="196"/>
        <v>30</v>
      </c>
      <c r="I950" s="65">
        <f t="shared" si="201"/>
        <v>326</v>
      </c>
      <c r="J950" s="66">
        <f t="shared" si="204"/>
        <v>1</v>
      </c>
      <c r="K950" s="118">
        <f t="shared" si="200"/>
        <v>1</v>
      </c>
    </row>
    <row r="951" spans="1:11" x14ac:dyDescent="0.3">
      <c r="A951" s="21"/>
      <c r="B951" s="20"/>
      <c r="C951" s="37" t="s">
        <v>5</v>
      </c>
      <c r="D951" s="34">
        <v>39389</v>
      </c>
      <c r="E951" s="22">
        <v>39393</v>
      </c>
      <c r="F951" s="111">
        <f t="shared" si="203"/>
        <v>356</v>
      </c>
      <c r="G951" s="65">
        <f>'National Disaster Timeline'!$I$54</f>
        <v>3</v>
      </c>
      <c r="H951" s="65">
        <f t="shared" si="196"/>
        <v>90</v>
      </c>
      <c r="I951" s="65">
        <f t="shared" si="201"/>
        <v>-93</v>
      </c>
      <c r="J951" s="66">
        <f t="shared" si="204"/>
        <v>0</v>
      </c>
      <c r="K951" s="118">
        <f t="shared" si="200"/>
        <v>1</v>
      </c>
    </row>
    <row r="952" spans="1:11" x14ac:dyDescent="0.3">
      <c r="A952" s="21"/>
      <c r="B952" s="20"/>
      <c r="C952" s="36" t="s">
        <v>210</v>
      </c>
      <c r="D952" s="22">
        <v>39390</v>
      </c>
      <c r="E952" s="22">
        <v>39392</v>
      </c>
      <c r="F952" s="111">
        <f t="shared" si="203"/>
        <v>-3</v>
      </c>
      <c r="G952" s="65">
        <f>'National Disaster Timeline'!$I$55</f>
        <v>3</v>
      </c>
      <c r="H952" s="65">
        <f t="shared" si="196"/>
        <v>90</v>
      </c>
      <c r="I952" s="65">
        <f t="shared" si="201"/>
        <v>-75</v>
      </c>
      <c r="J952" s="66">
        <f t="shared" si="204"/>
        <v>1</v>
      </c>
      <c r="K952" s="118">
        <f t="shared" si="200"/>
        <v>1</v>
      </c>
    </row>
    <row r="953" spans="1:11" x14ac:dyDescent="0.3">
      <c r="A953" s="21"/>
      <c r="B953" s="20"/>
      <c r="C953" s="37" t="s">
        <v>5</v>
      </c>
      <c r="D953" s="34">
        <v>39407</v>
      </c>
      <c r="E953" s="22">
        <v>39414</v>
      </c>
      <c r="F953" s="111">
        <f t="shared" si="203"/>
        <v>15</v>
      </c>
      <c r="G953" s="65">
        <f>'National Disaster Timeline'!$I$59</f>
        <v>6</v>
      </c>
      <c r="H953" s="65">
        <f t="shared" si="196"/>
        <v>180</v>
      </c>
      <c r="I953" s="65">
        <f t="shared" si="201"/>
        <v>-183</v>
      </c>
      <c r="J953" s="66">
        <f t="shared" si="204"/>
        <v>1</v>
      </c>
      <c r="K953" s="118">
        <f t="shared" si="200"/>
        <v>1</v>
      </c>
    </row>
    <row r="954" spans="1:11" x14ac:dyDescent="0.3">
      <c r="A954" s="21"/>
      <c r="B954" s="20"/>
      <c r="C954" s="36" t="s">
        <v>210</v>
      </c>
      <c r="D954" s="22">
        <v>39411</v>
      </c>
      <c r="E954" s="22">
        <v>39418</v>
      </c>
      <c r="F954" s="111">
        <f t="shared" si="203"/>
        <v>-3</v>
      </c>
      <c r="G954" s="65">
        <f>'National Disaster Timeline'!$I$60</f>
        <v>3</v>
      </c>
      <c r="H954" s="65">
        <f t="shared" si="196"/>
        <v>90</v>
      </c>
      <c r="I954" s="65">
        <f t="shared" si="201"/>
        <v>431</v>
      </c>
      <c r="J954" s="66">
        <f t="shared" si="204"/>
        <v>1</v>
      </c>
      <c r="K954" s="118">
        <f t="shared" si="200"/>
        <v>1</v>
      </c>
    </row>
    <row r="955" spans="1:11" x14ac:dyDescent="0.3">
      <c r="A955" s="21"/>
      <c r="B955" s="20"/>
      <c r="C955" s="37" t="s">
        <v>5</v>
      </c>
      <c r="D955" s="34">
        <v>39939</v>
      </c>
      <c r="E955" s="22">
        <v>39942</v>
      </c>
      <c r="F955" s="111">
        <f t="shared" si="203"/>
        <v>521</v>
      </c>
      <c r="G955" s="65">
        <f>'National Disaster Timeline'!$I$104</f>
        <v>6</v>
      </c>
      <c r="H955" s="65">
        <f t="shared" si="196"/>
        <v>180</v>
      </c>
      <c r="I955" s="65">
        <f t="shared" si="201"/>
        <v>-112</v>
      </c>
      <c r="J955" s="66">
        <f t="shared" si="204"/>
        <v>0</v>
      </c>
      <c r="K955" s="118">
        <f t="shared" si="200"/>
        <v>1</v>
      </c>
    </row>
    <row r="956" spans="1:11" s="10" customFormat="1" x14ac:dyDescent="0.3">
      <c r="A956" s="21"/>
      <c r="B956" s="20"/>
      <c r="C956" s="36" t="s">
        <v>210</v>
      </c>
      <c r="D956" s="22">
        <v>40010</v>
      </c>
      <c r="E956" s="22">
        <v>40012</v>
      </c>
      <c r="F956" s="111">
        <f t="shared" si="203"/>
        <v>68</v>
      </c>
      <c r="G956" s="65">
        <f>'National Disaster Timeline'!$I$110</f>
        <v>3</v>
      </c>
      <c r="H956" s="65">
        <f t="shared" si="196"/>
        <v>90</v>
      </c>
      <c r="I956" s="65">
        <f t="shared" si="201"/>
        <v>-45</v>
      </c>
      <c r="J956" s="66">
        <f t="shared" si="204"/>
        <v>1</v>
      </c>
      <c r="K956" s="118">
        <f t="shared" si="200"/>
        <v>1</v>
      </c>
    </row>
    <row r="957" spans="1:11" x14ac:dyDescent="0.3">
      <c r="A957" s="21"/>
      <c r="B957" s="20"/>
      <c r="C957" s="36" t="s">
        <v>210</v>
      </c>
      <c r="D957" s="22">
        <v>40057</v>
      </c>
      <c r="E957" s="22">
        <v>40066</v>
      </c>
      <c r="F957" s="111">
        <f t="shared" si="203"/>
        <v>45</v>
      </c>
      <c r="G957" s="65">
        <f>'National Disaster Timeline'!$I$115</f>
        <v>3</v>
      </c>
      <c r="H957" s="65">
        <f t="shared" si="196"/>
        <v>90</v>
      </c>
      <c r="I957" s="65">
        <f t="shared" si="201"/>
        <v>-76</v>
      </c>
      <c r="J957" s="66">
        <f t="shared" si="204"/>
        <v>1</v>
      </c>
      <c r="K957" s="118">
        <f t="shared" si="200"/>
        <v>1</v>
      </c>
    </row>
    <row r="958" spans="1:11" x14ac:dyDescent="0.3">
      <c r="A958" s="21"/>
      <c r="B958" s="20"/>
      <c r="C958" s="37" t="s">
        <v>5</v>
      </c>
      <c r="D958" s="34">
        <v>40080</v>
      </c>
      <c r="E958" s="22">
        <v>40083</v>
      </c>
      <c r="F958" s="111">
        <f t="shared" si="203"/>
        <v>14</v>
      </c>
      <c r="G958" s="65">
        <f>'National Disaster Timeline'!$I$122</f>
        <v>1</v>
      </c>
      <c r="H958" s="65">
        <f t="shared" si="196"/>
        <v>30</v>
      </c>
      <c r="I958" s="65">
        <f t="shared" si="201"/>
        <v>-27</v>
      </c>
      <c r="J958" s="66">
        <f t="shared" si="204"/>
        <v>1</v>
      </c>
      <c r="K958" s="118">
        <f t="shared" si="200"/>
        <v>1</v>
      </c>
    </row>
    <row r="959" spans="1:11" ht="15" thickBot="1" x14ac:dyDescent="0.35">
      <c r="A959" s="21"/>
      <c r="B959" s="20"/>
      <c r="C959" s="36" t="s">
        <v>5</v>
      </c>
      <c r="D959" s="22">
        <v>40086</v>
      </c>
      <c r="E959" s="22">
        <v>40096</v>
      </c>
      <c r="F959" s="111">
        <f t="shared" si="203"/>
        <v>3</v>
      </c>
      <c r="G959" s="51">
        <f>'National Disaster Timeline'!$I$124</f>
        <v>6</v>
      </c>
      <c r="H959" s="65">
        <f t="shared" si="196"/>
        <v>180</v>
      </c>
      <c r="I959" s="65">
        <f t="shared" si="201"/>
        <v>-180</v>
      </c>
      <c r="J959" s="66">
        <f t="shared" si="204"/>
        <v>1</v>
      </c>
      <c r="K959" s="118">
        <f t="shared" si="200"/>
        <v>1</v>
      </c>
    </row>
    <row r="960" spans="1:11" s="94" customFormat="1" ht="15" thickBot="1" x14ac:dyDescent="0.35">
      <c r="A960" s="98" t="s">
        <v>286</v>
      </c>
      <c r="B960" s="89"/>
      <c r="C960" s="90"/>
      <c r="D960" s="91"/>
      <c r="E960" s="92"/>
      <c r="F960" s="112"/>
      <c r="G960" s="136">
        <f>SUM(G944:G959)</f>
        <v>62</v>
      </c>
      <c r="H960" s="136"/>
      <c r="I960" s="136"/>
      <c r="J960" s="136">
        <f t="shared" ref="J960:K960" si="205">SUM(J944:J959)</f>
        <v>13</v>
      </c>
      <c r="K960" s="120">
        <f t="shared" si="205"/>
        <v>16</v>
      </c>
    </row>
    <row r="961" spans="1:12" x14ac:dyDescent="0.3">
      <c r="A961" s="21" t="s">
        <v>150</v>
      </c>
      <c r="B961" s="20" t="s">
        <v>68</v>
      </c>
      <c r="C961" s="36" t="s">
        <v>13</v>
      </c>
      <c r="D961" s="22">
        <v>38610</v>
      </c>
      <c r="E961" s="22">
        <v>38622</v>
      </c>
      <c r="F961" s="111"/>
      <c r="G961" s="51">
        <f>'National Disaster Timeline'!$I$3</f>
        <v>3</v>
      </c>
      <c r="H961" s="65">
        <f t="shared" si="196"/>
        <v>90</v>
      </c>
      <c r="I961" s="65">
        <f t="shared" si="201"/>
        <v>31</v>
      </c>
      <c r="J961" s="66"/>
      <c r="K961" s="118">
        <f t="shared" si="200"/>
        <v>1</v>
      </c>
    </row>
    <row r="962" spans="1:12" x14ac:dyDescent="0.3">
      <c r="A962" s="21"/>
      <c r="B962" s="20"/>
      <c r="C962" s="36" t="s">
        <v>13</v>
      </c>
      <c r="D962" s="22">
        <v>38743</v>
      </c>
      <c r="E962" s="22">
        <v>38753</v>
      </c>
      <c r="F962" s="111">
        <f t="shared" ref="F962:F985" si="206">D962-E961</f>
        <v>121</v>
      </c>
      <c r="G962" s="51">
        <f>'National Disaster Timeline'!$I$6</f>
        <v>6</v>
      </c>
      <c r="H962" s="65">
        <f t="shared" ref="H962:H1025" si="207">G962 * 30</f>
        <v>180</v>
      </c>
      <c r="I962" s="65">
        <f t="shared" si="201"/>
        <v>-87</v>
      </c>
      <c r="J962" s="66">
        <f t="shared" ref="J962:J985" si="208">IF(I961 &lt; 0, 1, 0)</f>
        <v>0</v>
      </c>
      <c r="K962" s="118">
        <f t="shared" si="200"/>
        <v>1</v>
      </c>
    </row>
    <row r="963" spans="1:12" x14ac:dyDescent="0.3">
      <c r="A963" s="21"/>
      <c r="B963" s="20"/>
      <c r="C963" s="37" t="s">
        <v>5</v>
      </c>
      <c r="D963" s="34">
        <v>38846</v>
      </c>
      <c r="E963" s="22">
        <v>38852</v>
      </c>
      <c r="F963" s="111">
        <f t="shared" si="206"/>
        <v>93</v>
      </c>
      <c r="G963" s="65">
        <f>'National Disaster Timeline'!$I$11</f>
        <v>6</v>
      </c>
      <c r="H963" s="65">
        <f t="shared" si="207"/>
        <v>180</v>
      </c>
      <c r="I963" s="65">
        <f t="shared" si="201"/>
        <v>-124</v>
      </c>
      <c r="J963" s="66">
        <f t="shared" si="208"/>
        <v>1</v>
      </c>
      <c r="K963" s="118">
        <f t="shared" si="200"/>
        <v>1</v>
      </c>
    </row>
    <row r="964" spans="1:12" x14ac:dyDescent="0.3">
      <c r="A964" s="21"/>
      <c r="B964" s="20"/>
      <c r="C964" s="36" t="s">
        <v>5</v>
      </c>
      <c r="D964" s="22">
        <v>38908</v>
      </c>
      <c r="E964" s="22">
        <v>38912</v>
      </c>
      <c r="F964" s="111">
        <f t="shared" si="206"/>
        <v>56</v>
      </c>
      <c r="G964" s="65">
        <f>'National Disaster Timeline'!$I$14</f>
        <v>6</v>
      </c>
      <c r="H964" s="65">
        <f t="shared" si="207"/>
        <v>180</v>
      </c>
      <c r="I964" s="65">
        <f t="shared" si="201"/>
        <v>-183</v>
      </c>
      <c r="J964" s="66">
        <f t="shared" si="208"/>
        <v>1</v>
      </c>
      <c r="K964" s="118">
        <f t="shared" si="200"/>
        <v>1</v>
      </c>
    </row>
    <row r="965" spans="1:12" x14ac:dyDescent="0.3">
      <c r="A965" s="21"/>
      <c r="B965" s="20"/>
      <c r="C965" s="36" t="s">
        <v>210</v>
      </c>
      <c r="D965" s="22">
        <v>38909</v>
      </c>
      <c r="E965" s="22">
        <v>38917</v>
      </c>
      <c r="F965" s="111">
        <f t="shared" si="206"/>
        <v>-3</v>
      </c>
      <c r="G965" s="65">
        <f>'National Disaster Timeline'!$I$15</f>
        <v>3</v>
      </c>
      <c r="H965" s="65">
        <f t="shared" si="207"/>
        <v>90</v>
      </c>
      <c r="I965" s="65">
        <f t="shared" si="201"/>
        <v>-88</v>
      </c>
      <c r="J965" s="66">
        <f t="shared" si="208"/>
        <v>1</v>
      </c>
      <c r="K965" s="118">
        <f t="shared" si="200"/>
        <v>1</v>
      </c>
    </row>
    <row r="966" spans="1:12" x14ac:dyDescent="0.3">
      <c r="A966" s="21"/>
      <c r="B966" s="20"/>
      <c r="C966" s="36" t="s">
        <v>5</v>
      </c>
      <c r="D966" s="22">
        <v>38919</v>
      </c>
      <c r="E966" s="22">
        <v>38923</v>
      </c>
      <c r="F966" s="111">
        <f t="shared" si="206"/>
        <v>2</v>
      </c>
      <c r="G966" s="51">
        <f>'National Disaster Timeline'!$I$17</f>
        <v>3</v>
      </c>
      <c r="H966" s="65">
        <f t="shared" si="207"/>
        <v>90</v>
      </c>
      <c r="I966" s="65">
        <f t="shared" si="201"/>
        <v>-91</v>
      </c>
      <c r="J966" s="66">
        <f t="shared" si="208"/>
        <v>1</v>
      </c>
      <c r="K966" s="118">
        <f t="shared" si="200"/>
        <v>1</v>
      </c>
    </row>
    <row r="967" spans="1:12" x14ac:dyDescent="0.3">
      <c r="A967" s="21"/>
      <c r="B967" s="20"/>
      <c r="C967" s="36" t="s">
        <v>210</v>
      </c>
      <c r="D967" s="22">
        <v>38922</v>
      </c>
      <c r="E967" s="22">
        <v>38926</v>
      </c>
      <c r="F967" s="111">
        <f t="shared" si="206"/>
        <v>-1</v>
      </c>
      <c r="G967" s="65">
        <f>'National Disaster Timeline'!$I$18</f>
        <v>1</v>
      </c>
      <c r="H967" s="65">
        <f t="shared" si="207"/>
        <v>30</v>
      </c>
      <c r="I967" s="65">
        <f t="shared" si="201"/>
        <v>29</v>
      </c>
      <c r="J967" s="66">
        <f t="shared" si="208"/>
        <v>1</v>
      </c>
      <c r="K967" s="118">
        <f t="shared" si="200"/>
        <v>1</v>
      </c>
    </row>
    <row r="968" spans="1:12" x14ac:dyDescent="0.3">
      <c r="A968" s="21"/>
      <c r="B968" s="20"/>
      <c r="C968" s="37" t="s">
        <v>5</v>
      </c>
      <c r="D968" s="34">
        <v>38985</v>
      </c>
      <c r="E968" s="22">
        <v>38989</v>
      </c>
      <c r="F968" s="111">
        <f t="shared" si="206"/>
        <v>59</v>
      </c>
      <c r="G968" s="65">
        <f>'National Disaster Timeline'!$I$25</f>
        <v>6</v>
      </c>
      <c r="H968" s="65">
        <f t="shared" si="207"/>
        <v>180</v>
      </c>
      <c r="I968" s="65">
        <f t="shared" si="201"/>
        <v>-182</v>
      </c>
      <c r="J968" s="66">
        <f t="shared" si="208"/>
        <v>0</v>
      </c>
      <c r="K968" s="118">
        <f t="shared" si="200"/>
        <v>1</v>
      </c>
    </row>
    <row r="969" spans="1:12" x14ac:dyDescent="0.3">
      <c r="A969" s="21"/>
      <c r="B969" s="20"/>
      <c r="C969" s="36" t="s">
        <v>210</v>
      </c>
      <c r="D969" s="22">
        <v>38987</v>
      </c>
      <c r="E969" s="22">
        <v>38996</v>
      </c>
      <c r="F969" s="111">
        <f t="shared" si="206"/>
        <v>-2</v>
      </c>
      <c r="G969" s="65">
        <f>'National Disaster Timeline'!$I$26</f>
        <v>6</v>
      </c>
      <c r="H969" s="65">
        <f t="shared" si="207"/>
        <v>180</v>
      </c>
      <c r="I969" s="65">
        <f t="shared" si="201"/>
        <v>-127</v>
      </c>
      <c r="J969" s="66">
        <f t="shared" si="208"/>
        <v>1</v>
      </c>
      <c r="K969" s="118">
        <f t="shared" si="200"/>
        <v>1</v>
      </c>
    </row>
    <row r="970" spans="1:12" ht="13.8" customHeight="1" x14ac:dyDescent="0.3">
      <c r="A970" s="21"/>
      <c r="B970" s="20"/>
      <c r="C970" s="37" t="s">
        <v>5</v>
      </c>
      <c r="D970" s="34">
        <v>39049</v>
      </c>
      <c r="E970" s="22">
        <v>39052</v>
      </c>
      <c r="F970" s="111">
        <f t="shared" si="206"/>
        <v>53</v>
      </c>
      <c r="G970" s="65">
        <f>'National Disaster Timeline'!$I$33</f>
        <v>6</v>
      </c>
      <c r="H970" s="65">
        <f t="shared" si="207"/>
        <v>180</v>
      </c>
      <c r="I970" s="65">
        <f t="shared" si="201"/>
        <v>-173</v>
      </c>
      <c r="J970" s="66">
        <f t="shared" si="208"/>
        <v>1</v>
      </c>
      <c r="K970" s="118">
        <f t="shared" si="200"/>
        <v>1</v>
      </c>
      <c r="L970" s="15"/>
    </row>
    <row r="971" spans="1:12" ht="13.8" customHeight="1" x14ac:dyDescent="0.3">
      <c r="A971" s="21"/>
      <c r="B971" s="20"/>
      <c r="C971" s="35" t="s">
        <v>5</v>
      </c>
      <c r="D971" s="34">
        <v>39059</v>
      </c>
      <c r="E971" s="22">
        <v>39063</v>
      </c>
      <c r="F971" s="111">
        <f t="shared" si="206"/>
        <v>7</v>
      </c>
      <c r="G971" s="65">
        <f>'National Disaster Timeline'!$I$35</f>
        <v>6</v>
      </c>
      <c r="H971" s="65">
        <f t="shared" si="207"/>
        <v>180</v>
      </c>
      <c r="I971" s="65">
        <f t="shared" si="201"/>
        <v>59</v>
      </c>
      <c r="J971" s="66">
        <f t="shared" si="208"/>
        <v>1</v>
      </c>
      <c r="K971" s="118">
        <f t="shared" si="200"/>
        <v>1</v>
      </c>
      <c r="L971" s="15"/>
    </row>
    <row r="972" spans="1:12" x14ac:dyDescent="0.3">
      <c r="A972" s="21"/>
      <c r="B972" s="20"/>
      <c r="C972" s="35" t="s">
        <v>5</v>
      </c>
      <c r="D972" s="34">
        <v>39302</v>
      </c>
      <c r="E972" s="22">
        <v>39304</v>
      </c>
      <c r="F972" s="111">
        <f t="shared" si="206"/>
        <v>239</v>
      </c>
      <c r="G972" s="65">
        <f>'National Disaster Timeline'!$I$44</f>
        <v>6</v>
      </c>
      <c r="H972" s="65">
        <f t="shared" si="207"/>
        <v>180</v>
      </c>
      <c r="I972" s="65">
        <f t="shared" si="201"/>
        <v>-182</v>
      </c>
      <c r="J972" s="66">
        <f t="shared" si="208"/>
        <v>0</v>
      </c>
      <c r="K972" s="118">
        <f t="shared" si="200"/>
        <v>1</v>
      </c>
    </row>
    <row r="973" spans="1:12" x14ac:dyDescent="0.3">
      <c r="A973" s="21"/>
      <c r="B973" s="20"/>
      <c r="C973" s="106" t="s">
        <v>210</v>
      </c>
      <c r="D973" s="22">
        <v>39302</v>
      </c>
      <c r="E973" s="22">
        <v>39307</v>
      </c>
      <c r="F973" s="111">
        <f t="shared" si="206"/>
        <v>-2</v>
      </c>
      <c r="G973" s="65">
        <f>'National Disaster Timeline'!$I$43</f>
        <v>3</v>
      </c>
      <c r="H973" s="65">
        <f t="shared" si="207"/>
        <v>90</v>
      </c>
      <c r="I973" s="65">
        <f t="shared" si="201"/>
        <v>-90</v>
      </c>
      <c r="J973" s="66">
        <f t="shared" si="208"/>
        <v>1</v>
      </c>
      <c r="K973" s="118">
        <f t="shared" si="200"/>
        <v>1</v>
      </c>
    </row>
    <row r="974" spans="1:12" x14ac:dyDescent="0.3">
      <c r="A974" s="21"/>
      <c r="B974" s="20"/>
      <c r="C974" s="35" t="s">
        <v>5</v>
      </c>
      <c r="D974" s="34">
        <v>39307</v>
      </c>
      <c r="E974" s="34">
        <v>39312</v>
      </c>
      <c r="F974" s="111">
        <f t="shared" si="206"/>
        <v>0</v>
      </c>
      <c r="G974" s="65">
        <f>'National Disaster Timeline'!$I$45</f>
        <v>3</v>
      </c>
      <c r="H974" s="65">
        <f t="shared" si="207"/>
        <v>90</v>
      </c>
      <c r="I974" s="65">
        <f t="shared" si="201"/>
        <v>-91</v>
      </c>
      <c r="J974" s="66">
        <f t="shared" si="208"/>
        <v>1</v>
      </c>
      <c r="K974" s="118">
        <f t="shared" si="200"/>
        <v>1</v>
      </c>
    </row>
    <row r="975" spans="1:12" x14ac:dyDescent="0.3">
      <c r="A975" s="21"/>
      <c r="B975" s="20"/>
      <c r="C975" s="106" t="s">
        <v>210</v>
      </c>
      <c r="D975" s="22">
        <v>39311</v>
      </c>
      <c r="E975" s="22">
        <v>39318</v>
      </c>
      <c r="F975" s="111">
        <f t="shared" si="206"/>
        <v>-1</v>
      </c>
      <c r="G975" s="65">
        <f>'National Disaster Timeline'!$I$46</f>
        <v>3</v>
      </c>
      <c r="H975" s="65">
        <f t="shared" si="207"/>
        <v>90</v>
      </c>
      <c r="I975" s="65">
        <f t="shared" si="201"/>
        <v>208</v>
      </c>
      <c r="J975" s="66">
        <f t="shared" si="208"/>
        <v>1</v>
      </c>
      <c r="K975" s="118">
        <f t="shared" si="200"/>
        <v>1</v>
      </c>
    </row>
    <row r="976" spans="1:12" x14ac:dyDescent="0.3">
      <c r="A976" s="21"/>
      <c r="B976" s="20"/>
      <c r="C976" s="35" t="s">
        <v>5</v>
      </c>
      <c r="D976" s="34">
        <v>39616</v>
      </c>
      <c r="E976" s="22">
        <v>39622</v>
      </c>
      <c r="F976" s="111">
        <f t="shared" si="206"/>
        <v>298</v>
      </c>
      <c r="G976" s="65">
        <f>'National Disaster Timeline'!$I$71</f>
        <v>6</v>
      </c>
      <c r="H976" s="65">
        <f t="shared" si="207"/>
        <v>180</v>
      </c>
      <c r="I976" s="65">
        <f t="shared" si="201"/>
        <v>122</v>
      </c>
      <c r="J976" s="66">
        <f t="shared" si="208"/>
        <v>0</v>
      </c>
      <c r="K976" s="118">
        <f t="shared" si="200"/>
        <v>1</v>
      </c>
    </row>
    <row r="977" spans="1:11" s="45" customFormat="1" x14ac:dyDescent="0.3">
      <c r="A977" s="21"/>
      <c r="B977" s="20"/>
      <c r="C977" s="35" t="s">
        <v>13</v>
      </c>
      <c r="D977" s="34">
        <v>39924</v>
      </c>
      <c r="E977" s="34">
        <v>39924</v>
      </c>
      <c r="F977" s="111">
        <f t="shared" si="206"/>
        <v>302</v>
      </c>
      <c r="G977" s="65">
        <f>'National Disaster Timeline'!$I$100</f>
        <v>1</v>
      </c>
      <c r="H977" s="65">
        <f t="shared" si="207"/>
        <v>30</v>
      </c>
      <c r="I977" s="65">
        <f t="shared" si="201"/>
        <v>54</v>
      </c>
      <c r="J977" s="66">
        <f t="shared" si="208"/>
        <v>0</v>
      </c>
      <c r="K977" s="118">
        <f t="shared" si="200"/>
        <v>1</v>
      </c>
    </row>
    <row r="978" spans="1:11" x14ac:dyDescent="0.3">
      <c r="A978" s="21"/>
      <c r="B978" s="20"/>
      <c r="C978" s="36" t="s">
        <v>5</v>
      </c>
      <c r="D978" s="22">
        <v>40008</v>
      </c>
      <c r="E978" s="22">
        <v>40012</v>
      </c>
      <c r="F978" s="111">
        <f t="shared" si="206"/>
        <v>84</v>
      </c>
      <c r="G978" s="65">
        <f>'National Disaster Timeline'!$I$109</f>
        <v>1</v>
      </c>
      <c r="H978" s="65">
        <f t="shared" si="207"/>
        <v>30</v>
      </c>
      <c r="I978" s="65">
        <f t="shared" si="201"/>
        <v>-18</v>
      </c>
      <c r="J978" s="66">
        <f t="shared" si="208"/>
        <v>0</v>
      </c>
      <c r="K978" s="118">
        <f t="shared" si="200"/>
        <v>1</v>
      </c>
    </row>
    <row r="979" spans="1:11" x14ac:dyDescent="0.3">
      <c r="A979" s="21"/>
      <c r="B979" s="20"/>
      <c r="C979" s="36" t="s">
        <v>5</v>
      </c>
      <c r="D979" s="22">
        <v>40024</v>
      </c>
      <c r="E979" s="22">
        <v>40027</v>
      </c>
      <c r="F979" s="111">
        <f t="shared" si="206"/>
        <v>12</v>
      </c>
      <c r="G979" s="65">
        <f>'National Disaster Timeline'!$I$112</f>
        <v>6</v>
      </c>
      <c r="H979" s="65">
        <f t="shared" si="207"/>
        <v>180</v>
      </c>
      <c r="I979" s="65">
        <f t="shared" si="201"/>
        <v>-179</v>
      </c>
      <c r="J979" s="66">
        <f t="shared" si="208"/>
        <v>1</v>
      </c>
      <c r="K979" s="118">
        <f t="shared" si="200"/>
        <v>1</v>
      </c>
    </row>
    <row r="980" spans="1:11" x14ac:dyDescent="0.3">
      <c r="A980" s="21"/>
      <c r="B980" s="20"/>
      <c r="C980" s="36" t="s">
        <v>5</v>
      </c>
      <c r="D980" s="22">
        <v>40028</v>
      </c>
      <c r="E980" s="22">
        <v>40034</v>
      </c>
      <c r="F980" s="111">
        <f t="shared" si="206"/>
        <v>1</v>
      </c>
      <c r="G980" s="65">
        <f>'National Disaster Timeline'!$I$113</f>
        <v>3</v>
      </c>
      <c r="H980" s="65">
        <f t="shared" si="207"/>
        <v>90</v>
      </c>
      <c r="I980" s="65">
        <f t="shared" si="201"/>
        <v>-44</v>
      </c>
      <c r="J980" s="66">
        <f t="shared" si="208"/>
        <v>1</v>
      </c>
      <c r="K980" s="118">
        <f t="shared" si="200"/>
        <v>1</v>
      </c>
    </row>
    <row r="981" spans="1:11" x14ac:dyDescent="0.3">
      <c r="A981" s="21"/>
      <c r="B981" s="20"/>
      <c r="C981" s="37" t="s">
        <v>5</v>
      </c>
      <c r="D981" s="34">
        <v>40080</v>
      </c>
      <c r="E981" s="22">
        <v>40083</v>
      </c>
      <c r="F981" s="111">
        <f t="shared" si="206"/>
        <v>46</v>
      </c>
      <c r="G981" s="65">
        <f>'National Disaster Timeline'!$I$122</f>
        <v>1</v>
      </c>
      <c r="H981" s="65">
        <f t="shared" si="207"/>
        <v>30</v>
      </c>
      <c r="I981" s="65">
        <f t="shared" si="201"/>
        <v>-32</v>
      </c>
      <c r="J981" s="66">
        <f t="shared" si="208"/>
        <v>1</v>
      </c>
      <c r="K981" s="118">
        <f t="shared" si="200"/>
        <v>1</v>
      </c>
    </row>
    <row r="982" spans="1:11" x14ac:dyDescent="0.3">
      <c r="A982" s="21"/>
      <c r="B982" s="20"/>
      <c r="C982" s="36" t="s">
        <v>210</v>
      </c>
      <c r="D982" s="22">
        <v>40081</v>
      </c>
      <c r="E982" s="22">
        <v>40087</v>
      </c>
      <c r="F982" s="111">
        <f t="shared" si="206"/>
        <v>-2</v>
      </c>
      <c r="G982" s="65">
        <f>'National Disaster Timeline'!$I$123</f>
        <v>6</v>
      </c>
      <c r="H982" s="65">
        <f t="shared" si="207"/>
        <v>180</v>
      </c>
      <c r="I982" s="65">
        <f t="shared" si="201"/>
        <v>-181</v>
      </c>
      <c r="J982" s="66">
        <f t="shared" si="208"/>
        <v>1</v>
      </c>
      <c r="K982" s="118">
        <f t="shared" si="200"/>
        <v>1</v>
      </c>
    </row>
    <row r="983" spans="1:11" x14ac:dyDescent="0.3">
      <c r="A983" s="21"/>
      <c r="B983" s="20"/>
      <c r="C983" s="36" t="s">
        <v>5</v>
      </c>
      <c r="D983" s="22">
        <v>40086</v>
      </c>
      <c r="E983" s="22">
        <v>40096</v>
      </c>
      <c r="F983" s="111">
        <f t="shared" si="206"/>
        <v>-1</v>
      </c>
      <c r="G983" s="65">
        <f>'National Disaster Timeline'!$I$124</f>
        <v>6</v>
      </c>
      <c r="H983" s="65">
        <f t="shared" si="207"/>
        <v>180</v>
      </c>
      <c r="I983" s="65">
        <f t="shared" si="201"/>
        <v>-162</v>
      </c>
      <c r="J983" s="66">
        <f t="shared" si="208"/>
        <v>1</v>
      </c>
      <c r="K983" s="118">
        <f t="shared" ref="K983:K1046" si="209">COUNTIF(C983, "*")</f>
        <v>1</v>
      </c>
    </row>
    <row r="984" spans="1:11" x14ac:dyDescent="0.3">
      <c r="A984" s="21"/>
      <c r="B984" s="20"/>
      <c r="C984" s="36" t="s">
        <v>5</v>
      </c>
      <c r="D984" s="22">
        <v>40114</v>
      </c>
      <c r="E984" s="22">
        <v>40118</v>
      </c>
      <c r="F984" s="111">
        <f t="shared" si="206"/>
        <v>18</v>
      </c>
      <c r="G984" s="65">
        <f>'National Disaster Timeline'!$I$126</f>
        <v>6</v>
      </c>
      <c r="H984" s="65">
        <f t="shared" si="207"/>
        <v>180</v>
      </c>
      <c r="I984" s="65">
        <f t="shared" si="201"/>
        <v>-182</v>
      </c>
      <c r="J984" s="66">
        <f t="shared" si="208"/>
        <v>1</v>
      </c>
      <c r="K984" s="118">
        <f t="shared" si="209"/>
        <v>1</v>
      </c>
    </row>
    <row r="985" spans="1:11" ht="15" thickBot="1" x14ac:dyDescent="0.35">
      <c r="A985" s="21"/>
      <c r="B985" s="20"/>
      <c r="C985" s="37" t="s">
        <v>210</v>
      </c>
      <c r="D985" s="34">
        <v>40116</v>
      </c>
      <c r="E985" s="22">
        <v>40121</v>
      </c>
      <c r="F985" s="111">
        <f t="shared" si="206"/>
        <v>-2</v>
      </c>
      <c r="G985" s="65">
        <f>'National Disaster Timeline'!$I$127</f>
        <v>6</v>
      </c>
      <c r="H985" s="65">
        <f t="shared" si="207"/>
        <v>180</v>
      </c>
      <c r="I985" s="65">
        <f t="shared" si="201"/>
        <v>-180</v>
      </c>
      <c r="J985" s="66">
        <f t="shared" si="208"/>
        <v>1</v>
      </c>
      <c r="K985" s="118">
        <f t="shared" si="209"/>
        <v>1</v>
      </c>
    </row>
    <row r="986" spans="1:11" s="94" customFormat="1" ht="15" thickBot="1" x14ac:dyDescent="0.35">
      <c r="A986" s="98" t="s">
        <v>286</v>
      </c>
      <c r="B986" s="89"/>
      <c r="C986" s="90"/>
      <c r="D986" s="91"/>
      <c r="E986" s="92"/>
      <c r="F986" s="112"/>
      <c r="G986" s="136">
        <f>SUM(G961:G985)</f>
        <v>109</v>
      </c>
      <c r="H986" s="136"/>
      <c r="I986" s="136"/>
      <c r="J986" s="136">
        <f t="shared" ref="J986:K986" si="210">SUM(J961:J985)</f>
        <v>18</v>
      </c>
      <c r="K986" s="120">
        <f t="shared" si="210"/>
        <v>25</v>
      </c>
    </row>
    <row r="987" spans="1:11" x14ac:dyDescent="0.3">
      <c r="A987" s="21" t="s">
        <v>151</v>
      </c>
      <c r="B987" s="20" t="s">
        <v>69</v>
      </c>
      <c r="C987" s="37" t="s">
        <v>5</v>
      </c>
      <c r="D987" s="34">
        <v>38846</v>
      </c>
      <c r="E987" s="34">
        <v>38852</v>
      </c>
      <c r="F987" s="111"/>
      <c r="G987" s="65">
        <f>'National Disaster Timeline'!$I$11</f>
        <v>6</v>
      </c>
      <c r="H987" s="65">
        <f t="shared" si="207"/>
        <v>180</v>
      </c>
      <c r="I987" s="65">
        <f t="shared" si="201"/>
        <v>17</v>
      </c>
      <c r="J987" s="66"/>
      <c r="K987" s="118">
        <f t="shared" si="209"/>
        <v>1</v>
      </c>
    </row>
    <row r="988" spans="1:11" x14ac:dyDescent="0.3">
      <c r="A988" s="21"/>
      <c r="B988" s="20"/>
      <c r="C988" s="37" t="s">
        <v>5</v>
      </c>
      <c r="D988" s="34">
        <v>39049</v>
      </c>
      <c r="E988" s="22">
        <v>39052</v>
      </c>
      <c r="F988" s="111">
        <f t="shared" ref="F988:F994" si="211">D988-E987</f>
        <v>197</v>
      </c>
      <c r="G988" s="65">
        <f>'National Disaster Timeline'!$I$33</f>
        <v>6</v>
      </c>
      <c r="H988" s="65">
        <f t="shared" si="207"/>
        <v>180</v>
      </c>
      <c r="I988" s="65">
        <f t="shared" si="201"/>
        <v>-173</v>
      </c>
      <c r="J988" s="66">
        <f t="shared" ref="J988:J994" si="212">IF(I987 &lt; 0, 1, 0)</f>
        <v>0</v>
      </c>
      <c r="K988" s="118">
        <f t="shared" si="209"/>
        <v>1</v>
      </c>
    </row>
    <row r="989" spans="1:11" x14ac:dyDescent="0.3">
      <c r="A989" s="21"/>
      <c r="B989" s="20"/>
      <c r="C989" s="37" t="s">
        <v>5</v>
      </c>
      <c r="D989" s="34">
        <v>39059</v>
      </c>
      <c r="E989" s="22">
        <v>39063</v>
      </c>
      <c r="F989" s="111">
        <f t="shared" si="211"/>
        <v>7</v>
      </c>
      <c r="G989" s="65">
        <f>'National Disaster Timeline'!$I$35</f>
        <v>6</v>
      </c>
      <c r="H989" s="65">
        <f t="shared" si="207"/>
        <v>180</v>
      </c>
      <c r="I989" s="65">
        <f t="shared" si="201"/>
        <v>373</v>
      </c>
      <c r="J989" s="66">
        <f t="shared" si="212"/>
        <v>1</v>
      </c>
      <c r="K989" s="118">
        <f t="shared" si="209"/>
        <v>1</v>
      </c>
    </row>
    <row r="990" spans="1:11" x14ac:dyDescent="0.3">
      <c r="A990" s="21"/>
      <c r="B990" s="20"/>
      <c r="C990" s="37" t="s">
        <v>5</v>
      </c>
      <c r="D990" s="34">
        <v>39616</v>
      </c>
      <c r="E990" s="22">
        <v>39622</v>
      </c>
      <c r="F990" s="111">
        <f t="shared" si="211"/>
        <v>553</v>
      </c>
      <c r="G990" s="65">
        <f>'National Disaster Timeline'!$I$71</f>
        <v>6</v>
      </c>
      <c r="H990" s="65">
        <f t="shared" si="207"/>
        <v>180</v>
      </c>
      <c r="I990" s="65">
        <f t="shared" si="201"/>
        <v>-182</v>
      </c>
      <c r="J990" s="66">
        <f t="shared" si="212"/>
        <v>0</v>
      </c>
      <c r="K990" s="118">
        <f t="shared" si="209"/>
        <v>1</v>
      </c>
    </row>
    <row r="991" spans="1:11" x14ac:dyDescent="0.3">
      <c r="A991" s="21"/>
      <c r="B991" s="20"/>
      <c r="C991" s="36" t="s">
        <v>210</v>
      </c>
      <c r="D991" s="22">
        <v>39620</v>
      </c>
      <c r="E991" s="22">
        <v>39622</v>
      </c>
      <c r="F991" s="111">
        <f t="shared" si="211"/>
        <v>-2</v>
      </c>
      <c r="G991" s="65">
        <f>'National Disaster Timeline'!$I$72</f>
        <v>1</v>
      </c>
      <c r="H991" s="65">
        <f t="shared" si="207"/>
        <v>30</v>
      </c>
      <c r="I991" s="65">
        <f t="shared" si="201"/>
        <v>58</v>
      </c>
      <c r="J991" s="66">
        <f t="shared" si="212"/>
        <v>1</v>
      </c>
      <c r="K991" s="118">
        <f t="shared" si="209"/>
        <v>1</v>
      </c>
    </row>
    <row r="992" spans="1:11" x14ac:dyDescent="0.3">
      <c r="A992" s="21"/>
      <c r="B992" s="20"/>
      <c r="C992" s="37" t="s">
        <v>5</v>
      </c>
      <c r="D992" s="34">
        <v>39710</v>
      </c>
      <c r="E992" s="22">
        <v>39715</v>
      </c>
      <c r="F992" s="111">
        <f t="shared" si="211"/>
        <v>88</v>
      </c>
      <c r="G992" s="65">
        <f>'National Disaster Timeline'!$I$83</f>
        <v>3</v>
      </c>
      <c r="H992" s="65">
        <f t="shared" si="207"/>
        <v>90</v>
      </c>
      <c r="I992" s="65">
        <f t="shared" si="201"/>
        <v>182</v>
      </c>
      <c r="J992" s="66">
        <f t="shared" si="212"/>
        <v>0</v>
      </c>
      <c r="K992" s="118">
        <f t="shared" si="209"/>
        <v>1</v>
      </c>
    </row>
    <row r="993" spans="1:11" x14ac:dyDescent="0.3">
      <c r="A993" s="21"/>
      <c r="B993" s="20"/>
      <c r="C993" s="36" t="s">
        <v>5</v>
      </c>
      <c r="D993" s="22">
        <v>39987</v>
      </c>
      <c r="E993" s="22">
        <v>39989</v>
      </c>
      <c r="F993" s="111">
        <f t="shared" si="211"/>
        <v>272</v>
      </c>
      <c r="G993" s="65">
        <f>'National Disaster Timeline'!$I$107</f>
        <v>3</v>
      </c>
      <c r="H993" s="65">
        <f t="shared" si="207"/>
        <v>90</v>
      </c>
      <c r="I993" s="65">
        <f t="shared" si="201"/>
        <v>1</v>
      </c>
      <c r="J993" s="66">
        <f t="shared" si="212"/>
        <v>0</v>
      </c>
      <c r="K993" s="118">
        <f t="shared" si="209"/>
        <v>1</v>
      </c>
    </row>
    <row r="994" spans="1:11" ht="15" thickBot="1" x14ac:dyDescent="0.35">
      <c r="A994" s="21"/>
      <c r="B994" s="20"/>
      <c r="C994" s="37" t="s">
        <v>5</v>
      </c>
      <c r="D994" s="34">
        <v>40080</v>
      </c>
      <c r="E994" s="22">
        <v>40083</v>
      </c>
      <c r="F994" s="111">
        <f t="shared" si="211"/>
        <v>91</v>
      </c>
      <c r="G994" s="65">
        <f>'National Disaster Timeline'!$I$122</f>
        <v>1</v>
      </c>
      <c r="H994" s="65">
        <f t="shared" si="207"/>
        <v>30</v>
      </c>
      <c r="I994" s="65">
        <f t="shared" ref="I994:I1057" si="213">F995 - H994</f>
        <v>-30</v>
      </c>
      <c r="J994" s="66">
        <f t="shared" si="212"/>
        <v>0</v>
      </c>
      <c r="K994" s="118">
        <f t="shared" si="209"/>
        <v>1</v>
      </c>
    </row>
    <row r="995" spans="1:11" s="94" customFormat="1" ht="15" thickBot="1" x14ac:dyDescent="0.35">
      <c r="A995" s="98" t="s">
        <v>286</v>
      </c>
      <c r="B995" s="89"/>
      <c r="C995" s="90"/>
      <c r="D995" s="91"/>
      <c r="E995" s="92"/>
      <c r="F995" s="112"/>
      <c r="G995" s="136">
        <f>SUM(G987:G994)</f>
        <v>32</v>
      </c>
      <c r="H995" s="136"/>
      <c r="I995" s="136"/>
      <c r="J995" s="136">
        <f t="shared" ref="J995:K995" si="214">SUM(J987:J994)</f>
        <v>2</v>
      </c>
      <c r="K995" s="120">
        <f t="shared" si="214"/>
        <v>8</v>
      </c>
    </row>
    <row r="996" spans="1:11" s="13" customFormat="1" ht="15.6" customHeight="1" x14ac:dyDescent="0.3">
      <c r="A996" s="151" t="s">
        <v>152</v>
      </c>
      <c r="B996" s="20" t="s">
        <v>70</v>
      </c>
      <c r="C996" s="152" t="s">
        <v>5</v>
      </c>
      <c r="D996" s="26">
        <v>38846</v>
      </c>
      <c r="E996" s="22">
        <v>38852</v>
      </c>
      <c r="F996" s="111"/>
      <c r="G996" s="65">
        <f>'National Disaster Timeline'!$I$11</f>
        <v>6</v>
      </c>
      <c r="H996" s="65">
        <f t="shared" si="207"/>
        <v>180</v>
      </c>
      <c r="I996" s="65">
        <f t="shared" si="213"/>
        <v>-184</v>
      </c>
      <c r="J996" s="66"/>
      <c r="K996" s="118">
        <f t="shared" si="209"/>
        <v>1</v>
      </c>
    </row>
    <row r="997" spans="1:11" ht="14.4" customHeight="1" x14ac:dyDescent="0.3">
      <c r="A997" s="151"/>
      <c r="B997" s="20"/>
      <c r="C997" s="146" t="s">
        <v>210</v>
      </c>
      <c r="D997" s="22">
        <v>38848</v>
      </c>
      <c r="E997" s="22">
        <v>38851</v>
      </c>
      <c r="F997" s="111">
        <f t="shared" ref="F997:F1005" si="215">D997-E996</f>
        <v>-4</v>
      </c>
      <c r="G997" s="65">
        <f>'National Disaster Timeline'!$I$13</f>
        <v>3</v>
      </c>
      <c r="H997" s="65">
        <f t="shared" si="207"/>
        <v>90</v>
      </c>
      <c r="I997" s="65">
        <f t="shared" si="213"/>
        <v>44</v>
      </c>
      <c r="J997" s="66">
        <f t="shared" ref="J997:J1005" si="216">IF(I996 &lt; 0, 1, 0)</f>
        <v>1</v>
      </c>
      <c r="K997" s="118">
        <f t="shared" si="209"/>
        <v>1</v>
      </c>
    </row>
    <row r="998" spans="1:11" x14ac:dyDescent="0.3">
      <c r="A998" s="21"/>
      <c r="B998" s="20"/>
      <c r="C998" s="37" t="s">
        <v>5</v>
      </c>
      <c r="D998" s="34">
        <v>38985</v>
      </c>
      <c r="E998" s="22">
        <v>38989</v>
      </c>
      <c r="F998" s="111">
        <f t="shared" si="215"/>
        <v>134</v>
      </c>
      <c r="G998" s="65">
        <f>'National Disaster Timeline'!$I$25</f>
        <v>6</v>
      </c>
      <c r="H998" s="65">
        <f t="shared" si="207"/>
        <v>180</v>
      </c>
      <c r="I998" s="65">
        <f t="shared" si="213"/>
        <v>-182</v>
      </c>
      <c r="J998" s="66">
        <f t="shared" si="216"/>
        <v>0</v>
      </c>
      <c r="K998" s="118">
        <f t="shared" si="209"/>
        <v>1</v>
      </c>
    </row>
    <row r="999" spans="1:11" x14ac:dyDescent="0.3">
      <c r="A999" s="21"/>
      <c r="B999" s="20"/>
      <c r="C999" s="36" t="s">
        <v>210</v>
      </c>
      <c r="D999" s="22">
        <v>38987</v>
      </c>
      <c r="E999" s="22">
        <v>38996</v>
      </c>
      <c r="F999" s="111">
        <f t="shared" si="215"/>
        <v>-2</v>
      </c>
      <c r="G999" s="65">
        <f>'National Disaster Timeline'!$I$26</f>
        <v>6</v>
      </c>
      <c r="H999" s="65">
        <f t="shared" si="207"/>
        <v>180</v>
      </c>
      <c r="I999" s="65">
        <f t="shared" si="213"/>
        <v>-117</v>
      </c>
      <c r="J999" s="66">
        <f t="shared" si="216"/>
        <v>1</v>
      </c>
      <c r="K999" s="118">
        <f t="shared" si="209"/>
        <v>1</v>
      </c>
    </row>
    <row r="1000" spans="1:11" x14ac:dyDescent="0.3">
      <c r="A1000" s="21"/>
      <c r="B1000" s="20"/>
      <c r="C1000" s="37" t="s">
        <v>5</v>
      </c>
      <c r="D1000" s="34">
        <v>39059</v>
      </c>
      <c r="E1000" s="22">
        <v>39063</v>
      </c>
      <c r="F1000" s="111">
        <f t="shared" si="215"/>
        <v>63</v>
      </c>
      <c r="G1000" s="65">
        <f>'National Disaster Timeline'!$I$35</f>
        <v>6</v>
      </c>
      <c r="H1000" s="65">
        <f t="shared" si="207"/>
        <v>180</v>
      </c>
      <c r="I1000" s="65">
        <f t="shared" si="213"/>
        <v>247</v>
      </c>
      <c r="J1000" s="66">
        <f t="shared" si="216"/>
        <v>1</v>
      </c>
      <c r="K1000" s="118">
        <f t="shared" si="209"/>
        <v>1</v>
      </c>
    </row>
    <row r="1001" spans="1:11" x14ac:dyDescent="0.3">
      <c r="A1001" s="21"/>
      <c r="B1001" s="20"/>
      <c r="C1001" s="36" t="s">
        <v>13</v>
      </c>
      <c r="D1001" s="22">
        <v>39490</v>
      </c>
      <c r="E1001" s="22">
        <v>39519</v>
      </c>
      <c r="F1001" s="111">
        <f t="shared" si="215"/>
        <v>427</v>
      </c>
      <c r="G1001" s="65">
        <f>'National Disaster Timeline'!$I$63</f>
        <v>6</v>
      </c>
      <c r="H1001" s="65">
        <f t="shared" si="207"/>
        <v>180</v>
      </c>
      <c r="I1001" s="65">
        <f t="shared" si="213"/>
        <v>-83</v>
      </c>
      <c r="J1001" s="66">
        <f t="shared" si="216"/>
        <v>0</v>
      </c>
      <c r="K1001" s="118">
        <f t="shared" si="209"/>
        <v>1</v>
      </c>
    </row>
    <row r="1002" spans="1:11" x14ac:dyDescent="0.3">
      <c r="A1002" s="21"/>
      <c r="B1002" s="20"/>
      <c r="C1002" s="37" t="s">
        <v>5</v>
      </c>
      <c r="D1002" s="34">
        <v>39616</v>
      </c>
      <c r="E1002" s="22">
        <v>39622</v>
      </c>
      <c r="F1002" s="111">
        <f t="shared" si="215"/>
        <v>97</v>
      </c>
      <c r="G1002" s="65">
        <f>'National Disaster Timeline'!$I$71</f>
        <v>6</v>
      </c>
      <c r="H1002" s="65">
        <f t="shared" si="207"/>
        <v>180</v>
      </c>
      <c r="I1002" s="65">
        <f t="shared" si="213"/>
        <v>-182</v>
      </c>
      <c r="J1002" s="66">
        <f t="shared" si="216"/>
        <v>1</v>
      </c>
      <c r="K1002" s="118">
        <f t="shared" si="209"/>
        <v>1</v>
      </c>
    </row>
    <row r="1003" spans="1:11" x14ac:dyDescent="0.3">
      <c r="A1003" s="21"/>
      <c r="B1003" s="20"/>
      <c r="C1003" s="36" t="s">
        <v>210</v>
      </c>
      <c r="D1003" s="22">
        <v>39620</v>
      </c>
      <c r="E1003" s="22">
        <v>39622</v>
      </c>
      <c r="F1003" s="111">
        <f t="shared" si="215"/>
        <v>-2</v>
      </c>
      <c r="G1003" s="65">
        <f>'National Disaster Timeline'!$I$72</f>
        <v>1</v>
      </c>
      <c r="H1003" s="65">
        <f t="shared" si="207"/>
        <v>30</v>
      </c>
      <c r="I1003" s="65">
        <f t="shared" si="213"/>
        <v>58</v>
      </c>
      <c r="J1003" s="66">
        <f t="shared" si="216"/>
        <v>1</v>
      </c>
      <c r="K1003" s="118">
        <f t="shared" si="209"/>
        <v>1</v>
      </c>
    </row>
    <row r="1004" spans="1:11" x14ac:dyDescent="0.3">
      <c r="A1004" s="21"/>
      <c r="B1004" s="20"/>
      <c r="C1004" s="37" t="s">
        <v>5</v>
      </c>
      <c r="D1004" s="34">
        <v>39710</v>
      </c>
      <c r="E1004" s="22">
        <v>39715</v>
      </c>
      <c r="F1004" s="111">
        <f t="shared" si="215"/>
        <v>88</v>
      </c>
      <c r="G1004" s="65">
        <f>'National Disaster Timeline'!$I$83</f>
        <v>3</v>
      </c>
      <c r="H1004" s="65">
        <f t="shared" si="207"/>
        <v>90</v>
      </c>
      <c r="I1004" s="65">
        <f t="shared" si="213"/>
        <v>182</v>
      </c>
      <c r="J1004" s="66">
        <f t="shared" si="216"/>
        <v>0</v>
      </c>
      <c r="K1004" s="118">
        <f t="shared" si="209"/>
        <v>1</v>
      </c>
    </row>
    <row r="1005" spans="1:11" ht="15" thickBot="1" x14ac:dyDescent="0.35">
      <c r="A1005" s="21"/>
      <c r="B1005" s="20"/>
      <c r="C1005" s="36" t="s">
        <v>5</v>
      </c>
      <c r="D1005" s="22">
        <v>39987</v>
      </c>
      <c r="E1005" s="22">
        <v>39989</v>
      </c>
      <c r="F1005" s="111">
        <f t="shared" si="215"/>
        <v>272</v>
      </c>
      <c r="G1005" s="65">
        <f>'National Disaster Timeline'!$I$107</f>
        <v>3</v>
      </c>
      <c r="H1005" s="65">
        <f t="shared" si="207"/>
        <v>90</v>
      </c>
      <c r="I1005" s="65">
        <f t="shared" si="213"/>
        <v>-90</v>
      </c>
      <c r="J1005" s="66">
        <f t="shared" si="216"/>
        <v>0</v>
      </c>
      <c r="K1005" s="118">
        <f t="shared" si="209"/>
        <v>1</v>
      </c>
    </row>
    <row r="1006" spans="1:11" s="95" customFormat="1" ht="15" thickBot="1" x14ac:dyDescent="0.35">
      <c r="A1006" s="98" t="s">
        <v>286</v>
      </c>
      <c r="B1006" s="89"/>
      <c r="C1006" s="90"/>
      <c r="D1006" s="91"/>
      <c r="E1006" s="92"/>
      <c r="F1006" s="112"/>
      <c r="G1006" s="136">
        <f>SUM(G996:G1005)</f>
        <v>46</v>
      </c>
      <c r="H1006" s="136"/>
      <c r="I1006" s="136"/>
      <c r="J1006" s="136">
        <f t="shared" ref="J1006:K1006" si="217">SUM(J996:J1005)</f>
        <v>5</v>
      </c>
      <c r="K1006" s="120">
        <f t="shared" si="217"/>
        <v>10</v>
      </c>
    </row>
    <row r="1007" spans="1:11" ht="15" thickBot="1" x14ac:dyDescent="0.35">
      <c r="A1007" s="21" t="s">
        <v>153</v>
      </c>
      <c r="B1007" s="153" t="s">
        <v>71</v>
      </c>
      <c r="C1007" s="154" t="s">
        <v>216</v>
      </c>
      <c r="D1007" s="34"/>
      <c r="F1007" s="111"/>
      <c r="G1007" s="65"/>
      <c r="H1007" s="65">
        <f t="shared" si="207"/>
        <v>0</v>
      </c>
      <c r="I1007" s="65">
        <f t="shared" si="213"/>
        <v>0</v>
      </c>
      <c r="J1007" s="66"/>
      <c r="K1007" s="118">
        <f t="shared" si="209"/>
        <v>1</v>
      </c>
    </row>
    <row r="1008" spans="1:11" s="94" customFormat="1" ht="15" thickBot="1" x14ac:dyDescent="0.35">
      <c r="A1008" s="98" t="s">
        <v>286</v>
      </c>
      <c r="B1008" s="89"/>
      <c r="C1008" s="90"/>
      <c r="D1008" s="91"/>
      <c r="E1008" s="92"/>
      <c r="F1008" s="112"/>
      <c r="G1008" s="136">
        <v>0</v>
      </c>
      <c r="H1008" s="136"/>
      <c r="I1008" s="136"/>
      <c r="J1008" s="136">
        <v>0</v>
      </c>
      <c r="K1008" s="120">
        <v>0</v>
      </c>
    </row>
    <row r="1009" spans="1:11" s="16" customFormat="1" x14ac:dyDescent="0.3">
      <c r="A1009" s="21" t="s">
        <v>154</v>
      </c>
      <c r="B1009" s="153" t="s">
        <v>72</v>
      </c>
      <c r="C1009" s="36" t="s">
        <v>13</v>
      </c>
      <c r="D1009" s="22">
        <v>38610</v>
      </c>
      <c r="E1009" s="22">
        <v>38622</v>
      </c>
      <c r="F1009" s="111"/>
      <c r="G1009" s="51">
        <f>'National Disaster Timeline'!$I$3</f>
        <v>3</v>
      </c>
      <c r="H1009" s="65">
        <f t="shared" si="207"/>
        <v>90</v>
      </c>
      <c r="I1009" s="65">
        <f t="shared" si="213"/>
        <v>-21</v>
      </c>
      <c r="J1009" s="66"/>
      <c r="K1009" s="118">
        <f t="shared" si="209"/>
        <v>1</v>
      </c>
    </row>
    <row r="1010" spans="1:11" s="16" customFormat="1" x14ac:dyDescent="0.3">
      <c r="A1010" s="36"/>
      <c r="B1010" s="20"/>
      <c r="C1010" s="37" t="s">
        <v>13</v>
      </c>
      <c r="D1010" s="34">
        <v>38691</v>
      </c>
      <c r="E1010" s="22">
        <v>38715</v>
      </c>
      <c r="F1010" s="111">
        <f t="shared" ref="F1010:F1030" si="218">D1010-E1009</f>
        <v>69</v>
      </c>
      <c r="G1010" s="51">
        <f>'National Disaster Timeline'!$I$5</f>
        <v>6</v>
      </c>
      <c r="H1010" s="65">
        <f t="shared" si="207"/>
        <v>180</v>
      </c>
      <c r="I1010" s="65">
        <f t="shared" si="213"/>
        <v>-49</v>
      </c>
      <c r="J1010" s="66">
        <f t="shared" ref="J1010:J1030" si="219">IF(I1009 &lt; 0, 1, 0)</f>
        <v>1</v>
      </c>
      <c r="K1010" s="118">
        <f t="shared" si="209"/>
        <v>1</v>
      </c>
    </row>
    <row r="1011" spans="1:11" ht="14.4" customHeight="1" x14ac:dyDescent="0.3">
      <c r="A1011" s="21"/>
      <c r="B1011" s="20"/>
      <c r="C1011" s="37" t="s">
        <v>5</v>
      </c>
      <c r="D1011" s="34">
        <v>38846</v>
      </c>
      <c r="E1011" s="22">
        <v>38852</v>
      </c>
      <c r="F1011" s="111">
        <f t="shared" si="218"/>
        <v>131</v>
      </c>
      <c r="G1011" s="51">
        <f>'National Disaster Timeline'!$I$11</f>
        <v>6</v>
      </c>
      <c r="H1011" s="65">
        <f t="shared" si="207"/>
        <v>180</v>
      </c>
      <c r="I1011" s="65">
        <f t="shared" si="213"/>
        <v>-184</v>
      </c>
      <c r="J1011" s="66">
        <f t="shared" si="219"/>
        <v>1</v>
      </c>
      <c r="K1011" s="118">
        <f t="shared" si="209"/>
        <v>1</v>
      </c>
    </row>
    <row r="1012" spans="1:11" x14ac:dyDescent="0.3">
      <c r="A1012" s="21"/>
      <c r="B1012" s="20"/>
      <c r="C1012" s="36" t="s">
        <v>210</v>
      </c>
      <c r="D1012" s="22">
        <v>38848</v>
      </c>
      <c r="E1012" s="22">
        <v>38851</v>
      </c>
      <c r="F1012" s="111">
        <f t="shared" si="218"/>
        <v>-4</v>
      </c>
      <c r="G1012" s="51">
        <f>'National Disaster Timeline'!$I$13</f>
        <v>3</v>
      </c>
      <c r="H1012" s="65">
        <f t="shared" si="207"/>
        <v>90</v>
      </c>
      <c r="I1012" s="65">
        <f t="shared" si="213"/>
        <v>44</v>
      </c>
      <c r="J1012" s="66">
        <f t="shared" si="219"/>
        <v>1</v>
      </c>
      <c r="K1012" s="118">
        <f t="shared" si="209"/>
        <v>1</v>
      </c>
    </row>
    <row r="1013" spans="1:11" ht="14.4" customHeight="1" x14ac:dyDescent="0.3">
      <c r="A1013" s="21"/>
      <c r="B1013" s="20" t="s">
        <v>270</v>
      </c>
      <c r="C1013" s="37" t="s">
        <v>5</v>
      </c>
      <c r="D1013" s="34">
        <v>38985</v>
      </c>
      <c r="E1013" s="22">
        <v>38989</v>
      </c>
      <c r="F1013" s="111">
        <f t="shared" si="218"/>
        <v>134</v>
      </c>
      <c r="G1013" s="65">
        <f>'National Disaster Timeline'!$I$25</f>
        <v>6</v>
      </c>
      <c r="H1013" s="65">
        <f t="shared" si="207"/>
        <v>180</v>
      </c>
      <c r="I1013" s="65">
        <f t="shared" si="213"/>
        <v>-182</v>
      </c>
      <c r="J1013" s="66">
        <f t="shared" si="219"/>
        <v>0</v>
      </c>
      <c r="K1013" s="118">
        <f t="shared" si="209"/>
        <v>1</v>
      </c>
    </row>
    <row r="1014" spans="1:11" s="16" customFormat="1" ht="14.4" customHeight="1" x14ac:dyDescent="0.3">
      <c r="A1014" s="36"/>
      <c r="B1014" s="20"/>
      <c r="C1014" s="36" t="s">
        <v>210</v>
      </c>
      <c r="D1014" s="22">
        <v>38987</v>
      </c>
      <c r="E1014" s="22">
        <v>38996</v>
      </c>
      <c r="F1014" s="111">
        <f t="shared" si="218"/>
        <v>-2</v>
      </c>
      <c r="G1014" s="51">
        <f>'National Disaster Timeline'!$I$26</f>
        <v>6</v>
      </c>
      <c r="H1014" s="65">
        <f t="shared" si="207"/>
        <v>180</v>
      </c>
      <c r="I1014" s="65">
        <f t="shared" si="213"/>
        <v>-176</v>
      </c>
      <c r="J1014" s="66">
        <f t="shared" si="219"/>
        <v>1</v>
      </c>
      <c r="K1014" s="118">
        <f t="shared" si="209"/>
        <v>1</v>
      </c>
    </row>
    <row r="1015" spans="1:11" ht="14.4" customHeight="1" x14ac:dyDescent="0.3">
      <c r="A1015" s="21"/>
      <c r="B1015" s="20"/>
      <c r="C1015" s="37" t="s">
        <v>15</v>
      </c>
      <c r="D1015" s="34">
        <v>39000</v>
      </c>
      <c r="E1015" s="22">
        <v>39359</v>
      </c>
      <c r="F1015" s="111">
        <f t="shared" si="218"/>
        <v>4</v>
      </c>
      <c r="G1015" s="65">
        <f>'National Disaster Timeline'!$I$28</f>
        <v>3</v>
      </c>
      <c r="H1015" s="65">
        <f t="shared" si="207"/>
        <v>90</v>
      </c>
      <c r="I1015" s="65">
        <f t="shared" si="213"/>
        <v>-400</v>
      </c>
      <c r="J1015" s="66">
        <f t="shared" si="219"/>
        <v>1</v>
      </c>
      <c r="K1015" s="118">
        <f t="shared" si="209"/>
        <v>1</v>
      </c>
    </row>
    <row r="1016" spans="1:11" ht="14.4" customHeight="1" x14ac:dyDescent="0.3">
      <c r="A1016" s="21"/>
      <c r="B1016" s="20" t="s">
        <v>271</v>
      </c>
      <c r="C1016" s="35" t="s">
        <v>5</v>
      </c>
      <c r="D1016" s="34">
        <v>39049</v>
      </c>
      <c r="E1016" s="22">
        <v>39052</v>
      </c>
      <c r="F1016" s="111">
        <f t="shared" si="218"/>
        <v>-310</v>
      </c>
      <c r="G1016" s="65">
        <f>'National Disaster Timeline'!$I$33</f>
        <v>6</v>
      </c>
      <c r="H1016" s="65">
        <f t="shared" si="207"/>
        <v>180</v>
      </c>
      <c r="I1016" s="65">
        <f t="shared" si="213"/>
        <v>-181</v>
      </c>
      <c r="J1016" s="66">
        <f t="shared" si="219"/>
        <v>1</v>
      </c>
      <c r="K1016" s="118">
        <f t="shared" si="209"/>
        <v>1</v>
      </c>
    </row>
    <row r="1017" spans="1:11" ht="14.4" customHeight="1" x14ac:dyDescent="0.3">
      <c r="A1017" s="21"/>
      <c r="B1017" s="20"/>
      <c r="C1017" s="106" t="s">
        <v>210</v>
      </c>
      <c r="D1017" s="22">
        <v>39051</v>
      </c>
      <c r="E1017" s="22">
        <v>39059</v>
      </c>
      <c r="F1017" s="111">
        <f t="shared" si="218"/>
        <v>-1</v>
      </c>
      <c r="G1017" s="65">
        <f>'National Disaster Timeline'!$I$34</f>
        <v>6</v>
      </c>
      <c r="H1017" s="65">
        <f t="shared" si="207"/>
        <v>180</v>
      </c>
      <c r="I1017" s="65">
        <f t="shared" si="213"/>
        <v>55</v>
      </c>
      <c r="J1017" s="66">
        <f t="shared" si="219"/>
        <v>1</v>
      </c>
      <c r="K1017" s="118">
        <f t="shared" si="209"/>
        <v>1</v>
      </c>
    </row>
    <row r="1018" spans="1:11" ht="14.4" customHeight="1" x14ac:dyDescent="0.3">
      <c r="A1018" s="21"/>
      <c r="B1018" s="20"/>
      <c r="C1018" s="35" t="s">
        <v>15</v>
      </c>
      <c r="D1018" s="34">
        <v>39294</v>
      </c>
      <c r="E1018" s="22">
        <v>39359</v>
      </c>
      <c r="F1018" s="111">
        <f t="shared" si="218"/>
        <v>235</v>
      </c>
      <c r="G1018" s="65">
        <f>'National Disaster Timeline'!$I$41</f>
        <v>1</v>
      </c>
      <c r="H1018" s="65">
        <f t="shared" si="207"/>
        <v>30</v>
      </c>
      <c r="I1018" s="65">
        <f t="shared" si="213"/>
        <v>-18</v>
      </c>
      <c r="J1018" s="66">
        <f t="shared" si="219"/>
        <v>0</v>
      </c>
      <c r="K1018" s="118">
        <f t="shared" si="209"/>
        <v>1</v>
      </c>
    </row>
    <row r="1019" spans="1:11" ht="14.4" customHeight="1" x14ac:dyDescent="0.3">
      <c r="A1019" s="21"/>
      <c r="B1019" s="20"/>
      <c r="C1019" s="35" t="s">
        <v>206</v>
      </c>
      <c r="D1019" s="34">
        <v>39371</v>
      </c>
      <c r="E1019" s="22">
        <v>39371</v>
      </c>
      <c r="F1019" s="111">
        <f t="shared" si="218"/>
        <v>12</v>
      </c>
      <c r="G1019" s="65">
        <f>'National Disaster Timeline'!$I$52</f>
        <v>3</v>
      </c>
      <c r="H1019" s="65">
        <f t="shared" si="207"/>
        <v>90</v>
      </c>
      <c r="I1019" s="65">
        <f t="shared" si="213"/>
        <v>-79</v>
      </c>
      <c r="J1019" s="66">
        <f t="shared" si="219"/>
        <v>1</v>
      </c>
      <c r="K1019" s="118">
        <f t="shared" si="209"/>
        <v>1</v>
      </c>
    </row>
    <row r="1020" spans="1:11" s="16" customFormat="1" ht="14.4" customHeight="1" x14ac:dyDescent="0.3">
      <c r="A1020" s="36"/>
      <c r="B1020" s="20"/>
      <c r="C1020" s="106" t="s">
        <v>13</v>
      </c>
      <c r="D1020" s="22">
        <v>39382</v>
      </c>
      <c r="E1020" s="22">
        <v>39388</v>
      </c>
      <c r="F1020" s="111">
        <f t="shared" si="218"/>
        <v>11</v>
      </c>
      <c r="G1020" s="65">
        <f>'National Disaster Timeline'!$I$53</f>
        <v>3</v>
      </c>
      <c r="H1020" s="65">
        <f t="shared" si="207"/>
        <v>90</v>
      </c>
      <c r="I1020" s="65">
        <f t="shared" si="213"/>
        <v>-73</v>
      </c>
      <c r="J1020" s="66">
        <f t="shared" si="219"/>
        <v>1</v>
      </c>
      <c r="K1020" s="118">
        <f t="shared" si="209"/>
        <v>1</v>
      </c>
    </row>
    <row r="1021" spans="1:11" ht="14.4" customHeight="1" x14ac:dyDescent="0.3">
      <c r="A1021" s="21"/>
      <c r="B1021" s="20" t="s">
        <v>272</v>
      </c>
      <c r="C1021" s="35" t="s">
        <v>5</v>
      </c>
      <c r="D1021" s="34">
        <v>39405</v>
      </c>
      <c r="E1021" s="22">
        <v>39414</v>
      </c>
      <c r="F1021" s="111">
        <f t="shared" si="218"/>
        <v>17</v>
      </c>
      <c r="G1021" s="65">
        <f>'National Disaster Timeline'!$I$58</f>
        <v>3</v>
      </c>
      <c r="H1021" s="65">
        <f t="shared" si="207"/>
        <v>90</v>
      </c>
      <c r="I1021" s="65">
        <f t="shared" si="213"/>
        <v>-97</v>
      </c>
      <c r="J1021" s="66">
        <f t="shared" si="219"/>
        <v>1</v>
      </c>
      <c r="K1021" s="118">
        <f t="shared" si="209"/>
        <v>1</v>
      </c>
    </row>
    <row r="1022" spans="1:11" x14ac:dyDescent="0.3">
      <c r="A1022" s="21"/>
      <c r="B1022" s="20" t="s">
        <v>273</v>
      </c>
      <c r="C1022" s="35" t="s">
        <v>5</v>
      </c>
      <c r="D1022" s="34">
        <v>39407</v>
      </c>
      <c r="E1022" s="22">
        <v>39414</v>
      </c>
      <c r="F1022" s="111">
        <f t="shared" si="218"/>
        <v>-7</v>
      </c>
      <c r="G1022" s="51">
        <f>'National Disaster Timeline'!$I$59</f>
        <v>6</v>
      </c>
      <c r="H1022" s="65">
        <f t="shared" si="207"/>
        <v>180</v>
      </c>
      <c r="I1022" s="65">
        <f t="shared" si="213"/>
        <v>-104</v>
      </c>
      <c r="J1022" s="66">
        <f t="shared" si="219"/>
        <v>1</v>
      </c>
      <c r="K1022" s="118">
        <f t="shared" si="209"/>
        <v>1</v>
      </c>
    </row>
    <row r="1023" spans="1:11" s="16" customFormat="1" x14ac:dyDescent="0.3">
      <c r="A1023" s="36"/>
      <c r="B1023" s="20"/>
      <c r="C1023" s="106" t="s">
        <v>13</v>
      </c>
      <c r="D1023" s="22">
        <v>39490</v>
      </c>
      <c r="E1023" s="22">
        <v>39519</v>
      </c>
      <c r="F1023" s="111">
        <f t="shared" si="218"/>
        <v>76</v>
      </c>
      <c r="G1023" s="51">
        <f>'National Disaster Timeline'!$I$63</f>
        <v>6</v>
      </c>
      <c r="H1023" s="65">
        <f t="shared" si="207"/>
        <v>180</v>
      </c>
      <c r="I1023" s="65">
        <f t="shared" si="213"/>
        <v>-83</v>
      </c>
      <c r="J1023" s="66">
        <f t="shared" si="219"/>
        <v>1</v>
      </c>
      <c r="K1023" s="118">
        <f t="shared" si="209"/>
        <v>1</v>
      </c>
    </row>
    <row r="1024" spans="1:11" x14ac:dyDescent="0.3">
      <c r="A1024" s="21"/>
      <c r="B1024" s="20" t="s">
        <v>274</v>
      </c>
      <c r="C1024" s="35" t="s">
        <v>5</v>
      </c>
      <c r="D1024" s="34">
        <v>39616</v>
      </c>
      <c r="E1024" s="22">
        <v>39622</v>
      </c>
      <c r="F1024" s="111">
        <f t="shared" si="218"/>
        <v>97</v>
      </c>
      <c r="G1024" s="51">
        <f>'National Disaster Timeline'!$I$71</f>
        <v>6</v>
      </c>
      <c r="H1024" s="65">
        <f t="shared" si="207"/>
        <v>180</v>
      </c>
      <c r="I1024" s="65">
        <f t="shared" si="213"/>
        <v>-182</v>
      </c>
      <c r="J1024" s="66">
        <f t="shared" si="219"/>
        <v>1</v>
      </c>
      <c r="K1024" s="118">
        <f t="shared" si="209"/>
        <v>1</v>
      </c>
    </row>
    <row r="1025" spans="1:11" s="16" customFormat="1" x14ac:dyDescent="0.3">
      <c r="A1025" s="36"/>
      <c r="B1025" s="20"/>
      <c r="C1025" s="36" t="s">
        <v>210</v>
      </c>
      <c r="D1025" s="22">
        <v>39620</v>
      </c>
      <c r="E1025" s="22">
        <v>39622</v>
      </c>
      <c r="F1025" s="111">
        <f t="shared" si="218"/>
        <v>-2</v>
      </c>
      <c r="G1025" s="51">
        <f>'National Disaster Timeline'!$I$72</f>
        <v>1</v>
      </c>
      <c r="H1025" s="65">
        <f t="shared" si="207"/>
        <v>30</v>
      </c>
      <c r="I1025" s="65">
        <f t="shared" si="213"/>
        <v>23</v>
      </c>
      <c r="J1025" s="66">
        <f t="shared" si="219"/>
        <v>1</v>
      </c>
      <c r="K1025" s="118">
        <f t="shared" si="209"/>
        <v>1</v>
      </c>
    </row>
    <row r="1026" spans="1:11" x14ac:dyDescent="0.3">
      <c r="A1026" s="21"/>
      <c r="B1026" s="20"/>
      <c r="C1026" s="36" t="s">
        <v>12</v>
      </c>
      <c r="D1026" s="22">
        <v>39675</v>
      </c>
      <c r="E1026" s="22">
        <v>39675</v>
      </c>
      <c r="F1026" s="111">
        <f t="shared" si="218"/>
        <v>53</v>
      </c>
      <c r="G1026" s="51">
        <f>'National Disaster Timeline'!$I$80</f>
        <v>1</v>
      </c>
      <c r="H1026" s="65">
        <f t="shared" ref="H1026:H1089" si="220">G1026 * 30</f>
        <v>30</v>
      </c>
      <c r="I1026" s="65">
        <f t="shared" si="213"/>
        <v>5</v>
      </c>
      <c r="J1026" s="66">
        <f t="shared" si="219"/>
        <v>0</v>
      </c>
      <c r="K1026" s="118">
        <f t="shared" si="209"/>
        <v>1</v>
      </c>
    </row>
    <row r="1027" spans="1:11" x14ac:dyDescent="0.3">
      <c r="A1027" s="21"/>
      <c r="B1027" s="20" t="s">
        <v>275</v>
      </c>
      <c r="C1027" s="37" t="s">
        <v>5</v>
      </c>
      <c r="D1027" s="34">
        <v>39710</v>
      </c>
      <c r="E1027" s="22">
        <v>39715</v>
      </c>
      <c r="F1027" s="111">
        <f t="shared" si="218"/>
        <v>35</v>
      </c>
      <c r="G1027" s="47">
        <f>'National Disaster Timeline'!$I$83</f>
        <v>3</v>
      </c>
      <c r="H1027" s="65">
        <f t="shared" si="220"/>
        <v>90</v>
      </c>
      <c r="I1027" s="65">
        <f t="shared" si="213"/>
        <v>129</v>
      </c>
      <c r="J1027" s="66">
        <f t="shared" si="219"/>
        <v>0</v>
      </c>
      <c r="K1027" s="118">
        <f t="shared" si="209"/>
        <v>1</v>
      </c>
    </row>
    <row r="1028" spans="1:11" x14ac:dyDescent="0.3">
      <c r="A1028" s="21"/>
      <c r="B1028" s="20" t="s">
        <v>276</v>
      </c>
      <c r="C1028" s="37" t="s">
        <v>5</v>
      </c>
      <c r="D1028" s="34">
        <v>39934</v>
      </c>
      <c r="E1028" s="22">
        <v>39938</v>
      </c>
      <c r="F1028" s="111">
        <f t="shared" si="218"/>
        <v>219</v>
      </c>
      <c r="G1028" s="51">
        <f>'National Disaster Timeline'!$I$102</f>
        <v>1</v>
      </c>
      <c r="H1028" s="65">
        <f t="shared" si="220"/>
        <v>30</v>
      </c>
      <c r="I1028" s="65">
        <f t="shared" si="213"/>
        <v>112</v>
      </c>
      <c r="J1028" s="66">
        <f t="shared" si="219"/>
        <v>0</v>
      </c>
      <c r="K1028" s="118">
        <f t="shared" si="209"/>
        <v>1</v>
      </c>
    </row>
    <row r="1029" spans="1:11" x14ac:dyDescent="0.3">
      <c r="A1029" s="21"/>
      <c r="B1029" s="20" t="s">
        <v>277</v>
      </c>
      <c r="C1029" s="37" t="s">
        <v>5</v>
      </c>
      <c r="D1029" s="34">
        <v>40080</v>
      </c>
      <c r="E1029" s="22">
        <v>40083</v>
      </c>
      <c r="F1029" s="111">
        <f t="shared" si="218"/>
        <v>142</v>
      </c>
      <c r="G1029" s="51">
        <f>'National Disaster Timeline'!$I$122</f>
        <v>1</v>
      </c>
      <c r="H1029" s="65">
        <f t="shared" si="220"/>
        <v>30</v>
      </c>
      <c r="I1029" s="65">
        <f t="shared" si="213"/>
        <v>-27</v>
      </c>
      <c r="J1029" s="66">
        <f t="shared" si="219"/>
        <v>0</v>
      </c>
      <c r="K1029" s="118">
        <f t="shared" si="209"/>
        <v>1</v>
      </c>
    </row>
    <row r="1030" spans="1:11" ht="29.4" thickBot="1" x14ac:dyDescent="0.35">
      <c r="A1030" s="21"/>
      <c r="B1030" s="20" t="s">
        <v>262</v>
      </c>
      <c r="C1030" s="36" t="s">
        <v>5</v>
      </c>
      <c r="D1030" s="22">
        <v>40086</v>
      </c>
      <c r="E1030" s="22">
        <v>40096</v>
      </c>
      <c r="F1030" s="111">
        <f t="shared" si="218"/>
        <v>3</v>
      </c>
      <c r="G1030" s="51">
        <f>'National Disaster Timeline'!$I$124</f>
        <v>6</v>
      </c>
      <c r="H1030" s="65">
        <f t="shared" si="220"/>
        <v>180</v>
      </c>
      <c r="I1030" s="65">
        <f t="shared" si="213"/>
        <v>-180</v>
      </c>
      <c r="J1030" s="66">
        <f t="shared" si="219"/>
        <v>1</v>
      </c>
      <c r="K1030" s="118">
        <f t="shared" si="209"/>
        <v>1</v>
      </c>
    </row>
    <row r="1031" spans="1:11" s="94" customFormat="1" ht="15" thickBot="1" x14ac:dyDescent="0.35">
      <c r="A1031" s="98" t="s">
        <v>286</v>
      </c>
      <c r="B1031" s="89"/>
      <c r="C1031" s="90"/>
      <c r="D1031" s="91"/>
      <c r="E1031" s="92"/>
      <c r="F1031" s="112"/>
      <c r="G1031" s="136">
        <f>SUM(G1009:G1030)</f>
        <v>86</v>
      </c>
      <c r="H1031" s="136"/>
      <c r="I1031" s="136"/>
      <c r="J1031" s="136">
        <f t="shared" ref="J1031:K1031" si="221">SUM(J1009:J1030)</f>
        <v>15</v>
      </c>
      <c r="K1031" s="120">
        <f t="shared" si="221"/>
        <v>22</v>
      </c>
    </row>
    <row r="1032" spans="1:11" x14ac:dyDescent="0.3">
      <c r="A1032" s="21" t="s">
        <v>155</v>
      </c>
      <c r="B1032" s="20" t="s">
        <v>73</v>
      </c>
      <c r="C1032" s="37" t="s">
        <v>13</v>
      </c>
      <c r="D1032" s="34">
        <v>38610</v>
      </c>
      <c r="E1032" s="22">
        <v>38622</v>
      </c>
      <c r="F1032" s="111"/>
      <c r="G1032" s="51">
        <f>'National Disaster Timeline'!$I$3</f>
        <v>3</v>
      </c>
      <c r="H1032" s="65">
        <f t="shared" si="220"/>
        <v>90</v>
      </c>
      <c r="I1032" s="65">
        <f t="shared" si="213"/>
        <v>46</v>
      </c>
      <c r="J1032" s="66"/>
      <c r="K1032" s="118">
        <f t="shared" si="209"/>
        <v>1</v>
      </c>
    </row>
    <row r="1033" spans="1:11" x14ac:dyDescent="0.3">
      <c r="A1033" s="21"/>
      <c r="B1033" s="20"/>
      <c r="C1033" s="36" t="s">
        <v>13</v>
      </c>
      <c r="D1033" s="22">
        <v>38758</v>
      </c>
      <c r="E1033" s="22">
        <v>38766</v>
      </c>
      <c r="F1033" s="111">
        <f t="shared" ref="F1033:F1041" si="222">D1033-E1032</f>
        <v>136</v>
      </c>
      <c r="G1033" s="51">
        <f>'National Disaster Timeline'!$I$7</f>
        <v>3</v>
      </c>
      <c r="H1033" s="65">
        <f t="shared" si="220"/>
        <v>90</v>
      </c>
      <c r="I1033" s="65">
        <f t="shared" si="213"/>
        <v>236</v>
      </c>
      <c r="J1033" s="66">
        <f t="shared" ref="J1033:J1041" si="223">IF(I1032 &lt; 0, 1, 0)</f>
        <v>0</v>
      </c>
      <c r="K1033" s="118">
        <f t="shared" si="209"/>
        <v>1</v>
      </c>
    </row>
    <row r="1034" spans="1:11" x14ac:dyDescent="0.3">
      <c r="A1034" s="21"/>
      <c r="B1034" s="20"/>
      <c r="C1034" s="36" t="s">
        <v>13</v>
      </c>
      <c r="D1034" s="22">
        <v>39092</v>
      </c>
      <c r="E1034" s="22">
        <v>39106</v>
      </c>
      <c r="F1034" s="111">
        <f t="shared" si="222"/>
        <v>326</v>
      </c>
      <c r="G1034" s="51">
        <f>'National Disaster Timeline'!$I$37</f>
        <v>3</v>
      </c>
      <c r="H1034" s="65">
        <f t="shared" si="220"/>
        <v>90</v>
      </c>
      <c r="I1034" s="65">
        <f t="shared" si="213"/>
        <v>78</v>
      </c>
      <c r="J1034" s="66">
        <f t="shared" si="223"/>
        <v>0</v>
      </c>
      <c r="K1034" s="118">
        <f t="shared" si="209"/>
        <v>1</v>
      </c>
    </row>
    <row r="1035" spans="1:11" x14ac:dyDescent="0.3">
      <c r="A1035" s="21"/>
      <c r="B1035" s="20"/>
      <c r="C1035" s="35" t="s">
        <v>5</v>
      </c>
      <c r="D1035" s="22">
        <v>39274</v>
      </c>
      <c r="E1035" s="22">
        <v>39276</v>
      </c>
      <c r="F1035" s="111">
        <f t="shared" si="222"/>
        <v>168</v>
      </c>
      <c r="G1035" s="51">
        <f>'National Disaster Timeline'!$I$39</f>
        <v>1</v>
      </c>
      <c r="H1035" s="65">
        <f t="shared" si="220"/>
        <v>30</v>
      </c>
      <c r="I1035" s="65">
        <f t="shared" si="213"/>
        <v>272</v>
      </c>
      <c r="J1035" s="66">
        <f t="shared" si="223"/>
        <v>0</v>
      </c>
      <c r="K1035" s="118">
        <f t="shared" si="209"/>
        <v>1</v>
      </c>
    </row>
    <row r="1036" spans="1:11" x14ac:dyDescent="0.3">
      <c r="A1036" s="21"/>
      <c r="B1036" s="20"/>
      <c r="C1036" s="36" t="s">
        <v>210</v>
      </c>
      <c r="D1036" s="22">
        <v>39578</v>
      </c>
      <c r="E1036" s="22">
        <v>39586</v>
      </c>
      <c r="F1036" s="111">
        <f t="shared" si="222"/>
        <v>302</v>
      </c>
      <c r="G1036" s="51">
        <f>'National Disaster Timeline'!$I$65</f>
        <v>3</v>
      </c>
      <c r="H1036" s="65">
        <f t="shared" si="220"/>
        <v>90</v>
      </c>
      <c r="I1036" s="65">
        <f t="shared" si="213"/>
        <v>-60</v>
      </c>
      <c r="J1036" s="66">
        <f t="shared" si="223"/>
        <v>0</v>
      </c>
      <c r="K1036" s="118">
        <f t="shared" si="209"/>
        <v>1</v>
      </c>
    </row>
    <row r="1037" spans="1:11" x14ac:dyDescent="0.3">
      <c r="A1037" s="21"/>
      <c r="B1037" s="20"/>
      <c r="C1037" s="37" t="s">
        <v>5</v>
      </c>
      <c r="D1037" s="34">
        <v>39616</v>
      </c>
      <c r="E1037" s="22">
        <v>39622</v>
      </c>
      <c r="F1037" s="111">
        <f t="shared" si="222"/>
        <v>30</v>
      </c>
      <c r="G1037" s="51">
        <f>'National Disaster Timeline'!$I$71</f>
        <v>6</v>
      </c>
      <c r="H1037" s="65">
        <f t="shared" si="220"/>
        <v>180</v>
      </c>
      <c r="I1037" s="65">
        <f t="shared" si="213"/>
        <v>37</v>
      </c>
      <c r="J1037" s="66">
        <f t="shared" si="223"/>
        <v>1</v>
      </c>
      <c r="K1037" s="118">
        <f t="shared" si="209"/>
        <v>1</v>
      </c>
    </row>
    <row r="1038" spans="1:11" x14ac:dyDescent="0.3">
      <c r="A1038" s="21"/>
      <c r="B1038" s="20"/>
      <c r="C1038" s="36" t="s">
        <v>13</v>
      </c>
      <c r="D1038" s="22">
        <v>39839</v>
      </c>
      <c r="E1038" s="22">
        <v>39840</v>
      </c>
      <c r="F1038" s="111">
        <f t="shared" si="222"/>
        <v>217</v>
      </c>
      <c r="G1038" s="51">
        <f>'National Disaster Timeline'!$I$97</f>
        <v>3</v>
      </c>
      <c r="H1038" s="65">
        <f t="shared" si="220"/>
        <v>90</v>
      </c>
      <c r="I1038" s="65">
        <f t="shared" si="213"/>
        <v>21</v>
      </c>
      <c r="J1038" s="66">
        <f t="shared" si="223"/>
        <v>0</v>
      </c>
      <c r="K1038" s="118">
        <f t="shared" si="209"/>
        <v>1</v>
      </c>
    </row>
    <row r="1039" spans="1:11" x14ac:dyDescent="0.3">
      <c r="A1039" s="21"/>
      <c r="B1039" s="20"/>
      <c r="C1039" s="106" t="s">
        <v>13</v>
      </c>
      <c r="D1039" s="22">
        <v>39951</v>
      </c>
      <c r="E1039" s="22">
        <v>39951</v>
      </c>
      <c r="F1039" s="111">
        <f t="shared" si="222"/>
        <v>111</v>
      </c>
      <c r="G1039" s="51">
        <f>'National Disaster Timeline'!$I$106</f>
        <v>1</v>
      </c>
      <c r="H1039" s="65">
        <f t="shared" si="220"/>
        <v>30</v>
      </c>
      <c r="I1039" s="65">
        <f t="shared" si="213"/>
        <v>38</v>
      </c>
      <c r="J1039" s="66">
        <f t="shared" si="223"/>
        <v>0</v>
      </c>
      <c r="K1039" s="118">
        <f t="shared" si="209"/>
        <v>1</v>
      </c>
    </row>
    <row r="1040" spans="1:11" x14ac:dyDescent="0.3">
      <c r="A1040" s="21"/>
      <c r="B1040" s="20"/>
      <c r="C1040" s="36" t="s">
        <v>13</v>
      </c>
      <c r="D1040" s="22">
        <v>40019</v>
      </c>
      <c r="E1040" s="22">
        <v>40029</v>
      </c>
      <c r="F1040" s="111">
        <f t="shared" si="222"/>
        <v>68</v>
      </c>
      <c r="G1040" s="51">
        <f>'National Disaster Timeline'!$I$111</f>
        <v>1</v>
      </c>
      <c r="H1040" s="65">
        <f t="shared" si="220"/>
        <v>30</v>
      </c>
      <c r="I1040" s="65">
        <f t="shared" si="213"/>
        <v>21</v>
      </c>
      <c r="J1040" s="66">
        <f t="shared" si="223"/>
        <v>0</v>
      </c>
      <c r="K1040" s="118">
        <f t="shared" si="209"/>
        <v>1</v>
      </c>
    </row>
    <row r="1041" spans="1:11" ht="15" thickBot="1" x14ac:dyDescent="0.35">
      <c r="A1041" s="21"/>
      <c r="B1041" s="20"/>
      <c r="C1041" s="37" t="s">
        <v>5</v>
      </c>
      <c r="D1041" s="34">
        <v>40080</v>
      </c>
      <c r="E1041" s="22">
        <v>40083</v>
      </c>
      <c r="F1041" s="111">
        <f t="shared" si="222"/>
        <v>51</v>
      </c>
      <c r="G1041" s="51">
        <f>'National Disaster Timeline'!$I$122</f>
        <v>1</v>
      </c>
      <c r="H1041" s="65">
        <f t="shared" si="220"/>
        <v>30</v>
      </c>
      <c r="I1041" s="65">
        <f t="shared" si="213"/>
        <v>-30</v>
      </c>
      <c r="J1041" s="66">
        <f t="shared" si="223"/>
        <v>0</v>
      </c>
      <c r="K1041" s="118">
        <f t="shared" si="209"/>
        <v>1</v>
      </c>
    </row>
    <row r="1042" spans="1:11" s="94" customFormat="1" ht="15" thickBot="1" x14ac:dyDescent="0.35">
      <c r="A1042" s="98" t="s">
        <v>286</v>
      </c>
      <c r="B1042" s="89"/>
      <c r="C1042" s="90"/>
      <c r="D1042" s="91"/>
      <c r="E1042" s="92"/>
      <c r="F1042" s="112"/>
      <c r="G1042" s="136">
        <f>SUM(G1032:G1041)</f>
        <v>25</v>
      </c>
      <c r="H1042" s="136"/>
      <c r="I1042" s="136"/>
      <c r="J1042" s="136">
        <f t="shared" ref="J1042:K1042" si="224">SUM(J1032:J1041)</f>
        <v>1</v>
      </c>
      <c r="K1042" s="120">
        <f t="shared" si="224"/>
        <v>10</v>
      </c>
    </row>
    <row r="1043" spans="1:11" x14ac:dyDescent="0.3">
      <c r="A1043" s="21" t="s">
        <v>156</v>
      </c>
      <c r="B1043" s="20" t="s">
        <v>74</v>
      </c>
      <c r="C1043" s="106" t="s">
        <v>13</v>
      </c>
      <c r="D1043" s="22">
        <v>38758</v>
      </c>
      <c r="E1043" s="22">
        <v>38766</v>
      </c>
      <c r="F1043" s="111"/>
      <c r="G1043" s="51">
        <f>'National Disaster Timeline'!$I$7</f>
        <v>3</v>
      </c>
      <c r="H1043" s="65">
        <f t="shared" si="220"/>
        <v>90</v>
      </c>
      <c r="I1043" s="65">
        <f t="shared" si="213"/>
        <v>-94</v>
      </c>
      <c r="J1043" s="66"/>
      <c r="K1043" s="118">
        <f t="shared" si="209"/>
        <v>1</v>
      </c>
    </row>
    <row r="1044" spans="1:11" x14ac:dyDescent="0.3">
      <c r="A1044" s="21"/>
      <c r="B1044" s="20"/>
      <c r="C1044" s="106" t="s">
        <v>201</v>
      </c>
      <c r="D1044" s="22">
        <v>38762</v>
      </c>
      <c r="E1044" s="22">
        <v>38762</v>
      </c>
      <c r="F1044" s="111">
        <f t="shared" ref="F1044:F1055" si="225">D1044-E1043</f>
        <v>-4</v>
      </c>
      <c r="G1044" s="51">
        <f>'National Disaster Timeline'!$I$8</f>
        <v>1</v>
      </c>
      <c r="H1044" s="65">
        <f t="shared" si="220"/>
        <v>30</v>
      </c>
      <c r="I1044" s="65">
        <f t="shared" si="213"/>
        <v>-27</v>
      </c>
      <c r="J1044" s="66">
        <f t="shared" ref="J1044:J1055" si="226">IF(I1043 &lt; 0, 1, 0)</f>
        <v>1</v>
      </c>
      <c r="K1044" s="118">
        <f t="shared" si="209"/>
        <v>1</v>
      </c>
    </row>
    <row r="1045" spans="1:11" x14ac:dyDescent="0.3">
      <c r="A1045" s="21"/>
      <c r="B1045" s="20"/>
      <c r="C1045" s="107" t="s">
        <v>201</v>
      </c>
      <c r="D1045" s="22">
        <v>38765</v>
      </c>
      <c r="E1045" s="22">
        <v>38765</v>
      </c>
      <c r="F1045" s="111">
        <f t="shared" si="225"/>
        <v>3</v>
      </c>
      <c r="G1045" s="51">
        <f>'National Disaster Timeline'!$I$9</f>
        <v>3</v>
      </c>
      <c r="H1045" s="65">
        <f t="shared" si="220"/>
        <v>90</v>
      </c>
      <c r="I1045" s="65">
        <f t="shared" si="213"/>
        <v>-9</v>
      </c>
      <c r="J1045" s="66">
        <f t="shared" si="226"/>
        <v>1</v>
      </c>
      <c r="K1045" s="118">
        <f t="shared" si="209"/>
        <v>1</v>
      </c>
    </row>
    <row r="1046" spans="1:11" x14ac:dyDescent="0.3">
      <c r="A1046" s="21"/>
      <c r="B1046" s="20"/>
      <c r="C1046" s="107" t="s">
        <v>5</v>
      </c>
      <c r="D1046" s="22">
        <v>38846</v>
      </c>
      <c r="E1046" s="22">
        <v>38852</v>
      </c>
      <c r="F1046" s="111">
        <f t="shared" si="225"/>
        <v>81</v>
      </c>
      <c r="G1046" s="51">
        <f>'National Disaster Timeline'!$I$11</f>
        <v>6</v>
      </c>
      <c r="H1046" s="65">
        <f t="shared" si="220"/>
        <v>180</v>
      </c>
      <c r="I1046" s="65">
        <f t="shared" si="213"/>
        <v>-184</v>
      </c>
      <c r="J1046" s="66">
        <f t="shared" si="226"/>
        <v>1</v>
      </c>
      <c r="K1046" s="118">
        <f t="shared" si="209"/>
        <v>1</v>
      </c>
    </row>
    <row r="1047" spans="1:11" x14ac:dyDescent="0.3">
      <c r="A1047" s="21"/>
      <c r="B1047" s="20"/>
      <c r="C1047" s="106" t="s">
        <v>210</v>
      </c>
      <c r="D1047" s="22">
        <v>38848</v>
      </c>
      <c r="E1047" s="22">
        <v>38851</v>
      </c>
      <c r="F1047" s="111">
        <f t="shared" si="225"/>
        <v>-4</v>
      </c>
      <c r="G1047" s="51">
        <f>'National Disaster Timeline'!$I$13</f>
        <v>3</v>
      </c>
      <c r="H1047" s="65">
        <f t="shared" si="220"/>
        <v>90</v>
      </c>
      <c r="I1047" s="65">
        <f t="shared" si="213"/>
        <v>44</v>
      </c>
      <c r="J1047" s="66">
        <f t="shared" si="226"/>
        <v>1</v>
      </c>
      <c r="K1047" s="118">
        <f t="shared" ref="K1047:K1110" si="227">COUNTIF(C1047, "*")</f>
        <v>1</v>
      </c>
    </row>
    <row r="1048" spans="1:11" x14ac:dyDescent="0.3">
      <c r="A1048" s="21"/>
      <c r="B1048" s="20"/>
      <c r="C1048" s="37" t="s">
        <v>5</v>
      </c>
      <c r="D1048" s="34">
        <v>38985</v>
      </c>
      <c r="E1048" s="22">
        <v>38989</v>
      </c>
      <c r="F1048" s="111">
        <f t="shared" si="225"/>
        <v>134</v>
      </c>
      <c r="G1048" s="51">
        <f>'National Disaster Timeline'!$I$25</f>
        <v>6</v>
      </c>
      <c r="H1048" s="65">
        <f t="shared" si="220"/>
        <v>180</v>
      </c>
      <c r="I1048" s="65">
        <f t="shared" si="213"/>
        <v>-110</v>
      </c>
      <c r="J1048" s="66">
        <f t="shared" si="226"/>
        <v>0</v>
      </c>
      <c r="K1048" s="118">
        <f t="shared" si="227"/>
        <v>1</v>
      </c>
    </row>
    <row r="1049" spans="1:11" x14ac:dyDescent="0.3">
      <c r="A1049" s="21"/>
      <c r="B1049" s="20"/>
      <c r="C1049" s="37" t="s">
        <v>5</v>
      </c>
      <c r="D1049" s="34">
        <v>39059</v>
      </c>
      <c r="E1049" s="22">
        <v>39063</v>
      </c>
      <c r="F1049" s="111">
        <f t="shared" si="225"/>
        <v>70</v>
      </c>
      <c r="G1049" s="51">
        <f>'National Disaster Timeline'!$I$35</f>
        <v>6</v>
      </c>
      <c r="H1049" s="65">
        <f t="shared" si="220"/>
        <v>180</v>
      </c>
      <c r="I1049" s="65">
        <f t="shared" si="213"/>
        <v>-163</v>
      </c>
      <c r="J1049" s="66">
        <f t="shared" si="226"/>
        <v>1</v>
      </c>
      <c r="K1049" s="118">
        <f t="shared" si="227"/>
        <v>1</v>
      </c>
    </row>
    <row r="1050" spans="1:11" x14ac:dyDescent="0.3">
      <c r="A1050" s="21"/>
      <c r="B1050" s="20"/>
      <c r="C1050" s="36" t="s">
        <v>13</v>
      </c>
      <c r="D1050" s="22">
        <v>39080</v>
      </c>
      <c r="E1050" s="22">
        <v>39097</v>
      </c>
      <c r="F1050" s="111">
        <f t="shared" si="225"/>
        <v>17</v>
      </c>
      <c r="G1050" s="51">
        <f>'National Disaster Timeline'!$I$36</f>
        <v>3</v>
      </c>
      <c r="H1050" s="65">
        <f t="shared" si="220"/>
        <v>90</v>
      </c>
      <c r="I1050" s="65">
        <f t="shared" si="213"/>
        <v>95</v>
      </c>
      <c r="J1050" s="66">
        <f t="shared" si="226"/>
        <v>1</v>
      </c>
      <c r="K1050" s="118">
        <f t="shared" si="227"/>
        <v>1</v>
      </c>
    </row>
    <row r="1051" spans="1:11" x14ac:dyDescent="0.3">
      <c r="A1051" s="21"/>
      <c r="B1051" s="20"/>
      <c r="C1051" s="36" t="s">
        <v>12</v>
      </c>
      <c r="D1051" s="22">
        <v>39282</v>
      </c>
      <c r="E1051" s="22">
        <v>39282</v>
      </c>
      <c r="F1051" s="111">
        <f t="shared" si="225"/>
        <v>185</v>
      </c>
      <c r="G1051" s="51">
        <f>'National Disaster Timeline'!$I$40</f>
        <v>1</v>
      </c>
      <c r="H1051" s="65">
        <f t="shared" si="220"/>
        <v>30</v>
      </c>
      <c r="I1051" s="65">
        <f t="shared" si="213"/>
        <v>93</v>
      </c>
      <c r="J1051" s="66">
        <f t="shared" si="226"/>
        <v>0</v>
      </c>
      <c r="K1051" s="118">
        <f t="shared" si="227"/>
        <v>1</v>
      </c>
    </row>
    <row r="1052" spans="1:11" x14ac:dyDescent="0.3">
      <c r="A1052" s="21"/>
      <c r="B1052" s="20"/>
      <c r="C1052" s="37" t="s">
        <v>5</v>
      </c>
      <c r="D1052" s="34">
        <v>39405</v>
      </c>
      <c r="E1052" s="22">
        <v>39414</v>
      </c>
      <c r="F1052" s="111">
        <f t="shared" si="225"/>
        <v>123</v>
      </c>
      <c r="G1052" s="51">
        <f>'National Disaster Timeline'!$I$58</f>
        <v>3</v>
      </c>
      <c r="H1052" s="65">
        <f t="shared" si="220"/>
        <v>90</v>
      </c>
      <c r="I1052" s="65">
        <f t="shared" si="213"/>
        <v>112</v>
      </c>
      <c r="J1052" s="66">
        <f t="shared" si="226"/>
        <v>0</v>
      </c>
      <c r="K1052" s="118">
        <f t="shared" si="227"/>
        <v>1</v>
      </c>
    </row>
    <row r="1053" spans="1:11" x14ac:dyDescent="0.3">
      <c r="A1053" s="21"/>
      <c r="B1053" s="20"/>
      <c r="C1053" s="37" t="s">
        <v>5</v>
      </c>
      <c r="D1053" s="34">
        <v>39616</v>
      </c>
      <c r="E1053" s="22">
        <v>39622</v>
      </c>
      <c r="F1053" s="111">
        <f t="shared" si="225"/>
        <v>202</v>
      </c>
      <c r="G1053" s="51">
        <f>'National Disaster Timeline'!$I$71</f>
        <v>6</v>
      </c>
      <c r="H1053" s="65">
        <f t="shared" si="220"/>
        <v>180</v>
      </c>
      <c r="I1053" s="65">
        <f t="shared" si="213"/>
        <v>-182</v>
      </c>
      <c r="J1053" s="66">
        <f t="shared" si="226"/>
        <v>0</v>
      </c>
      <c r="K1053" s="118">
        <f t="shared" si="227"/>
        <v>1</v>
      </c>
    </row>
    <row r="1054" spans="1:11" x14ac:dyDescent="0.3">
      <c r="A1054" s="21"/>
      <c r="B1054" s="20"/>
      <c r="C1054" s="36" t="s">
        <v>210</v>
      </c>
      <c r="D1054" s="22">
        <v>39620</v>
      </c>
      <c r="E1054" s="22">
        <v>39622</v>
      </c>
      <c r="F1054" s="111">
        <f t="shared" si="225"/>
        <v>-2</v>
      </c>
      <c r="G1054" s="51">
        <f>'National Disaster Timeline'!$I$72</f>
        <v>1</v>
      </c>
      <c r="H1054" s="65">
        <f t="shared" si="220"/>
        <v>30</v>
      </c>
      <c r="I1054" s="65">
        <f t="shared" si="213"/>
        <v>335</v>
      </c>
      <c r="J1054" s="66">
        <f t="shared" si="226"/>
        <v>1</v>
      </c>
      <c r="K1054" s="118">
        <f t="shared" si="227"/>
        <v>1</v>
      </c>
    </row>
    <row r="1055" spans="1:11" ht="15" thickBot="1" x14ac:dyDescent="0.35">
      <c r="A1055" s="21"/>
      <c r="B1055" s="20"/>
      <c r="C1055" s="36" t="s">
        <v>5</v>
      </c>
      <c r="D1055" s="22">
        <v>39987</v>
      </c>
      <c r="E1055" s="22">
        <v>39989</v>
      </c>
      <c r="F1055" s="111">
        <f t="shared" si="225"/>
        <v>365</v>
      </c>
      <c r="G1055" s="51">
        <f>'National Disaster Timeline'!$I$107</f>
        <v>3</v>
      </c>
      <c r="H1055" s="65">
        <f t="shared" si="220"/>
        <v>90</v>
      </c>
      <c r="I1055" s="65">
        <f t="shared" si="213"/>
        <v>-90</v>
      </c>
      <c r="J1055" s="66">
        <f t="shared" si="226"/>
        <v>0</v>
      </c>
      <c r="K1055" s="118">
        <f t="shared" si="227"/>
        <v>1</v>
      </c>
    </row>
    <row r="1056" spans="1:11" s="94" customFormat="1" ht="15" thickBot="1" x14ac:dyDescent="0.35">
      <c r="A1056" s="98" t="s">
        <v>286</v>
      </c>
      <c r="B1056" s="89"/>
      <c r="C1056" s="90"/>
      <c r="D1056" s="91"/>
      <c r="E1056" s="92"/>
      <c r="F1056" s="112"/>
      <c r="G1056" s="136">
        <f>SUM(G1043:G1055)</f>
        <v>45</v>
      </c>
      <c r="H1056" s="136"/>
      <c r="I1056" s="136"/>
      <c r="J1056" s="136">
        <f t="shared" ref="J1056:K1056" si="228">SUM(J1043:J1055)</f>
        <v>7</v>
      </c>
      <c r="K1056" s="120">
        <f t="shared" si="228"/>
        <v>13</v>
      </c>
    </row>
    <row r="1057" spans="1:11" x14ac:dyDescent="0.3">
      <c r="A1057" s="21" t="s">
        <v>157</v>
      </c>
      <c r="B1057" s="20" t="s">
        <v>75</v>
      </c>
      <c r="C1057" s="36" t="s">
        <v>13</v>
      </c>
      <c r="D1057" s="22">
        <v>38758</v>
      </c>
      <c r="E1057" s="22">
        <v>38766</v>
      </c>
      <c r="F1057" s="111"/>
      <c r="G1057" s="51">
        <f>'National Disaster Timeline'!$I$7</f>
        <v>3</v>
      </c>
      <c r="H1057" s="65">
        <f t="shared" si="220"/>
        <v>90</v>
      </c>
      <c r="I1057" s="65">
        <f t="shared" si="213"/>
        <v>236</v>
      </c>
      <c r="J1057" s="66"/>
      <c r="K1057" s="118">
        <f t="shared" si="227"/>
        <v>1</v>
      </c>
    </row>
    <row r="1058" spans="1:11" x14ac:dyDescent="0.3">
      <c r="A1058" s="21"/>
      <c r="B1058" s="20"/>
      <c r="C1058" s="36" t="s">
        <v>13</v>
      </c>
      <c r="D1058" s="22">
        <v>39092</v>
      </c>
      <c r="E1058" s="22">
        <v>39106</v>
      </c>
      <c r="F1058" s="111">
        <f t="shared" ref="F1058:F1066" si="229">D1058-E1057</f>
        <v>326</v>
      </c>
      <c r="G1058" s="51">
        <f>'National Disaster Timeline'!$I$37</f>
        <v>3</v>
      </c>
      <c r="H1058" s="65">
        <f t="shared" si="220"/>
        <v>90</v>
      </c>
      <c r="I1058" s="65">
        <f t="shared" ref="I1058:I1121" si="230">F1059 - H1058</f>
        <v>382</v>
      </c>
      <c r="J1058" s="66">
        <f t="shared" ref="J1058:J1066" si="231">IF(I1057 &lt; 0, 1, 0)</f>
        <v>0</v>
      </c>
      <c r="K1058" s="118">
        <f t="shared" si="227"/>
        <v>1</v>
      </c>
    </row>
    <row r="1059" spans="1:11" x14ac:dyDescent="0.3">
      <c r="A1059" s="21"/>
      <c r="B1059" s="20"/>
      <c r="C1059" s="36" t="s">
        <v>210</v>
      </c>
      <c r="D1059" s="22">
        <v>39578</v>
      </c>
      <c r="E1059" s="22">
        <v>39586</v>
      </c>
      <c r="F1059" s="111">
        <f t="shared" si="229"/>
        <v>472</v>
      </c>
      <c r="G1059" s="51">
        <f>'National Disaster Timeline'!$I$65</f>
        <v>3</v>
      </c>
      <c r="H1059" s="65">
        <f t="shared" si="220"/>
        <v>90</v>
      </c>
      <c r="I1059" s="65">
        <f t="shared" si="230"/>
        <v>-95</v>
      </c>
      <c r="J1059" s="66">
        <f t="shared" si="231"/>
        <v>0</v>
      </c>
      <c r="K1059" s="118">
        <f t="shared" si="227"/>
        <v>1</v>
      </c>
    </row>
    <row r="1060" spans="1:11" s="45" customFormat="1" x14ac:dyDescent="0.3">
      <c r="A1060" s="21"/>
      <c r="B1060" s="20"/>
      <c r="C1060" s="106" t="s">
        <v>14</v>
      </c>
      <c r="D1060" s="22">
        <v>39581</v>
      </c>
      <c r="E1060" s="22">
        <v>39581</v>
      </c>
      <c r="F1060" s="111">
        <f t="shared" si="229"/>
        <v>-5</v>
      </c>
      <c r="G1060" s="51">
        <f>'National Disaster Timeline'!$I$66</f>
        <v>3</v>
      </c>
      <c r="H1060" s="65">
        <f t="shared" si="220"/>
        <v>90</v>
      </c>
      <c r="I1060" s="65">
        <f t="shared" si="230"/>
        <v>-55</v>
      </c>
      <c r="J1060" s="66">
        <f t="shared" si="231"/>
        <v>1</v>
      </c>
      <c r="K1060" s="118">
        <f t="shared" si="227"/>
        <v>1</v>
      </c>
    </row>
    <row r="1061" spans="1:11" x14ac:dyDescent="0.3">
      <c r="A1061" s="21"/>
      <c r="B1061" s="20"/>
      <c r="C1061" s="37" t="s">
        <v>5</v>
      </c>
      <c r="D1061" s="34">
        <v>39616</v>
      </c>
      <c r="E1061" s="22">
        <v>39622</v>
      </c>
      <c r="F1061" s="111">
        <f t="shared" si="229"/>
        <v>35</v>
      </c>
      <c r="G1061" s="51">
        <f>'National Disaster Timeline'!$I$71</f>
        <v>6</v>
      </c>
      <c r="H1061" s="65">
        <f t="shared" si="220"/>
        <v>180</v>
      </c>
      <c r="I1061" s="65">
        <f t="shared" si="230"/>
        <v>-171</v>
      </c>
      <c r="J1061" s="66">
        <f t="shared" si="231"/>
        <v>1</v>
      </c>
      <c r="K1061" s="118">
        <f t="shared" si="227"/>
        <v>1</v>
      </c>
    </row>
    <row r="1062" spans="1:11" x14ac:dyDescent="0.3">
      <c r="A1062" s="21"/>
      <c r="B1062" s="20"/>
      <c r="C1062" s="106" t="s">
        <v>201</v>
      </c>
      <c r="D1062" s="22">
        <v>39631</v>
      </c>
      <c r="E1062" s="22">
        <v>39631</v>
      </c>
      <c r="F1062" s="111">
        <f t="shared" si="229"/>
        <v>9</v>
      </c>
      <c r="G1062" s="51">
        <f>'National Disaster Timeline'!$I$73</f>
        <v>1</v>
      </c>
      <c r="H1062" s="65">
        <f t="shared" si="220"/>
        <v>30</v>
      </c>
      <c r="I1062" s="65">
        <f t="shared" si="230"/>
        <v>178</v>
      </c>
      <c r="J1062" s="66">
        <f t="shared" si="231"/>
        <v>1</v>
      </c>
      <c r="K1062" s="118">
        <f t="shared" si="227"/>
        <v>1</v>
      </c>
    </row>
    <row r="1063" spans="1:11" x14ac:dyDescent="0.3">
      <c r="A1063" s="21"/>
      <c r="B1063" s="20"/>
      <c r="C1063" s="36" t="s">
        <v>13</v>
      </c>
      <c r="D1063" s="22">
        <v>39839</v>
      </c>
      <c r="E1063" s="22">
        <v>39840</v>
      </c>
      <c r="F1063" s="111">
        <f t="shared" si="229"/>
        <v>208</v>
      </c>
      <c r="G1063" s="51">
        <f>'National Disaster Timeline'!$I$97</f>
        <v>3</v>
      </c>
      <c r="H1063" s="65">
        <f t="shared" si="220"/>
        <v>90</v>
      </c>
      <c r="I1063" s="65">
        <f t="shared" si="230"/>
        <v>21</v>
      </c>
      <c r="J1063" s="66">
        <f t="shared" si="231"/>
        <v>0</v>
      </c>
      <c r="K1063" s="118">
        <f t="shared" si="227"/>
        <v>1</v>
      </c>
    </row>
    <row r="1064" spans="1:11" x14ac:dyDescent="0.3">
      <c r="A1064" s="21"/>
      <c r="B1064" s="20"/>
      <c r="C1064" s="106" t="s">
        <v>13</v>
      </c>
      <c r="D1064" s="22">
        <v>39951</v>
      </c>
      <c r="E1064" s="22">
        <v>39951</v>
      </c>
      <c r="F1064" s="111">
        <f t="shared" si="229"/>
        <v>111</v>
      </c>
      <c r="G1064" s="51">
        <f>'National Disaster Timeline'!$I$105</f>
        <v>6</v>
      </c>
      <c r="H1064" s="65">
        <f t="shared" si="220"/>
        <v>180</v>
      </c>
      <c r="I1064" s="65">
        <f t="shared" si="230"/>
        <v>-112</v>
      </c>
      <c r="J1064" s="66">
        <f t="shared" si="231"/>
        <v>0</v>
      </c>
      <c r="K1064" s="118">
        <f t="shared" si="227"/>
        <v>1</v>
      </c>
    </row>
    <row r="1065" spans="1:11" x14ac:dyDescent="0.3">
      <c r="A1065" s="21"/>
      <c r="B1065" s="20"/>
      <c r="C1065" s="36" t="s">
        <v>13</v>
      </c>
      <c r="D1065" s="22">
        <v>40019</v>
      </c>
      <c r="E1065" s="22">
        <v>40029</v>
      </c>
      <c r="F1065" s="111">
        <f t="shared" si="229"/>
        <v>68</v>
      </c>
      <c r="G1065" s="51">
        <f>'National Disaster Timeline'!$I$111</f>
        <v>1</v>
      </c>
      <c r="H1065" s="65">
        <f t="shared" si="220"/>
        <v>30</v>
      </c>
      <c r="I1065" s="65">
        <f t="shared" si="230"/>
        <v>21</v>
      </c>
      <c r="J1065" s="66">
        <f t="shared" si="231"/>
        <v>1</v>
      </c>
      <c r="K1065" s="118">
        <f t="shared" si="227"/>
        <v>1</v>
      </c>
    </row>
    <row r="1066" spans="1:11" ht="15" thickBot="1" x14ac:dyDescent="0.35">
      <c r="A1066" s="21"/>
      <c r="B1066" s="20"/>
      <c r="C1066" s="37" t="s">
        <v>5</v>
      </c>
      <c r="D1066" s="34">
        <v>40080</v>
      </c>
      <c r="E1066" s="22">
        <v>40083</v>
      </c>
      <c r="F1066" s="111">
        <f t="shared" si="229"/>
        <v>51</v>
      </c>
      <c r="G1066" s="51">
        <f>'National Disaster Timeline'!$I$122</f>
        <v>1</v>
      </c>
      <c r="H1066" s="65">
        <f t="shared" si="220"/>
        <v>30</v>
      </c>
      <c r="I1066" s="65">
        <f t="shared" si="230"/>
        <v>-30</v>
      </c>
      <c r="J1066" s="66">
        <f t="shared" si="231"/>
        <v>0</v>
      </c>
      <c r="K1066" s="118">
        <f t="shared" si="227"/>
        <v>1</v>
      </c>
    </row>
    <row r="1067" spans="1:11" s="94" customFormat="1" ht="15" thickBot="1" x14ac:dyDescent="0.35">
      <c r="A1067" s="98" t="s">
        <v>286</v>
      </c>
      <c r="B1067" s="89"/>
      <c r="C1067" s="90"/>
      <c r="D1067" s="91"/>
      <c r="E1067" s="92"/>
      <c r="F1067" s="112"/>
      <c r="G1067" s="136">
        <f>SUM(G1057:G1066)</f>
        <v>30</v>
      </c>
      <c r="H1067" s="136"/>
      <c r="I1067" s="136"/>
      <c r="J1067" s="136">
        <f t="shared" ref="J1067:K1067" si="232">SUM(J1057:J1066)</f>
        <v>4</v>
      </c>
      <c r="K1067" s="120">
        <f t="shared" si="232"/>
        <v>10</v>
      </c>
    </row>
    <row r="1068" spans="1:11" ht="15" thickBot="1" x14ac:dyDescent="0.35">
      <c r="A1068" s="21" t="s">
        <v>158</v>
      </c>
      <c r="B1068" s="20" t="s">
        <v>76</v>
      </c>
      <c r="C1068" s="155" t="s">
        <v>202</v>
      </c>
      <c r="D1068" s="20"/>
      <c r="E1068" s="20"/>
      <c r="F1068" s="111"/>
      <c r="H1068" s="65">
        <f t="shared" si="220"/>
        <v>0</v>
      </c>
      <c r="I1068" s="65">
        <f t="shared" si="230"/>
        <v>0</v>
      </c>
      <c r="J1068" s="66"/>
      <c r="K1068" s="118">
        <f t="shared" si="227"/>
        <v>1</v>
      </c>
    </row>
    <row r="1069" spans="1:11" s="94" customFormat="1" ht="15" thickBot="1" x14ac:dyDescent="0.35">
      <c r="A1069" s="98" t="s">
        <v>286</v>
      </c>
      <c r="B1069" s="89"/>
      <c r="C1069" s="90"/>
      <c r="D1069" s="91"/>
      <c r="E1069" s="92"/>
      <c r="F1069" s="112"/>
      <c r="G1069" s="136">
        <v>0</v>
      </c>
      <c r="H1069" s="136"/>
      <c r="I1069" s="136"/>
      <c r="J1069" s="136">
        <v>0</v>
      </c>
      <c r="K1069" s="120">
        <v>0</v>
      </c>
    </row>
    <row r="1070" spans="1:11" x14ac:dyDescent="0.3">
      <c r="A1070" s="21" t="s">
        <v>159</v>
      </c>
      <c r="B1070" s="20" t="s">
        <v>77</v>
      </c>
      <c r="C1070" s="37" t="s">
        <v>13</v>
      </c>
      <c r="D1070" s="34">
        <v>38691</v>
      </c>
      <c r="E1070" s="22">
        <v>38715</v>
      </c>
      <c r="F1070" s="111"/>
      <c r="G1070" s="51">
        <f>'National Disaster Timeline'!$I$5</f>
        <v>6</v>
      </c>
      <c r="H1070" s="65">
        <f t="shared" si="220"/>
        <v>180</v>
      </c>
      <c r="I1070" s="65">
        <f t="shared" si="230"/>
        <v>-137</v>
      </c>
      <c r="J1070" s="66"/>
      <c r="K1070" s="118">
        <f t="shared" si="227"/>
        <v>1</v>
      </c>
    </row>
    <row r="1071" spans="1:11" x14ac:dyDescent="0.3">
      <c r="A1071" s="21"/>
      <c r="B1071" s="20"/>
      <c r="C1071" s="36" t="s">
        <v>13</v>
      </c>
      <c r="D1071" s="22">
        <v>38758</v>
      </c>
      <c r="E1071" s="22">
        <v>38766</v>
      </c>
      <c r="F1071" s="111">
        <f t="shared" ref="F1071:F1079" si="233">D1071-E1070</f>
        <v>43</v>
      </c>
      <c r="G1071" s="51">
        <f>'National Disaster Timeline'!$I$7</f>
        <v>3</v>
      </c>
      <c r="H1071" s="65">
        <f t="shared" si="220"/>
        <v>90</v>
      </c>
      <c r="I1071" s="65">
        <f t="shared" si="230"/>
        <v>548</v>
      </c>
      <c r="J1071" s="66">
        <f t="shared" ref="J1071:J1079" si="234">IF(I1070 &lt; 0, 1, 0)</f>
        <v>1</v>
      </c>
      <c r="K1071" s="118">
        <f t="shared" si="227"/>
        <v>1</v>
      </c>
    </row>
    <row r="1072" spans="1:11" x14ac:dyDescent="0.3">
      <c r="A1072" s="21"/>
      <c r="B1072" s="20"/>
      <c r="C1072" s="36" t="s">
        <v>210</v>
      </c>
      <c r="D1072" s="22">
        <v>39404</v>
      </c>
      <c r="E1072" s="22">
        <v>39409</v>
      </c>
      <c r="F1072" s="111">
        <f t="shared" si="233"/>
        <v>638</v>
      </c>
      <c r="G1072" s="51">
        <f>'National Disaster Timeline'!$I$57</f>
        <v>3</v>
      </c>
      <c r="H1072" s="65">
        <f t="shared" si="220"/>
        <v>90</v>
      </c>
      <c r="I1072" s="65">
        <f t="shared" si="230"/>
        <v>-94</v>
      </c>
      <c r="J1072" s="66">
        <f t="shared" si="234"/>
        <v>0</v>
      </c>
      <c r="K1072" s="118">
        <f t="shared" si="227"/>
        <v>1</v>
      </c>
    </row>
    <row r="1073" spans="1:11" x14ac:dyDescent="0.3">
      <c r="A1073" s="21"/>
      <c r="B1073" s="20"/>
      <c r="C1073" s="37" t="s">
        <v>5</v>
      </c>
      <c r="D1073" s="34">
        <v>39405</v>
      </c>
      <c r="E1073" s="22">
        <v>39414</v>
      </c>
      <c r="F1073" s="111">
        <f t="shared" si="233"/>
        <v>-4</v>
      </c>
      <c r="G1073" s="51">
        <f>'National Disaster Timeline'!$I$58</f>
        <v>3</v>
      </c>
      <c r="H1073" s="65">
        <f t="shared" si="220"/>
        <v>90</v>
      </c>
      <c r="I1073" s="65">
        <f t="shared" si="230"/>
        <v>-14</v>
      </c>
      <c r="J1073" s="66">
        <f t="shared" si="234"/>
        <v>1</v>
      </c>
      <c r="K1073" s="118">
        <f t="shared" si="227"/>
        <v>1</v>
      </c>
    </row>
    <row r="1074" spans="1:11" x14ac:dyDescent="0.3">
      <c r="A1074" s="21"/>
      <c r="B1074" s="20"/>
      <c r="C1074" s="106" t="s">
        <v>13</v>
      </c>
      <c r="D1074" s="22">
        <v>39490</v>
      </c>
      <c r="E1074" s="22">
        <v>39519</v>
      </c>
      <c r="F1074" s="111">
        <f t="shared" si="233"/>
        <v>76</v>
      </c>
      <c r="G1074" s="51">
        <f>'National Disaster Timeline'!$I$63</f>
        <v>6</v>
      </c>
      <c r="H1074" s="65">
        <f t="shared" si="220"/>
        <v>180</v>
      </c>
      <c r="I1074" s="65">
        <f t="shared" si="230"/>
        <v>-83</v>
      </c>
      <c r="J1074" s="66">
        <f t="shared" si="234"/>
        <v>1</v>
      </c>
      <c r="K1074" s="118">
        <f t="shared" si="227"/>
        <v>1</v>
      </c>
    </row>
    <row r="1075" spans="1:11" x14ac:dyDescent="0.3">
      <c r="A1075" s="21"/>
      <c r="B1075" s="20"/>
      <c r="C1075" s="35" t="s">
        <v>5</v>
      </c>
      <c r="D1075" s="34">
        <v>39616</v>
      </c>
      <c r="E1075" s="22">
        <v>39622</v>
      </c>
      <c r="F1075" s="111">
        <f t="shared" si="233"/>
        <v>97</v>
      </c>
      <c r="G1075" s="51">
        <f>'National Disaster Timeline'!$I$71</f>
        <v>6</v>
      </c>
      <c r="H1075" s="65">
        <f t="shared" si="220"/>
        <v>180</v>
      </c>
      <c r="I1075" s="65">
        <f t="shared" si="230"/>
        <v>-44</v>
      </c>
      <c r="J1075" s="66">
        <f t="shared" si="234"/>
        <v>1</v>
      </c>
      <c r="K1075" s="118">
        <f t="shared" si="227"/>
        <v>1</v>
      </c>
    </row>
    <row r="1076" spans="1:11" x14ac:dyDescent="0.3">
      <c r="A1076" s="21"/>
      <c r="B1076" s="20"/>
      <c r="C1076" s="35" t="s">
        <v>5</v>
      </c>
      <c r="D1076" s="34">
        <v>39758</v>
      </c>
      <c r="E1076" s="22">
        <v>39760</v>
      </c>
      <c r="F1076" s="111">
        <f t="shared" si="233"/>
        <v>136</v>
      </c>
      <c r="G1076" s="51">
        <f>'National Disaster Timeline'!$I$85</f>
        <v>1</v>
      </c>
      <c r="H1076" s="65">
        <f t="shared" si="220"/>
        <v>30</v>
      </c>
      <c r="I1076" s="65">
        <f t="shared" si="230"/>
        <v>-7</v>
      </c>
      <c r="J1076" s="66">
        <f t="shared" si="234"/>
        <v>1</v>
      </c>
      <c r="K1076" s="118">
        <f t="shared" si="227"/>
        <v>1</v>
      </c>
    </row>
    <row r="1077" spans="1:11" x14ac:dyDescent="0.3">
      <c r="A1077" s="21"/>
      <c r="B1077" s="20"/>
      <c r="C1077" s="35" t="s">
        <v>13</v>
      </c>
      <c r="D1077" s="34">
        <v>39783</v>
      </c>
      <c r="E1077" s="22">
        <v>39792</v>
      </c>
      <c r="F1077" s="111">
        <f t="shared" si="233"/>
        <v>23</v>
      </c>
      <c r="G1077" s="51">
        <f>'National Disaster Timeline'!$I$88</f>
        <v>6</v>
      </c>
      <c r="H1077" s="65">
        <f t="shared" si="220"/>
        <v>180</v>
      </c>
      <c r="I1077" s="65">
        <f t="shared" si="230"/>
        <v>-162</v>
      </c>
      <c r="J1077" s="66">
        <f t="shared" si="234"/>
        <v>1</v>
      </c>
      <c r="K1077" s="118">
        <f t="shared" si="227"/>
        <v>1</v>
      </c>
    </row>
    <row r="1078" spans="1:11" x14ac:dyDescent="0.3">
      <c r="A1078" s="21"/>
      <c r="B1078" s="20"/>
      <c r="C1078" s="106" t="s">
        <v>13</v>
      </c>
      <c r="D1078" s="22">
        <v>39810</v>
      </c>
      <c r="E1078" s="22">
        <v>39832</v>
      </c>
      <c r="F1078" s="111">
        <f t="shared" si="233"/>
        <v>18</v>
      </c>
      <c r="G1078" s="51">
        <f>'National Disaster Timeline'!$I$91</f>
        <v>1</v>
      </c>
      <c r="H1078" s="65">
        <f t="shared" si="220"/>
        <v>30</v>
      </c>
      <c r="I1078" s="65">
        <f t="shared" si="230"/>
        <v>280</v>
      </c>
      <c r="J1078" s="66">
        <f t="shared" si="234"/>
        <v>1</v>
      </c>
      <c r="K1078" s="118">
        <f t="shared" si="227"/>
        <v>1</v>
      </c>
    </row>
    <row r="1079" spans="1:11" x14ac:dyDescent="0.3">
      <c r="A1079" s="21"/>
      <c r="B1079" s="20"/>
      <c r="C1079" s="35" t="s">
        <v>5</v>
      </c>
      <c r="D1079" s="32">
        <v>40142</v>
      </c>
      <c r="E1079" s="32">
        <v>40142</v>
      </c>
      <c r="F1079" s="111">
        <f t="shared" si="233"/>
        <v>310</v>
      </c>
      <c r="G1079" s="51">
        <f>'National Disaster Timeline'!$I$128</f>
        <v>3</v>
      </c>
      <c r="H1079" s="65">
        <f t="shared" si="220"/>
        <v>90</v>
      </c>
      <c r="I1079" s="65">
        <f t="shared" si="230"/>
        <v>-77</v>
      </c>
      <c r="J1079" s="66">
        <f t="shared" si="234"/>
        <v>0</v>
      </c>
      <c r="K1079" s="118">
        <f t="shared" si="227"/>
        <v>1</v>
      </c>
    </row>
    <row r="1080" spans="1:11" ht="15" thickBot="1" x14ac:dyDescent="0.35">
      <c r="A1080" s="21"/>
      <c r="B1080" s="20"/>
      <c r="C1080" s="35" t="s">
        <v>13</v>
      </c>
      <c r="D1080" s="34">
        <v>40192</v>
      </c>
      <c r="E1080" s="22">
        <v>40195</v>
      </c>
      <c r="F1080" s="111">
        <f>D1080-E1303</f>
        <v>13</v>
      </c>
      <c r="G1080" s="51">
        <f>'National Disaster Timeline'!$I$130</f>
        <v>1</v>
      </c>
      <c r="H1080" s="65">
        <f t="shared" si="220"/>
        <v>30</v>
      </c>
      <c r="I1080" s="65">
        <f t="shared" si="230"/>
        <v>-30</v>
      </c>
      <c r="J1080" s="66">
        <f>IF(I1303 &lt; 0, 1, 0)</f>
        <v>0</v>
      </c>
      <c r="K1080" s="118">
        <f t="shared" si="227"/>
        <v>1</v>
      </c>
    </row>
    <row r="1081" spans="1:11" s="94" customFormat="1" ht="15" thickBot="1" x14ac:dyDescent="0.35">
      <c r="A1081" s="98" t="s">
        <v>286</v>
      </c>
      <c r="B1081" s="89"/>
      <c r="C1081" s="90"/>
      <c r="D1081" s="91"/>
      <c r="E1081" s="92"/>
      <c r="F1081" s="112"/>
      <c r="G1081" s="136">
        <f>SUM(G1070:G1080)</f>
        <v>39</v>
      </c>
      <c r="H1081" s="136"/>
      <c r="I1081" s="136"/>
      <c r="J1081" s="136">
        <f t="shared" ref="J1081:K1081" si="235">SUM(J1070:J1080)</f>
        <v>7</v>
      </c>
      <c r="K1081" s="120">
        <f t="shared" si="235"/>
        <v>11</v>
      </c>
    </row>
    <row r="1082" spans="1:11" x14ac:dyDescent="0.3">
      <c r="A1082" s="21" t="s">
        <v>160</v>
      </c>
      <c r="B1082" s="20" t="s">
        <v>78</v>
      </c>
      <c r="C1082" s="36" t="s">
        <v>13</v>
      </c>
      <c r="D1082" s="22">
        <v>38758</v>
      </c>
      <c r="E1082" s="22">
        <v>38766</v>
      </c>
      <c r="F1082" s="111"/>
      <c r="G1082" s="51">
        <f>'National Disaster Timeline'!$I$7</f>
        <v>3</v>
      </c>
      <c r="H1082" s="65">
        <f t="shared" si="220"/>
        <v>90</v>
      </c>
      <c r="I1082" s="65">
        <f t="shared" si="230"/>
        <v>236</v>
      </c>
      <c r="J1082" s="66"/>
      <c r="K1082" s="118">
        <f t="shared" si="227"/>
        <v>1</v>
      </c>
    </row>
    <row r="1083" spans="1:11" x14ac:dyDescent="0.3">
      <c r="A1083" s="21"/>
      <c r="B1083" s="20"/>
      <c r="C1083" s="36" t="s">
        <v>13</v>
      </c>
      <c r="D1083" s="22">
        <v>39092</v>
      </c>
      <c r="E1083" s="22">
        <v>39106</v>
      </c>
      <c r="F1083" s="111">
        <f t="shared" ref="F1083:F1090" si="236">D1083-E1082</f>
        <v>326</v>
      </c>
      <c r="G1083" s="51">
        <f>'National Disaster Timeline'!$I$37</f>
        <v>3</v>
      </c>
      <c r="H1083" s="65">
        <f t="shared" si="220"/>
        <v>90</v>
      </c>
      <c r="I1083" s="65">
        <f t="shared" si="230"/>
        <v>208</v>
      </c>
      <c r="J1083" s="66">
        <f t="shared" ref="J1083:J1090" si="237">IF(I1082 &lt; 0, 1, 0)</f>
        <v>0</v>
      </c>
      <c r="K1083" s="118">
        <f t="shared" si="227"/>
        <v>1</v>
      </c>
    </row>
    <row r="1084" spans="1:11" x14ac:dyDescent="0.3">
      <c r="A1084" s="21"/>
      <c r="B1084" s="20"/>
      <c r="C1084" s="106" t="s">
        <v>210</v>
      </c>
      <c r="D1084" s="22">
        <v>39404</v>
      </c>
      <c r="E1084" s="22">
        <v>39409</v>
      </c>
      <c r="F1084" s="111">
        <f t="shared" si="236"/>
        <v>298</v>
      </c>
      <c r="G1084" s="51">
        <f>'National Disaster Timeline'!$I$57</f>
        <v>3</v>
      </c>
      <c r="H1084" s="65">
        <f t="shared" si="220"/>
        <v>90</v>
      </c>
      <c r="I1084" s="65">
        <f t="shared" si="230"/>
        <v>-9</v>
      </c>
      <c r="J1084" s="66">
        <f t="shared" si="237"/>
        <v>0</v>
      </c>
      <c r="K1084" s="118">
        <f t="shared" si="227"/>
        <v>1</v>
      </c>
    </row>
    <row r="1085" spans="1:11" x14ac:dyDescent="0.3">
      <c r="A1085" s="21"/>
      <c r="B1085" s="20"/>
      <c r="C1085" s="106" t="s">
        <v>13</v>
      </c>
      <c r="D1085" s="22">
        <v>39490</v>
      </c>
      <c r="E1085" s="22">
        <v>39519</v>
      </c>
      <c r="F1085" s="111">
        <f t="shared" si="236"/>
        <v>81</v>
      </c>
      <c r="G1085" s="51">
        <f>'National Disaster Timeline'!$I$63</f>
        <v>6</v>
      </c>
      <c r="H1085" s="65">
        <f t="shared" si="220"/>
        <v>180</v>
      </c>
      <c r="I1085" s="65">
        <f t="shared" si="230"/>
        <v>84</v>
      </c>
      <c r="J1085" s="66">
        <f t="shared" si="237"/>
        <v>1</v>
      </c>
      <c r="K1085" s="118">
        <f t="shared" si="227"/>
        <v>1</v>
      </c>
    </row>
    <row r="1086" spans="1:11" x14ac:dyDescent="0.3">
      <c r="A1086" s="21"/>
      <c r="B1086" s="20"/>
      <c r="C1086" s="35" t="s">
        <v>13</v>
      </c>
      <c r="D1086" s="34">
        <v>39783</v>
      </c>
      <c r="E1086" s="22">
        <v>39792</v>
      </c>
      <c r="F1086" s="111">
        <f t="shared" si="236"/>
        <v>264</v>
      </c>
      <c r="G1086" s="51">
        <f>'National Disaster Timeline'!$I$88</f>
        <v>6</v>
      </c>
      <c r="H1086" s="65">
        <f t="shared" si="220"/>
        <v>180</v>
      </c>
      <c r="I1086" s="65">
        <f t="shared" si="230"/>
        <v>-162</v>
      </c>
      <c r="J1086" s="66">
        <f t="shared" si="237"/>
        <v>0</v>
      </c>
      <c r="K1086" s="118">
        <f t="shared" si="227"/>
        <v>1</v>
      </c>
    </row>
    <row r="1087" spans="1:11" x14ac:dyDescent="0.3">
      <c r="A1087" s="21"/>
      <c r="B1087" s="20"/>
      <c r="C1087" s="106" t="s">
        <v>13</v>
      </c>
      <c r="D1087" s="22">
        <v>39810</v>
      </c>
      <c r="E1087" s="22">
        <v>39832</v>
      </c>
      <c r="F1087" s="111">
        <f t="shared" si="236"/>
        <v>18</v>
      </c>
      <c r="G1087" s="51">
        <f>'National Disaster Timeline'!$I$91</f>
        <v>1</v>
      </c>
      <c r="H1087" s="65">
        <f t="shared" si="220"/>
        <v>30</v>
      </c>
      <c r="I1087" s="65">
        <f t="shared" si="230"/>
        <v>-39</v>
      </c>
      <c r="J1087" s="66">
        <f t="shared" si="237"/>
        <v>1</v>
      </c>
      <c r="K1087" s="118">
        <f t="shared" si="227"/>
        <v>1</v>
      </c>
    </row>
    <row r="1088" spans="1:11" s="45" customFormat="1" x14ac:dyDescent="0.3">
      <c r="A1088" s="21"/>
      <c r="B1088" s="20"/>
      <c r="C1088" s="35" t="s">
        <v>13</v>
      </c>
      <c r="D1088" s="22">
        <v>39823</v>
      </c>
      <c r="E1088" s="22">
        <v>39823</v>
      </c>
      <c r="F1088" s="111">
        <f t="shared" si="236"/>
        <v>-9</v>
      </c>
      <c r="G1088" s="51">
        <f>'National Disaster Timeline'!$I$96</f>
        <v>1</v>
      </c>
      <c r="H1088" s="65">
        <f t="shared" si="220"/>
        <v>30</v>
      </c>
      <c r="I1088" s="65">
        <f t="shared" si="230"/>
        <v>166</v>
      </c>
      <c r="J1088" s="66">
        <f t="shared" si="237"/>
        <v>1</v>
      </c>
      <c r="K1088" s="118">
        <f t="shared" si="227"/>
        <v>1</v>
      </c>
    </row>
    <row r="1089" spans="1:11" x14ac:dyDescent="0.3">
      <c r="A1089" s="21"/>
      <c r="B1089" s="20"/>
      <c r="C1089" s="106" t="s">
        <v>13</v>
      </c>
      <c r="D1089" s="22">
        <v>40019</v>
      </c>
      <c r="E1089" s="22">
        <v>40029</v>
      </c>
      <c r="F1089" s="111">
        <f t="shared" si="236"/>
        <v>196</v>
      </c>
      <c r="G1089" s="51">
        <f>'National Disaster Timeline'!$I$111</f>
        <v>1</v>
      </c>
      <c r="H1089" s="65">
        <f t="shared" si="220"/>
        <v>30</v>
      </c>
      <c r="I1089" s="65">
        <f t="shared" si="230"/>
        <v>83</v>
      </c>
      <c r="J1089" s="66">
        <f t="shared" si="237"/>
        <v>0</v>
      </c>
      <c r="K1089" s="118">
        <f t="shared" si="227"/>
        <v>1</v>
      </c>
    </row>
    <row r="1090" spans="1:11" ht="15" thickBot="1" x14ac:dyDescent="0.35">
      <c r="A1090" s="21"/>
      <c r="B1090" s="20"/>
      <c r="C1090" s="35" t="s">
        <v>5</v>
      </c>
      <c r="D1090" s="32">
        <v>40142</v>
      </c>
      <c r="E1090" s="32">
        <v>40142</v>
      </c>
      <c r="F1090" s="111">
        <f t="shared" si="236"/>
        <v>113</v>
      </c>
      <c r="G1090" s="51">
        <f>'National Disaster Timeline'!$I$128</f>
        <v>3</v>
      </c>
      <c r="H1090" s="65">
        <f t="shared" ref="H1090:H1148" si="238">G1090 * 30</f>
        <v>90</v>
      </c>
      <c r="I1090" s="65">
        <f t="shared" si="230"/>
        <v>-90</v>
      </c>
      <c r="J1090" s="66">
        <f t="shared" si="237"/>
        <v>0</v>
      </c>
      <c r="K1090" s="118">
        <f t="shared" si="227"/>
        <v>1</v>
      </c>
    </row>
    <row r="1091" spans="1:11" s="94" customFormat="1" ht="15" thickBot="1" x14ac:dyDescent="0.35">
      <c r="A1091" s="98" t="s">
        <v>286</v>
      </c>
      <c r="B1091" s="89"/>
      <c r="C1091" s="90"/>
      <c r="D1091" s="91"/>
      <c r="E1091" s="92"/>
      <c r="F1091" s="112"/>
      <c r="G1091" s="136">
        <f>SUM(G1082:G1090)</f>
        <v>27</v>
      </c>
      <c r="H1091" s="136"/>
      <c r="I1091" s="136"/>
      <c r="J1091" s="136">
        <f t="shared" ref="J1091:K1091" si="239">SUM(J1082:J1090)</f>
        <v>3</v>
      </c>
      <c r="K1091" s="120">
        <f t="shared" si="239"/>
        <v>9</v>
      </c>
    </row>
    <row r="1092" spans="1:11" s="10" customFormat="1" x14ac:dyDescent="0.3">
      <c r="A1092" s="21" t="s">
        <v>161</v>
      </c>
      <c r="B1092" s="20" t="s">
        <v>79</v>
      </c>
      <c r="C1092" s="36" t="s">
        <v>13</v>
      </c>
      <c r="D1092" s="22">
        <v>38610</v>
      </c>
      <c r="E1092" s="22">
        <v>38622</v>
      </c>
      <c r="F1092" s="111"/>
      <c r="G1092" s="51">
        <f>'National Disaster Timeline'!$I$3</f>
        <v>3</v>
      </c>
      <c r="H1092" s="65">
        <f t="shared" si="238"/>
        <v>90</v>
      </c>
      <c r="I1092" s="65">
        <f t="shared" si="230"/>
        <v>31</v>
      </c>
      <c r="J1092" s="66"/>
      <c r="K1092" s="118">
        <f t="shared" si="227"/>
        <v>1</v>
      </c>
    </row>
    <row r="1093" spans="1:11" x14ac:dyDescent="0.3">
      <c r="A1093" s="21"/>
      <c r="B1093" s="20"/>
      <c r="C1093" s="106" t="s">
        <v>13</v>
      </c>
      <c r="D1093" s="22">
        <v>38743</v>
      </c>
      <c r="E1093" s="22">
        <v>38753</v>
      </c>
      <c r="F1093" s="111">
        <f t="shared" ref="F1093:F1114" si="240">D1093-E1092</f>
        <v>121</v>
      </c>
      <c r="G1093" s="51">
        <f>'National Disaster Timeline'!$I$6</f>
        <v>6</v>
      </c>
      <c r="H1093" s="65">
        <f t="shared" si="238"/>
        <v>180</v>
      </c>
      <c r="I1093" s="65">
        <f t="shared" si="230"/>
        <v>-25</v>
      </c>
      <c r="J1093" s="66">
        <f t="shared" ref="J1093:J1114" si="241">IF(I1092 &lt; 0, 1, 0)</f>
        <v>0</v>
      </c>
      <c r="K1093" s="118">
        <f t="shared" si="227"/>
        <v>1</v>
      </c>
    </row>
    <row r="1094" spans="1:11" x14ac:dyDescent="0.3">
      <c r="A1094" s="21"/>
      <c r="B1094" s="20"/>
      <c r="C1094" s="106" t="s">
        <v>5</v>
      </c>
      <c r="D1094" s="22">
        <v>38908</v>
      </c>
      <c r="E1094" s="22">
        <v>38912</v>
      </c>
      <c r="F1094" s="111">
        <f t="shared" si="240"/>
        <v>155</v>
      </c>
      <c r="G1094" s="51">
        <f>'National Disaster Timeline'!$I$14</f>
        <v>6</v>
      </c>
      <c r="H1094" s="65">
        <f t="shared" si="238"/>
        <v>180</v>
      </c>
      <c r="I1094" s="65">
        <f t="shared" si="230"/>
        <v>-183</v>
      </c>
      <c r="J1094" s="66">
        <f t="shared" si="241"/>
        <v>1</v>
      </c>
      <c r="K1094" s="118">
        <f t="shared" si="227"/>
        <v>1</v>
      </c>
    </row>
    <row r="1095" spans="1:11" x14ac:dyDescent="0.3">
      <c r="A1095" s="21"/>
      <c r="B1095" s="20"/>
      <c r="C1095" s="106" t="s">
        <v>210</v>
      </c>
      <c r="D1095" s="22">
        <v>38909</v>
      </c>
      <c r="E1095" s="22">
        <v>38917</v>
      </c>
      <c r="F1095" s="111">
        <f t="shared" si="240"/>
        <v>-3</v>
      </c>
      <c r="G1095" s="51">
        <f>'National Disaster Timeline'!$I$15</f>
        <v>3</v>
      </c>
      <c r="H1095" s="65">
        <f t="shared" si="238"/>
        <v>90</v>
      </c>
      <c r="I1095" s="65">
        <f t="shared" si="230"/>
        <v>-88</v>
      </c>
      <c r="J1095" s="66">
        <f t="shared" si="241"/>
        <v>1</v>
      </c>
      <c r="K1095" s="118">
        <f t="shared" si="227"/>
        <v>1</v>
      </c>
    </row>
    <row r="1096" spans="1:11" x14ac:dyDescent="0.3">
      <c r="A1096" s="21"/>
      <c r="B1096" s="20"/>
      <c r="C1096" s="106" t="s">
        <v>5</v>
      </c>
      <c r="D1096" s="22">
        <v>38919</v>
      </c>
      <c r="E1096" s="22">
        <v>38923</v>
      </c>
      <c r="F1096" s="111">
        <f t="shared" si="240"/>
        <v>2</v>
      </c>
      <c r="G1096" s="51">
        <f>'National Disaster Timeline'!$I$17</f>
        <v>3</v>
      </c>
      <c r="H1096" s="65">
        <f t="shared" si="238"/>
        <v>90</v>
      </c>
      <c r="I1096" s="65">
        <f t="shared" si="230"/>
        <v>-91</v>
      </c>
      <c r="J1096" s="66">
        <f t="shared" si="241"/>
        <v>1</v>
      </c>
      <c r="K1096" s="118">
        <f t="shared" si="227"/>
        <v>1</v>
      </c>
    </row>
    <row r="1097" spans="1:11" x14ac:dyDescent="0.3">
      <c r="A1097" s="21"/>
      <c r="B1097" s="20"/>
      <c r="C1097" s="106" t="s">
        <v>210</v>
      </c>
      <c r="D1097" s="22">
        <v>38922</v>
      </c>
      <c r="E1097" s="22">
        <v>38926</v>
      </c>
      <c r="F1097" s="111">
        <f t="shared" si="240"/>
        <v>-1</v>
      </c>
      <c r="G1097" s="51">
        <f>'National Disaster Timeline'!$I$18</f>
        <v>1</v>
      </c>
      <c r="H1097" s="65">
        <f t="shared" si="238"/>
        <v>30</v>
      </c>
      <c r="I1097" s="65">
        <f t="shared" si="230"/>
        <v>-30</v>
      </c>
      <c r="J1097" s="66">
        <f t="shared" si="241"/>
        <v>1</v>
      </c>
      <c r="K1097" s="118">
        <f t="shared" si="227"/>
        <v>1</v>
      </c>
    </row>
    <row r="1098" spans="1:11" x14ac:dyDescent="0.3">
      <c r="A1098" s="21"/>
      <c r="B1098" s="20"/>
      <c r="C1098" s="106" t="s">
        <v>5</v>
      </c>
      <c r="D1098" s="22">
        <v>38926</v>
      </c>
      <c r="E1098" s="22">
        <v>38931</v>
      </c>
      <c r="F1098" s="111">
        <f t="shared" si="240"/>
        <v>0</v>
      </c>
      <c r="G1098" s="51">
        <f>'National Disaster Timeline'!$I$19</f>
        <v>3</v>
      </c>
      <c r="H1098" s="65">
        <f t="shared" si="238"/>
        <v>90</v>
      </c>
      <c r="I1098" s="65">
        <f t="shared" si="230"/>
        <v>-93</v>
      </c>
      <c r="J1098" s="66">
        <f t="shared" si="241"/>
        <v>1</v>
      </c>
      <c r="K1098" s="118">
        <f t="shared" si="227"/>
        <v>1</v>
      </c>
    </row>
    <row r="1099" spans="1:11" x14ac:dyDescent="0.3">
      <c r="A1099" s="21"/>
      <c r="B1099" s="20"/>
      <c r="C1099" s="106" t="s">
        <v>210</v>
      </c>
      <c r="D1099" s="22">
        <v>38928</v>
      </c>
      <c r="E1099" s="22">
        <v>38931</v>
      </c>
      <c r="F1099" s="111">
        <f t="shared" si="240"/>
        <v>-3</v>
      </c>
      <c r="G1099" s="51">
        <f>'National Disaster Timeline'!$I$20</f>
        <v>3</v>
      </c>
      <c r="H1099" s="65">
        <f t="shared" si="238"/>
        <v>90</v>
      </c>
      <c r="I1099" s="65">
        <f t="shared" si="230"/>
        <v>-36</v>
      </c>
      <c r="J1099" s="66">
        <f t="shared" si="241"/>
        <v>1</v>
      </c>
      <c r="K1099" s="118">
        <f t="shared" si="227"/>
        <v>1</v>
      </c>
    </row>
    <row r="1100" spans="1:11" x14ac:dyDescent="0.3">
      <c r="A1100" s="21"/>
      <c r="B1100" s="20"/>
      <c r="C1100" s="35" t="s">
        <v>5</v>
      </c>
      <c r="D1100" s="34">
        <v>38985</v>
      </c>
      <c r="E1100" s="22">
        <v>38989</v>
      </c>
      <c r="F1100" s="111">
        <f t="shared" si="240"/>
        <v>54</v>
      </c>
      <c r="G1100" s="51">
        <f>'National Disaster Timeline'!$I$25</f>
        <v>6</v>
      </c>
      <c r="H1100" s="65">
        <f t="shared" si="238"/>
        <v>180</v>
      </c>
      <c r="I1100" s="65">
        <f t="shared" si="230"/>
        <v>133</v>
      </c>
      <c r="J1100" s="66">
        <f t="shared" si="241"/>
        <v>1</v>
      </c>
      <c r="K1100" s="118">
        <f t="shared" si="227"/>
        <v>1</v>
      </c>
    </row>
    <row r="1101" spans="1:11" x14ac:dyDescent="0.3">
      <c r="A1101" s="21"/>
      <c r="B1101" s="20"/>
      <c r="C1101" s="35" t="s">
        <v>5</v>
      </c>
      <c r="D1101" s="34">
        <v>39302</v>
      </c>
      <c r="E1101" s="22">
        <v>39304</v>
      </c>
      <c r="F1101" s="111">
        <f t="shared" si="240"/>
        <v>313</v>
      </c>
      <c r="G1101" s="51">
        <f>'National Disaster Timeline'!$I$44</f>
        <v>6</v>
      </c>
      <c r="H1101" s="65">
        <f t="shared" si="238"/>
        <v>180</v>
      </c>
      <c r="I1101" s="65">
        <f t="shared" si="230"/>
        <v>-177</v>
      </c>
      <c r="J1101" s="66">
        <f t="shared" si="241"/>
        <v>0</v>
      </c>
      <c r="K1101" s="118">
        <f t="shared" si="227"/>
        <v>1</v>
      </c>
    </row>
    <row r="1102" spans="1:11" x14ac:dyDescent="0.3">
      <c r="A1102" s="21"/>
      <c r="B1102" s="20"/>
      <c r="C1102" s="35" t="s">
        <v>5</v>
      </c>
      <c r="D1102" s="34">
        <v>39307</v>
      </c>
      <c r="E1102" s="22">
        <v>39312</v>
      </c>
      <c r="F1102" s="111">
        <f t="shared" si="240"/>
        <v>3</v>
      </c>
      <c r="G1102" s="51">
        <f>'National Disaster Timeline'!$I$45</f>
        <v>3</v>
      </c>
      <c r="H1102" s="65">
        <f t="shared" si="238"/>
        <v>90</v>
      </c>
      <c r="I1102" s="65">
        <f t="shared" si="230"/>
        <v>-91</v>
      </c>
      <c r="J1102" s="66">
        <f t="shared" si="241"/>
        <v>1</v>
      </c>
      <c r="K1102" s="118">
        <f t="shared" si="227"/>
        <v>1</v>
      </c>
    </row>
    <row r="1103" spans="1:11" x14ac:dyDescent="0.3">
      <c r="A1103" s="21"/>
      <c r="B1103" s="20"/>
      <c r="C1103" s="106" t="s">
        <v>210</v>
      </c>
      <c r="D1103" s="22">
        <v>39311</v>
      </c>
      <c r="E1103" s="22">
        <v>39318</v>
      </c>
      <c r="F1103" s="111">
        <f t="shared" si="240"/>
        <v>-1</v>
      </c>
      <c r="G1103" s="51">
        <f>'National Disaster Timeline'!$I$46</f>
        <v>3</v>
      </c>
      <c r="H1103" s="65">
        <f t="shared" si="238"/>
        <v>90</v>
      </c>
      <c r="I1103" s="65">
        <f t="shared" si="230"/>
        <v>5</v>
      </c>
      <c r="J1103" s="66">
        <f t="shared" si="241"/>
        <v>1</v>
      </c>
      <c r="K1103" s="118">
        <f t="shared" si="227"/>
        <v>1</v>
      </c>
    </row>
    <row r="1104" spans="1:11" x14ac:dyDescent="0.3">
      <c r="A1104" s="21"/>
      <c r="B1104" s="20"/>
      <c r="C1104" s="35" t="s">
        <v>12</v>
      </c>
      <c r="D1104" s="34">
        <v>39413</v>
      </c>
      <c r="E1104" s="34">
        <v>39413</v>
      </c>
      <c r="F1104" s="111">
        <f t="shared" si="240"/>
        <v>95</v>
      </c>
      <c r="G1104" s="51">
        <f>'National Disaster Timeline'!$I$61</f>
        <v>1</v>
      </c>
      <c r="H1104" s="65">
        <f t="shared" si="238"/>
        <v>30</v>
      </c>
      <c r="I1104" s="65">
        <f t="shared" si="230"/>
        <v>139</v>
      </c>
      <c r="J1104" s="66">
        <f t="shared" si="241"/>
        <v>0</v>
      </c>
      <c r="K1104" s="118">
        <f t="shared" si="227"/>
        <v>1</v>
      </c>
    </row>
    <row r="1105" spans="1:11" x14ac:dyDescent="0.3">
      <c r="A1105" s="21"/>
      <c r="B1105" s="20"/>
      <c r="C1105" s="35" t="s">
        <v>5</v>
      </c>
      <c r="D1105" s="34">
        <v>39582</v>
      </c>
      <c r="E1105" s="22">
        <v>39588</v>
      </c>
      <c r="F1105" s="111">
        <f t="shared" si="240"/>
        <v>169</v>
      </c>
      <c r="G1105" s="51">
        <f>'National Disaster Timeline'!$I$67</f>
        <v>6</v>
      </c>
      <c r="H1105" s="65">
        <f t="shared" si="238"/>
        <v>180</v>
      </c>
      <c r="I1105" s="65">
        <f t="shared" si="230"/>
        <v>-182</v>
      </c>
      <c r="J1105" s="66">
        <f t="shared" si="241"/>
        <v>0</v>
      </c>
      <c r="K1105" s="118">
        <f t="shared" si="227"/>
        <v>1</v>
      </c>
    </row>
    <row r="1106" spans="1:11" x14ac:dyDescent="0.3">
      <c r="A1106" s="21"/>
      <c r="B1106" s="20"/>
      <c r="C1106" s="106" t="s">
        <v>210</v>
      </c>
      <c r="D1106" s="22">
        <v>39586</v>
      </c>
      <c r="E1106" s="22">
        <v>39590</v>
      </c>
      <c r="F1106" s="111">
        <f t="shared" si="240"/>
        <v>-2</v>
      </c>
      <c r="G1106" s="51">
        <f>'National Disaster Timeline'!$I$68</f>
        <v>3</v>
      </c>
      <c r="H1106" s="65">
        <f t="shared" si="238"/>
        <v>90</v>
      </c>
      <c r="I1106" s="65">
        <f t="shared" si="230"/>
        <v>-64</v>
      </c>
      <c r="J1106" s="66">
        <f t="shared" si="241"/>
        <v>1</v>
      </c>
      <c r="K1106" s="118">
        <f t="shared" si="227"/>
        <v>1</v>
      </c>
    </row>
    <row r="1107" spans="1:11" x14ac:dyDescent="0.3">
      <c r="A1107" s="21"/>
      <c r="B1107" s="20"/>
      <c r="C1107" s="35" t="s">
        <v>5</v>
      </c>
      <c r="D1107" s="34">
        <v>39616</v>
      </c>
      <c r="E1107" s="22">
        <v>39622</v>
      </c>
      <c r="F1107" s="111">
        <f t="shared" si="240"/>
        <v>26</v>
      </c>
      <c r="G1107" s="51">
        <f>'National Disaster Timeline'!$I$71</f>
        <v>6</v>
      </c>
      <c r="H1107" s="65">
        <f t="shared" si="238"/>
        <v>180</v>
      </c>
      <c r="I1107" s="65">
        <f t="shared" si="230"/>
        <v>-139</v>
      </c>
      <c r="J1107" s="66">
        <f t="shared" si="241"/>
        <v>1</v>
      </c>
      <c r="K1107" s="118">
        <f t="shared" si="227"/>
        <v>1</v>
      </c>
    </row>
    <row r="1108" spans="1:11" x14ac:dyDescent="0.3">
      <c r="A1108" s="21"/>
      <c r="B1108" s="20"/>
      <c r="C1108" s="36" t="s">
        <v>5</v>
      </c>
      <c r="D1108" s="22">
        <v>39663</v>
      </c>
      <c r="E1108" s="22">
        <v>39664</v>
      </c>
      <c r="F1108" s="111">
        <f t="shared" si="240"/>
        <v>41</v>
      </c>
      <c r="G1108" s="51">
        <f>'National Disaster Timeline'!$I$78</f>
        <v>3</v>
      </c>
      <c r="H1108" s="65">
        <f t="shared" si="238"/>
        <v>90</v>
      </c>
      <c r="I1108" s="65">
        <f t="shared" si="230"/>
        <v>-86</v>
      </c>
      <c r="J1108" s="66">
        <f t="shared" si="241"/>
        <v>1</v>
      </c>
      <c r="K1108" s="118">
        <f t="shared" si="227"/>
        <v>1</v>
      </c>
    </row>
    <row r="1109" spans="1:11" x14ac:dyDescent="0.3">
      <c r="A1109" s="21"/>
      <c r="B1109" s="20"/>
      <c r="C1109" s="37" t="s">
        <v>13</v>
      </c>
      <c r="D1109" s="34">
        <v>39668</v>
      </c>
      <c r="E1109" s="22">
        <v>39668</v>
      </c>
      <c r="F1109" s="111">
        <f t="shared" si="240"/>
        <v>4</v>
      </c>
      <c r="G1109" s="51">
        <f>'National Disaster Timeline'!$I$79</f>
        <v>1</v>
      </c>
      <c r="H1109" s="65">
        <f t="shared" si="238"/>
        <v>30</v>
      </c>
      <c r="I1109" s="65">
        <f t="shared" si="230"/>
        <v>289</v>
      </c>
      <c r="J1109" s="66">
        <f t="shared" si="241"/>
        <v>1</v>
      </c>
      <c r="K1109" s="118">
        <f t="shared" si="227"/>
        <v>1</v>
      </c>
    </row>
    <row r="1110" spans="1:11" x14ac:dyDescent="0.3">
      <c r="A1110" s="21"/>
      <c r="B1110" s="20"/>
      <c r="C1110" s="36" t="s">
        <v>5</v>
      </c>
      <c r="D1110" s="22">
        <v>39987</v>
      </c>
      <c r="E1110" s="22">
        <v>39989</v>
      </c>
      <c r="F1110" s="111">
        <f t="shared" si="240"/>
        <v>319</v>
      </c>
      <c r="G1110" s="51">
        <f>'National Disaster Timeline'!$I$107</f>
        <v>3</v>
      </c>
      <c r="H1110" s="65">
        <f t="shared" si="238"/>
        <v>90</v>
      </c>
      <c r="I1110" s="65">
        <f t="shared" si="230"/>
        <v>-15</v>
      </c>
      <c r="J1110" s="66">
        <f t="shared" si="241"/>
        <v>0</v>
      </c>
      <c r="K1110" s="118">
        <f t="shared" si="227"/>
        <v>1</v>
      </c>
    </row>
    <row r="1111" spans="1:11" x14ac:dyDescent="0.3">
      <c r="A1111" s="21"/>
      <c r="B1111" s="20"/>
      <c r="C1111" s="37" t="s">
        <v>5</v>
      </c>
      <c r="D1111" s="34">
        <v>40064</v>
      </c>
      <c r="E1111" s="22">
        <v>40066</v>
      </c>
      <c r="F1111" s="111">
        <f t="shared" si="240"/>
        <v>75</v>
      </c>
      <c r="G1111" s="51">
        <f>'National Disaster Timeline'!$I$118</f>
        <v>1</v>
      </c>
      <c r="H1111" s="65">
        <f t="shared" si="238"/>
        <v>30</v>
      </c>
      <c r="I1111" s="65">
        <f t="shared" si="230"/>
        <v>-16</v>
      </c>
      <c r="J1111" s="66">
        <f t="shared" si="241"/>
        <v>1</v>
      </c>
      <c r="K1111" s="118">
        <f t="shared" ref="K1111:K1173" si="242">COUNTIF(C1111, "*")</f>
        <v>1</v>
      </c>
    </row>
    <row r="1112" spans="1:11" x14ac:dyDescent="0.3">
      <c r="A1112" s="21"/>
      <c r="B1112" s="20"/>
      <c r="C1112" s="37" t="s">
        <v>5</v>
      </c>
      <c r="D1112" s="34">
        <v>40080</v>
      </c>
      <c r="E1112" s="22">
        <v>40083</v>
      </c>
      <c r="F1112" s="111">
        <f t="shared" si="240"/>
        <v>14</v>
      </c>
      <c r="G1112" s="51">
        <f>'National Disaster Timeline'!$I$122</f>
        <v>1</v>
      </c>
      <c r="H1112" s="65">
        <f t="shared" si="238"/>
        <v>30</v>
      </c>
      <c r="I1112" s="65">
        <f t="shared" si="230"/>
        <v>-32</v>
      </c>
      <c r="J1112" s="66">
        <f t="shared" si="241"/>
        <v>1</v>
      </c>
      <c r="K1112" s="118">
        <f t="shared" si="242"/>
        <v>1</v>
      </c>
    </row>
    <row r="1113" spans="1:11" x14ac:dyDescent="0.3">
      <c r="A1113" s="21"/>
      <c r="B1113" s="20"/>
      <c r="C1113" s="36" t="s">
        <v>210</v>
      </c>
      <c r="D1113" s="22">
        <v>40081</v>
      </c>
      <c r="E1113" s="22">
        <v>40087</v>
      </c>
      <c r="F1113" s="111">
        <f t="shared" si="240"/>
        <v>-2</v>
      </c>
      <c r="G1113" s="51">
        <f>'National Disaster Timeline'!$I$123</f>
        <v>6</v>
      </c>
      <c r="H1113" s="65">
        <f t="shared" si="238"/>
        <v>180</v>
      </c>
      <c r="I1113" s="65">
        <f t="shared" si="230"/>
        <v>-181</v>
      </c>
      <c r="J1113" s="66">
        <f t="shared" si="241"/>
        <v>1</v>
      </c>
      <c r="K1113" s="118">
        <f t="shared" si="242"/>
        <v>1</v>
      </c>
    </row>
    <row r="1114" spans="1:11" ht="15" thickBot="1" x14ac:dyDescent="0.35">
      <c r="A1114" s="21"/>
      <c r="B1114" s="20"/>
      <c r="C1114" s="36" t="s">
        <v>5</v>
      </c>
      <c r="D1114" s="22">
        <v>40086</v>
      </c>
      <c r="E1114" s="22">
        <v>40096</v>
      </c>
      <c r="F1114" s="111">
        <f t="shared" si="240"/>
        <v>-1</v>
      </c>
      <c r="G1114" s="51">
        <f>'National Disaster Timeline'!$I$124</f>
        <v>6</v>
      </c>
      <c r="H1114" s="65">
        <f t="shared" si="238"/>
        <v>180</v>
      </c>
      <c r="I1114" s="65">
        <f t="shared" si="230"/>
        <v>-180</v>
      </c>
      <c r="J1114" s="66">
        <f t="shared" si="241"/>
        <v>1</v>
      </c>
      <c r="K1114" s="118">
        <f t="shared" si="242"/>
        <v>1</v>
      </c>
    </row>
    <row r="1115" spans="1:11" s="94" customFormat="1" ht="15" thickBot="1" x14ac:dyDescent="0.35">
      <c r="A1115" s="98" t="s">
        <v>286</v>
      </c>
      <c r="B1115" s="89"/>
      <c r="C1115" s="90"/>
      <c r="D1115" s="91"/>
      <c r="E1115" s="92"/>
      <c r="F1115" s="112"/>
      <c r="G1115" s="136">
        <f>SUM(G1092:G1114)</f>
        <v>83</v>
      </c>
      <c r="H1115" s="136"/>
      <c r="I1115" s="136"/>
      <c r="J1115" s="136">
        <f t="shared" ref="J1115:K1115" si="243">SUM(J1092:J1114)</f>
        <v>17</v>
      </c>
      <c r="K1115" s="120">
        <f t="shared" si="243"/>
        <v>23</v>
      </c>
    </row>
    <row r="1116" spans="1:11" ht="15" thickBot="1" x14ac:dyDescent="0.35">
      <c r="A1116" s="21" t="s">
        <v>162</v>
      </c>
      <c r="B1116" s="20" t="s">
        <v>80</v>
      </c>
      <c r="C1116" s="37" t="s">
        <v>5</v>
      </c>
      <c r="D1116" s="34">
        <v>39616</v>
      </c>
      <c r="E1116" s="22">
        <v>39622</v>
      </c>
      <c r="F1116" s="111"/>
      <c r="G1116" s="51">
        <f>'National Disaster Timeline'!$I$71</f>
        <v>6</v>
      </c>
      <c r="H1116" s="65">
        <f t="shared" si="238"/>
        <v>180</v>
      </c>
      <c r="I1116" s="65">
        <f t="shared" si="230"/>
        <v>-180</v>
      </c>
      <c r="J1116" s="66"/>
      <c r="K1116" s="118">
        <f t="shared" si="242"/>
        <v>1</v>
      </c>
    </row>
    <row r="1117" spans="1:11" s="94" customFormat="1" ht="15" thickBot="1" x14ac:dyDescent="0.35">
      <c r="A1117" s="98" t="s">
        <v>286</v>
      </c>
      <c r="B1117" s="89"/>
      <c r="C1117" s="90"/>
      <c r="D1117" s="91"/>
      <c r="E1117" s="92"/>
      <c r="F1117" s="112"/>
      <c r="G1117" s="136">
        <f>SUM(G1116)</f>
        <v>6</v>
      </c>
      <c r="H1117" s="136"/>
      <c r="I1117" s="136"/>
      <c r="J1117" s="136">
        <f t="shared" ref="J1117:K1117" si="244">SUM(J1116)</f>
        <v>0</v>
      </c>
      <c r="K1117" s="120">
        <f t="shared" si="244"/>
        <v>1</v>
      </c>
    </row>
    <row r="1118" spans="1:11" x14ac:dyDescent="0.3">
      <c r="A1118" s="21" t="s">
        <v>163</v>
      </c>
      <c r="B1118" s="20" t="s">
        <v>81</v>
      </c>
      <c r="C1118" s="78" t="s">
        <v>5</v>
      </c>
      <c r="D1118" s="22">
        <v>38908</v>
      </c>
      <c r="E1118" s="22">
        <v>38912</v>
      </c>
      <c r="F1118" s="111"/>
      <c r="G1118" s="51">
        <f>'National Disaster Timeline'!$I$14</f>
        <v>6</v>
      </c>
      <c r="H1118" s="65">
        <f t="shared" si="238"/>
        <v>180</v>
      </c>
      <c r="I1118" s="65">
        <f t="shared" si="230"/>
        <v>-183</v>
      </c>
      <c r="J1118" s="66"/>
      <c r="K1118" s="118">
        <f t="shared" si="242"/>
        <v>1</v>
      </c>
    </row>
    <row r="1119" spans="1:11" x14ac:dyDescent="0.3">
      <c r="A1119" s="21"/>
      <c r="B1119" s="20"/>
      <c r="C1119" s="36" t="s">
        <v>210</v>
      </c>
      <c r="D1119" s="22">
        <v>38909</v>
      </c>
      <c r="E1119" s="22">
        <v>38917</v>
      </c>
      <c r="F1119" s="111">
        <f t="shared" ref="F1119:F1141" si="245">D1119-E1118</f>
        <v>-3</v>
      </c>
      <c r="G1119" s="51">
        <f>'National Disaster Timeline'!$I$15</f>
        <v>3</v>
      </c>
      <c r="H1119" s="65">
        <f t="shared" si="238"/>
        <v>90</v>
      </c>
      <c r="I1119" s="65">
        <f t="shared" si="230"/>
        <v>-88</v>
      </c>
      <c r="J1119" s="66">
        <f t="shared" ref="J1119:J1141" si="246">IF(I1118 &lt; 0, 1, 0)</f>
        <v>1</v>
      </c>
      <c r="K1119" s="118">
        <f t="shared" si="242"/>
        <v>1</v>
      </c>
    </row>
    <row r="1120" spans="1:11" x14ac:dyDescent="0.3">
      <c r="A1120" s="21"/>
      <c r="B1120" s="20"/>
      <c r="C1120" s="36" t="s">
        <v>5</v>
      </c>
      <c r="D1120" s="22">
        <v>38919</v>
      </c>
      <c r="E1120" s="22">
        <v>38923</v>
      </c>
      <c r="F1120" s="111">
        <f t="shared" si="245"/>
        <v>2</v>
      </c>
      <c r="G1120" s="51">
        <f>'National Disaster Timeline'!$I$17</f>
        <v>3</v>
      </c>
      <c r="H1120" s="65">
        <f t="shared" si="238"/>
        <v>90</v>
      </c>
      <c r="I1120" s="65">
        <f t="shared" si="230"/>
        <v>-91</v>
      </c>
      <c r="J1120" s="66">
        <f t="shared" si="246"/>
        <v>1</v>
      </c>
      <c r="K1120" s="118">
        <f t="shared" si="242"/>
        <v>1</v>
      </c>
    </row>
    <row r="1121" spans="1:11" x14ac:dyDescent="0.3">
      <c r="A1121" s="21"/>
      <c r="B1121" s="20"/>
      <c r="C1121" s="36" t="s">
        <v>210</v>
      </c>
      <c r="D1121" s="22">
        <v>38922</v>
      </c>
      <c r="E1121" s="22">
        <v>38926</v>
      </c>
      <c r="F1121" s="111">
        <f t="shared" si="245"/>
        <v>-1</v>
      </c>
      <c r="G1121" s="51">
        <f>'National Disaster Timeline'!$I$18</f>
        <v>1</v>
      </c>
      <c r="H1121" s="65">
        <f t="shared" si="238"/>
        <v>30</v>
      </c>
      <c r="I1121" s="65">
        <f t="shared" si="230"/>
        <v>-30</v>
      </c>
      <c r="J1121" s="66">
        <f t="shared" si="246"/>
        <v>1</v>
      </c>
      <c r="K1121" s="118">
        <f t="shared" si="242"/>
        <v>1</v>
      </c>
    </row>
    <row r="1122" spans="1:11" x14ac:dyDescent="0.3">
      <c r="A1122" s="21"/>
      <c r="B1122" s="20"/>
      <c r="C1122" s="36" t="s">
        <v>5</v>
      </c>
      <c r="D1122" s="22">
        <v>38926</v>
      </c>
      <c r="E1122" s="22">
        <v>38931</v>
      </c>
      <c r="F1122" s="111">
        <f t="shared" si="245"/>
        <v>0</v>
      </c>
      <c r="G1122" s="51">
        <f>'National Disaster Timeline'!$I$19</f>
        <v>3</v>
      </c>
      <c r="H1122" s="65">
        <f t="shared" si="238"/>
        <v>90</v>
      </c>
      <c r="I1122" s="65">
        <f t="shared" ref="I1122:I1184" si="247">F1123 - H1122</f>
        <v>-36</v>
      </c>
      <c r="J1122" s="66">
        <f t="shared" si="246"/>
        <v>1</v>
      </c>
      <c r="K1122" s="118">
        <f t="shared" si="242"/>
        <v>1</v>
      </c>
    </row>
    <row r="1123" spans="1:11" x14ac:dyDescent="0.3">
      <c r="A1123" s="21"/>
      <c r="B1123" s="20"/>
      <c r="C1123" s="37" t="s">
        <v>5</v>
      </c>
      <c r="D1123" s="34">
        <v>38985</v>
      </c>
      <c r="E1123" s="22">
        <v>38989</v>
      </c>
      <c r="F1123" s="111">
        <f t="shared" si="245"/>
        <v>54</v>
      </c>
      <c r="G1123" s="51">
        <f>'National Disaster Timeline'!$I$25</f>
        <v>6</v>
      </c>
      <c r="H1123" s="65">
        <f t="shared" si="238"/>
        <v>180</v>
      </c>
      <c r="I1123" s="65">
        <f t="shared" si="247"/>
        <v>-152</v>
      </c>
      <c r="J1123" s="66">
        <f t="shared" si="246"/>
        <v>1</v>
      </c>
      <c r="K1123" s="118">
        <f t="shared" si="242"/>
        <v>1</v>
      </c>
    </row>
    <row r="1124" spans="1:11" x14ac:dyDescent="0.3">
      <c r="A1124" s="21"/>
      <c r="C1124" s="36" t="s">
        <v>5</v>
      </c>
      <c r="D1124" s="22">
        <v>39017</v>
      </c>
      <c r="E1124" s="22">
        <v>39020</v>
      </c>
      <c r="F1124" s="111">
        <f t="shared" si="245"/>
        <v>28</v>
      </c>
      <c r="G1124" s="51">
        <f>'National Disaster Timeline'!$I$30</f>
        <v>6</v>
      </c>
      <c r="H1124" s="65">
        <f t="shared" si="238"/>
        <v>180</v>
      </c>
      <c r="I1124" s="65">
        <f t="shared" si="247"/>
        <v>102</v>
      </c>
      <c r="J1124" s="66">
        <f t="shared" si="246"/>
        <v>1</v>
      </c>
      <c r="K1124" s="118">
        <f t="shared" si="242"/>
        <v>1</v>
      </c>
    </row>
    <row r="1125" spans="1:11" x14ac:dyDescent="0.3">
      <c r="A1125" s="21"/>
      <c r="B1125" s="20"/>
      <c r="C1125" s="37" t="s">
        <v>5</v>
      </c>
      <c r="D1125" s="34">
        <v>39302</v>
      </c>
      <c r="E1125" s="22">
        <v>39304</v>
      </c>
      <c r="F1125" s="111">
        <f t="shared" si="245"/>
        <v>282</v>
      </c>
      <c r="G1125" s="51">
        <f>'National Disaster Timeline'!$I$44</f>
        <v>6</v>
      </c>
      <c r="H1125" s="65">
        <f t="shared" si="238"/>
        <v>180</v>
      </c>
      <c r="I1125" s="65">
        <f t="shared" si="247"/>
        <v>-177</v>
      </c>
      <c r="J1125" s="66">
        <f t="shared" si="246"/>
        <v>0</v>
      </c>
      <c r="K1125" s="118">
        <f t="shared" si="242"/>
        <v>1</v>
      </c>
    </row>
    <row r="1126" spans="1:11" x14ac:dyDescent="0.3">
      <c r="A1126" s="21"/>
      <c r="B1126" s="20"/>
      <c r="C1126" s="37" t="s">
        <v>5</v>
      </c>
      <c r="D1126" s="34">
        <v>39307</v>
      </c>
      <c r="E1126" s="22">
        <v>39312</v>
      </c>
      <c r="F1126" s="111">
        <f t="shared" si="245"/>
        <v>3</v>
      </c>
      <c r="G1126" s="51">
        <f>'National Disaster Timeline'!$I$45</f>
        <v>3</v>
      </c>
      <c r="H1126" s="65">
        <f t="shared" si="238"/>
        <v>90</v>
      </c>
      <c r="I1126" s="65">
        <f t="shared" si="247"/>
        <v>-50</v>
      </c>
      <c r="J1126" s="66">
        <f t="shared" si="246"/>
        <v>1</v>
      </c>
      <c r="K1126" s="118">
        <f t="shared" si="242"/>
        <v>1</v>
      </c>
    </row>
    <row r="1127" spans="1:11" x14ac:dyDescent="0.3">
      <c r="A1127" s="21"/>
      <c r="B1127" s="20"/>
      <c r="C1127" s="37" t="s">
        <v>5</v>
      </c>
      <c r="D1127" s="34">
        <v>39352</v>
      </c>
      <c r="E1127" s="22">
        <v>39355</v>
      </c>
      <c r="F1127" s="111">
        <f t="shared" si="245"/>
        <v>40</v>
      </c>
      <c r="G1127" s="51">
        <f>'National Disaster Timeline'!$I$49</f>
        <v>3</v>
      </c>
      <c r="H1127" s="65">
        <f t="shared" si="238"/>
        <v>90</v>
      </c>
      <c r="I1127" s="65">
        <f t="shared" si="247"/>
        <v>-89</v>
      </c>
      <c r="J1127" s="66">
        <f t="shared" si="246"/>
        <v>1</v>
      </c>
      <c r="K1127" s="118">
        <f t="shared" si="242"/>
        <v>1</v>
      </c>
    </row>
    <row r="1128" spans="1:11" x14ac:dyDescent="0.3">
      <c r="A1128" s="21"/>
      <c r="B1128" s="20"/>
      <c r="C1128" s="37" t="s">
        <v>5</v>
      </c>
      <c r="D1128" s="34">
        <v>39356</v>
      </c>
      <c r="E1128" s="22">
        <v>39362</v>
      </c>
      <c r="F1128" s="111">
        <f t="shared" si="245"/>
        <v>1</v>
      </c>
      <c r="G1128" s="51">
        <f>'National Disaster Timeline'!$I$51</f>
        <v>1</v>
      </c>
      <c r="H1128" s="65">
        <f t="shared" si="238"/>
        <v>30</v>
      </c>
      <c r="I1128" s="65">
        <f t="shared" si="247"/>
        <v>21</v>
      </c>
      <c r="J1128" s="66">
        <f t="shared" si="246"/>
        <v>1</v>
      </c>
      <c r="K1128" s="118">
        <f t="shared" si="242"/>
        <v>1</v>
      </c>
    </row>
    <row r="1129" spans="1:11" x14ac:dyDescent="0.3">
      <c r="A1129" s="21"/>
      <c r="B1129" s="20"/>
      <c r="C1129" s="37" t="s">
        <v>12</v>
      </c>
      <c r="D1129" s="34">
        <v>39413</v>
      </c>
      <c r="E1129" s="34">
        <v>39413</v>
      </c>
      <c r="F1129" s="111">
        <f t="shared" si="245"/>
        <v>51</v>
      </c>
      <c r="G1129" s="51">
        <f>'National Disaster Timeline'!$I$61</f>
        <v>1</v>
      </c>
      <c r="H1129" s="65">
        <f t="shared" si="238"/>
        <v>30</v>
      </c>
      <c r="I1129" s="65">
        <f t="shared" si="247"/>
        <v>139</v>
      </c>
      <c r="J1129" s="66">
        <f t="shared" si="246"/>
        <v>0</v>
      </c>
      <c r="K1129" s="118">
        <f t="shared" si="242"/>
        <v>1</v>
      </c>
    </row>
    <row r="1130" spans="1:11" s="10" customFormat="1" x14ac:dyDescent="0.3">
      <c r="A1130" s="21"/>
      <c r="B1130" s="20"/>
      <c r="C1130" s="37" t="s">
        <v>5</v>
      </c>
      <c r="D1130" s="34">
        <v>39582</v>
      </c>
      <c r="E1130" s="22">
        <v>39588</v>
      </c>
      <c r="F1130" s="111">
        <f t="shared" si="245"/>
        <v>169</v>
      </c>
      <c r="G1130" s="51">
        <f>'National Disaster Timeline'!$I$67</f>
        <v>6</v>
      </c>
      <c r="H1130" s="65">
        <f t="shared" si="238"/>
        <v>180</v>
      </c>
      <c r="I1130" s="65">
        <f t="shared" si="247"/>
        <v>-152</v>
      </c>
      <c r="J1130" s="66">
        <f t="shared" si="246"/>
        <v>0</v>
      </c>
      <c r="K1130" s="118">
        <f t="shared" si="242"/>
        <v>1</v>
      </c>
    </row>
    <row r="1131" spans="1:11" x14ac:dyDescent="0.3">
      <c r="A1131" s="21"/>
      <c r="B1131" s="20"/>
      <c r="C1131" s="37" t="s">
        <v>5</v>
      </c>
      <c r="D1131" s="34">
        <v>39616</v>
      </c>
      <c r="E1131" s="22">
        <v>39622</v>
      </c>
      <c r="F1131" s="111">
        <f t="shared" si="245"/>
        <v>28</v>
      </c>
      <c r="G1131" s="51">
        <f>'National Disaster Timeline'!$I$71</f>
        <v>6</v>
      </c>
      <c r="H1131" s="65">
        <f t="shared" si="238"/>
        <v>180</v>
      </c>
      <c r="I1131" s="65">
        <f t="shared" si="247"/>
        <v>-92</v>
      </c>
      <c r="J1131" s="66">
        <f t="shared" si="246"/>
        <v>1</v>
      </c>
      <c r="K1131" s="118">
        <f t="shared" si="242"/>
        <v>1</v>
      </c>
    </row>
    <row r="1132" spans="1:11" x14ac:dyDescent="0.3">
      <c r="A1132" s="21"/>
      <c r="B1132" s="20"/>
      <c r="C1132" s="37" t="s">
        <v>5</v>
      </c>
      <c r="D1132" s="34">
        <v>39710</v>
      </c>
      <c r="E1132" s="22">
        <v>39715</v>
      </c>
      <c r="F1132" s="111">
        <f t="shared" si="245"/>
        <v>88</v>
      </c>
      <c r="G1132" s="51">
        <f>'National Disaster Timeline'!$I$83</f>
        <v>3</v>
      </c>
      <c r="H1132" s="65">
        <f t="shared" si="238"/>
        <v>90</v>
      </c>
      <c r="I1132" s="65">
        <f t="shared" si="247"/>
        <v>134</v>
      </c>
      <c r="J1132" s="66">
        <f t="shared" si="246"/>
        <v>1</v>
      </c>
      <c r="K1132" s="118">
        <f t="shared" si="242"/>
        <v>1</v>
      </c>
    </row>
    <row r="1133" spans="1:11" x14ac:dyDescent="0.3">
      <c r="A1133" s="21"/>
      <c r="B1133" s="20"/>
      <c r="C1133" s="35" t="s">
        <v>5</v>
      </c>
      <c r="D1133" s="34">
        <v>39939</v>
      </c>
      <c r="E1133" s="22">
        <v>39942</v>
      </c>
      <c r="F1133" s="111">
        <f t="shared" si="245"/>
        <v>224</v>
      </c>
      <c r="G1133" s="51">
        <f>'National Disaster Timeline'!$I$104</f>
        <v>6</v>
      </c>
      <c r="H1133" s="65">
        <f t="shared" si="238"/>
        <v>180</v>
      </c>
      <c r="I1133" s="65">
        <f t="shared" si="247"/>
        <v>-135</v>
      </c>
      <c r="J1133" s="66">
        <f t="shared" si="246"/>
        <v>0</v>
      </c>
      <c r="K1133" s="118">
        <f t="shared" si="242"/>
        <v>1</v>
      </c>
    </row>
    <row r="1134" spans="1:11" x14ac:dyDescent="0.3">
      <c r="A1134" s="21"/>
      <c r="B1134" s="20"/>
      <c r="C1134" s="106" t="s">
        <v>5</v>
      </c>
      <c r="D1134" s="22">
        <v>39987</v>
      </c>
      <c r="E1134" s="22">
        <v>39989</v>
      </c>
      <c r="F1134" s="111">
        <f t="shared" si="245"/>
        <v>45</v>
      </c>
      <c r="G1134" s="51">
        <f>'National Disaster Timeline'!$I$107</f>
        <v>3</v>
      </c>
      <c r="H1134" s="65">
        <f t="shared" si="238"/>
        <v>90</v>
      </c>
      <c r="I1134" s="65">
        <f t="shared" si="247"/>
        <v>-71</v>
      </c>
      <c r="J1134" s="66">
        <f t="shared" si="246"/>
        <v>1</v>
      </c>
      <c r="K1134" s="118">
        <f t="shared" si="242"/>
        <v>1</v>
      </c>
    </row>
    <row r="1135" spans="1:11" x14ac:dyDescent="0.3">
      <c r="A1135" s="21"/>
      <c r="B1135" s="20"/>
      <c r="C1135" s="106" t="s">
        <v>5</v>
      </c>
      <c r="D1135" s="22">
        <v>40008</v>
      </c>
      <c r="E1135" s="22">
        <v>40012</v>
      </c>
      <c r="F1135" s="111">
        <f t="shared" si="245"/>
        <v>19</v>
      </c>
      <c r="G1135" s="51">
        <f>'National Disaster Timeline'!$I$109</f>
        <v>1</v>
      </c>
      <c r="H1135" s="65">
        <f t="shared" si="238"/>
        <v>30</v>
      </c>
      <c r="I1135" s="65">
        <f t="shared" si="247"/>
        <v>16</v>
      </c>
      <c r="J1135" s="66">
        <f t="shared" si="246"/>
        <v>1</v>
      </c>
      <c r="K1135" s="118">
        <f t="shared" si="242"/>
        <v>1</v>
      </c>
    </row>
    <row r="1136" spans="1:11" x14ac:dyDescent="0.3">
      <c r="A1136" s="21"/>
      <c r="B1136" s="20"/>
      <c r="C1136" s="35" t="s">
        <v>5</v>
      </c>
      <c r="D1136" s="34">
        <v>40058</v>
      </c>
      <c r="E1136" s="22">
        <v>40061</v>
      </c>
      <c r="F1136" s="111">
        <f t="shared" si="245"/>
        <v>46</v>
      </c>
      <c r="G1136" s="51">
        <f>'National Disaster Timeline'!$I$116</f>
        <v>3</v>
      </c>
      <c r="H1136" s="65">
        <f t="shared" si="238"/>
        <v>90</v>
      </c>
      <c r="I1136" s="65">
        <f t="shared" si="247"/>
        <v>-93</v>
      </c>
      <c r="J1136" s="66">
        <f t="shared" si="246"/>
        <v>0</v>
      </c>
      <c r="K1136" s="118">
        <f t="shared" si="242"/>
        <v>1</v>
      </c>
    </row>
    <row r="1137" spans="1:11" x14ac:dyDescent="0.3">
      <c r="A1137" s="21"/>
      <c r="B1137" s="20"/>
      <c r="C1137" s="35" t="s">
        <v>210</v>
      </c>
      <c r="D1137" s="34">
        <v>40058</v>
      </c>
      <c r="E1137" s="22">
        <v>40063</v>
      </c>
      <c r="F1137" s="111">
        <f t="shared" si="245"/>
        <v>-3</v>
      </c>
      <c r="G1137" s="51">
        <f>'National Disaster Timeline'!$I$117</f>
        <v>1</v>
      </c>
      <c r="H1137" s="65">
        <f t="shared" si="238"/>
        <v>30</v>
      </c>
      <c r="I1137" s="65">
        <f t="shared" si="247"/>
        <v>-29</v>
      </c>
      <c r="J1137" s="66">
        <f t="shared" si="246"/>
        <v>1</v>
      </c>
      <c r="K1137" s="118">
        <f t="shared" si="242"/>
        <v>1</v>
      </c>
    </row>
    <row r="1138" spans="1:11" x14ac:dyDescent="0.3">
      <c r="A1138" s="21"/>
      <c r="B1138" s="20"/>
      <c r="C1138" s="35" t="s">
        <v>5</v>
      </c>
      <c r="D1138" s="34">
        <v>40064</v>
      </c>
      <c r="E1138" s="22">
        <v>40066</v>
      </c>
      <c r="F1138" s="111">
        <f t="shared" si="245"/>
        <v>1</v>
      </c>
      <c r="G1138" s="51">
        <f>'National Disaster Timeline'!$I$118</f>
        <v>1</v>
      </c>
      <c r="H1138" s="65">
        <f t="shared" si="238"/>
        <v>30</v>
      </c>
      <c r="I1138" s="65">
        <f t="shared" si="247"/>
        <v>-16</v>
      </c>
      <c r="J1138" s="66">
        <f t="shared" si="246"/>
        <v>1</v>
      </c>
      <c r="K1138" s="118">
        <f t="shared" si="242"/>
        <v>1</v>
      </c>
    </row>
    <row r="1139" spans="1:11" x14ac:dyDescent="0.3">
      <c r="A1139" s="21"/>
      <c r="B1139" s="20"/>
      <c r="C1139" s="35" t="s">
        <v>5</v>
      </c>
      <c r="D1139" s="34">
        <v>40080</v>
      </c>
      <c r="E1139" s="22">
        <v>40083</v>
      </c>
      <c r="F1139" s="111">
        <f t="shared" si="245"/>
        <v>14</v>
      </c>
      <c r="G1139" s="51">
        <f>'National Disaster Timeline'!$I$122</f>
        <v>1</v>
      </c>
      <c r="H1139" s="65">
        <f t="shared" si="238"/>
        <v>30</v>
      </c>
      <c r="I1139" s="65">
        <f t="shared" si="247"/>
        <v>-32</v>
      </c>
      <c r="J1139" s="66">
        <f t="shared" si="246"/>
        <v>1</v>
      </c>
      <c r="K1139" s="118">
        <f t="shared" si="242"/>
        <v>1</v>
      </c>
    </row>
    <row r="1140" spans="1:11" x14ac:dyDescent="0.3">
      <c r="A1140" s="21"/>
      <c r="B1140" s="20"/>
      <c r="C1140" s="106" t="s">
        <v>13</v>
      </c>
      <c r="D1140" s="22">
        <v>40081</v>
      </c>
      <c r="E1140" s="22">
        <v>40087</v>
      </c>
      <c r="F1140" s="111">
        <f t="shared" si="245"/>
        <v>-2</v>
      </c>
      <c r="G1140" s="51">
        <f>'National Disaster Timeline'!$I$123</f>
        <v>6</v>
      </c>
      <c r="H1140" s="65">
        <f t="shared" si="238"/>
        <v>180</v>
      </c>
      <c r="I1140" s="65">
        <f t="shared" si="247"/>
        <v>-181</v>
      </c>
      <c r="J1140" s="66">
        <f t="shared" si="246"/>
        <v>1</v>
      </c>
      <c r="K1140" s="118">
        <f t="shared" si="242"/>
        <v>1</v>
      </c>
    </row>
    <row r="1141" spans="1:11" ht="15" thickBot="1" x14ac:dyDescent="0.35">
      <c r="A1141" s="21"/>
      <c r="B1141" s="20"/>
      <c r="C1141" s="106" t="s">
        <v>5</v>
      </c>
      <c r="D1141" s="22">
        <v>40086</v>
      </c>
      <c r="E1141" s="22">
        <v>40096</v>
      </c>
      <c r="F1141" s="111">
        <f t="shared" si="245"/>
        <v>-1</v>
      </c>
      <c r="G1141" s="51">
        <f>'National Disaster Timeline'!$I$124</f>
        <v>6</v>
      </c>
      <c r="H1141" s="65">
        <f t="shared" si="238"/>
        <v>180</v>
      </c>
      <c r="I1141" s="65">
        <f t="shared" si="247"/>
        <v>-180</v>
      </c>
      <c r="J1141" s="66">
        <f t="shared" si="246"/>
        <v>1</v>
      </c>
      <c r="K1141" s="118">
        <f t="shared" si="242"/>
        <v>1</v>
      </c>
    </row>
    <row r="1142" spans="1:11" s="94" customFormat="1" ht="15" thickBot="1" x14ac:dyDescent="0.35">
      <c r="A1142" s="98" t="s">
        <v>286</v>
      </c>
      <c r="B1142" s="89"/>
      <c r="C1142" s="90"/>
      <c r="D1142" s="91"/>
      <c r="E1142" s="92"/>
      <c r="F1142" s="112"/>
      <c r="G1142" s="136">
        <f>SUM(G1118:G1141)</f>
        <v>85</v>
      </c>
      <c r="H1142" s="136"/>
      <c r="I1142" s="136"/>
      <c r="J1142" s="136">
        <f t="shared" ref="J1142:K1142" si="248">SUM(J1118:J1141)</f>
        <v>18</v>
      </c>
      <c r="K1142" s="120">
        <f t="shared" si="248"/>
        <v>24</v>
      </c>
    </row>
    <row r="1143" spans="1:11" ht="14.4" customHeight="1" x14ac:dyDescent="0.3">
      <c r="A1143" s="151" t="s">
        <v>164</v>
      </c>
      <c r="B1143" s="20" t="s">
        <v>82</v>
      </c>
      <c r="C1143" s="152"/>
      <c r="D1143" s="26"/>
      <c r="E1143" s="22"/>
      <c r="F1143" s="111"/>
      <c r="G1143" s="51"/>
      <c r="H1143" s="65"/>
      <c r="I1143" s="65"/>
      <c r="J1143" s="66"/>
      <c r="K1143" s="118">
        <f t="shared" si="242"/>
        <v>0</v>
      </c>
    </row>
    <row r="1144" spans="1:11" x14ac:dyDescent="0.3">
      <c r="A1144" s="21"/>
      <c r="B1144" s="20"/>
      <c r="C1144" s="37" t="s">
        <v>5</v>
      </c>
      <c r="D1144" s="34">
        <v>39405</v>
      </c>
      <c r="E1144" s="22">
        <v>39414</v>
      </c>
      <c r="F1144" s="111"/>
      <c r="G1144" s="51">
        <f>'National Disaster Timeline'!$I$58</f>
        <v>3</v>
      </c>
      <c r="H1144" s="65">
        <f t="shared" si="238"/>
        <v>90</v>
      </c>
      <c r="I1144" s="65">
        <f t="shared" si="247"/>
        <v>112</v>
      </c>
      <c r="J1144" s="66">
        <f>IF(I1143 &lt; 0, 1, 0)</f>
        <v>0</v>
      </c>
      <c r="K1144" s="118">
        <f t="shared" si="242"/>
        <v>1</v>
      </c>
    </row>
    <row r="1145" spans="1:11" ht="15" thickBot="1" x14ac:dyDescent="0.35">
      <c r="A1145" s="21"/>
      <c r="B1145" s="20"/>
      <c r="C1145" s="37" t="s">
        <v>5</v>
      </c>
      <c r="D1145" s="34">
        <v>39616</v>
      </c>
      <c r="E1145" s="22">
        <v>39622</v>
      </c>
      <c r="F1145" s="111">
        <f>D1145-E1144</f>
        <v>202</v>
      </c>
      <c r="G1145" s="51">
        <f>'National Disaster Timeline'!$I$71</f>
        <v>6</v>
      </c>
      <c r="H1145" s="65">
        <f t="shared" si="238"/>
        <v>180</v>
      </c>
      <c r="I1145" s="65">
        <f t="shared" si="247"/>
        <v>-180</v>
      </c>
      <c r="J1145" s="66">
        <f>IF(I1144 &lt; 0, 1, 0)</f>
        <v>0</v>
      </c>
      <c r="K1145" s="118">
        <f t="shared" si="242"/>
        <v>1</v>
      </c>
    </row>
    <row r="1146" spans="1:11" s="94" customFormat="1" ht="15" thickBot="1" x14ac:dyDescent="0.35">
      <c r="A1146" s="98" t="s">
        <v>286</v>
      </c>
      <c r="B1146" s="89"/>
      <c r="C1146" s="90"/>
      <c r="D1146" s="91"/>
      <c r="E1146" s="92"/>
      <c r="F1146" s="112"/>
      <c r="G1146" s="136">
        <f>SUM(G1144:G1145)</f>
        <v>9</v>
      </c>
      <c r="H1146" s="136"/>
      <c r="I1146" s="136"/>
      <c r="J1146" s="136">
        <f t="shared" ref="J1146:K1146" si="249">SUM(J1144:J1145)</f>
        <v>0</v>
      </c>
      <c r="K1146" s="120">
        <f t="shared" si="249"/>
        <v>2</v>
      </c>
    </row>
    <row r="1147" spans="1:11" x14ac:dyDescent="0.3">
      <c r="A1147" s="21" t="s">
        <v>165</v>
      </c>
      <c r="B1147" s="20" t="s">
        <v>83</v>
      </c>
      <c r="C1147" s="37"/>
      <c r="D1147" s="34"/>
      <c r="E1147" s="22"/>
      <c r="F1147" s="111"/>
      <c r="G1147" s="51"/>
      <c r="H1147" s="65"/>
      <c r="I1147" s="65"/>
      <c r="J1147" s="66"/>
      <c r="K1147" s="118">
        <f t="shared" si="242"/>
        <v>0</v>
      </c>
    </row>
    <row r="1148" spans="1:11" x14ac:dyDescent="0.3">
      <c r="A1148" s="21"/>
      <c r="B1148" s="20"/>
      <c r="C1148" s="37" t="s">
        <v>209</v>
      </c>
      <c r="D1148" s="34">
        <v>38942</v>
      </c>
      <c r="E1148" s="34">
        <v>38942</v>
      </c>
      <c r="F1148" s="111"/>
      <c r="G1148" s="51">
        <f>'National Disaster Timeline'!$I$24</f>
        <v>1</v>
      </c>
      <c r="H1148" s="65">
        <f t="shared" si="238"/>
        <v>30</v>
      </c>
      <c r="I1148" s="65">
        <f t="shared" si="247"/>
        <v>302</v>
      </c>
      <c r="J1148" s="66">
        <f>IF(I1147 &lt; 0, 1, 0)</f>
        <v>0</v>
      </c>
      <c r="K1148" s="118">
        <f t="shared" si="242"/>
        <v>1</v>
      </c>
    </row>
    <row r="1149" spans="1:11" s="18" customFormat="1" x14ac:dyDescent="0.3">
      <c r="A1149" s="21"/>
      <c r="B1149" s="20"/>
      <c r="C1149" s="37" t="s">
        <v>5</v>
      </c>
      <c r="D1149" s="34">
        <v>39274</v>
      </c>
      <c r="E1149" s="22">
        <v>39276</v>
      </c>
      <c r="F1149" s="111">
        <f t="shared" ref="F1149" si="250">D1149-E1148</f>
        <v>332</v>
      </c>
      <c r="G1149" s="51">
        <f>'National Disaster Timeline'!$I$39</f>
        <v>1</v>
      </c>
      <c r="H1149" s="65">
        <f>G1149 * 30</f>
        <v>30</v>
      </c>
      <c r="I1149" s="65">
        <f>F1150 - H1149</f>
        <v>310</v>
      </c>
      <c r="J1149" s="66">
        <f>IF(I1148 &lt; 0, 1, 0)</f>
        <v>0</v>
      </c>
      <c r="K1149" s="118">
        <f t="shared" si="242"/>
        <v>1</v>
      </c>
    </row>
    <row r="1150" spans="1:11" x14ac:dyDescent="0.3">
      <c r="A1150" s="21"/>
      <c r="B1150" s="20"/>
      <c r="C1150" s="37" t="s">
        <v>5</v>
      </c>
      <c r="D1150" s="34">
        <v>39616</v>
      </c>
      <c r="E1150" s="22">
        <v>39622</v>
      </c>
      <c r="F1150" s="111">
        <f>D1150-E1149</f>
        <v>340</v>
      </c>
      <c r="G1150" s="51">
        <f>'National Disaster Timeline'!$I$71</f>
        <v>6</v>
      </c>
      <c r="H1150" s="65">
        <f>G1150 * 30</f>
        <v>180</v>
      </c>
      <c r="I1150" s="65">
        <f>F1151 - H1150</f>
        <v>278</v>
      </c>
      <c r="J1150" s="66">
        <f>IF(I1149 &lt; 0, 1, 0)</f>
        <v>0</v>
      </c>
      <c r="K1150" s="118">
        <f t="shared" si="242"/>
        <v>1</v>
      </c>
    </row>
    <row r="1151" spans="1:11" ht="15" thickBot="1" x14ac:dyDescent="0.35">
      <c r="A1151" s="21"/>
      <c r="B1151" s="20"/>
      <c r="C1151" s="37" t="s">
        <v>5</v>
      </c>
      <c r="D1151" s="34">
        <v>40080</v>
      </c>
      <c r="E1151" s="22">
        <v>40083</v>
      </c>
      <c r="F1151" s="111">
        <f>D1151-E1150</f>
        <v>458</v>
      </c>
      <c r="G1151" s="51">
        <f>'National Disaster Timeline'!$I$122</f>
        <v>1</v>
      </c>
      <c r="H1151" s="65">
        <f>G1151 * 30</f>
        <v>30</v>
      </c>
      <c r="I1151" s="65">
        <f>F1152 - H1151</f>
        <v>-30</v>
      </c>
      <c r="J1151" s="66">
        <f>IF(I1150 &lt; 0, 1, 0)</f>
        <v>0</v>
      </c>
      <c r="K1151" s="118">
        <f t="shared" si="242"/>
        <v>1</v>
      </c>
    </row>
    <row r="1152" spans="1:11" s="94" customFormat="1" ht="15" thickBot="1" x14ac:dyDescent="0.35">
      <c r="A1152" s="98" t="s">
        <v>286</v>
      </c>
      <c r="B1152" s="89"/>
      <c r="C1152" s="90"/>
      <c r="D1152" s="91"/>
      <c r="E1152" s="92"/>
      <c r="F1152" s="112"/>
      <c r="G1152" s="136">
        <f>SUM(G1148:G1151)</f>
        <v>9</v>
      </c>
      <c r="H1152" s="136"/>
      <c r="I1152" s="136"/>
      <c r="J1152" s="136">
        <f t="shared" ref="J1152:K1152" si="251">SUM(J1148:J1151)</f>
        <v>0</v>
      </c>
      <c r="K1152" s="120">
        <f t="shared" si="251"/>
        <v>4</v>
      </c>
    </row>
    <row r="1153" spans="1:11" x14ac:dyDescent="0.3">
      <c r="A1153" s="21" t="s">
        <v>166</v>
      </c>
      <c r="B1153" s="19" t="s">
        <v>167</v>
      </c>
      <c r="C1153" s="36" t="s">
        <v>13</v>
      </c>
      <c r="D1153" s="22">
        <v>38610</v>
      </c>
      <c r="E1153" s="22">
        <v>38622</v>
      </c>
      <c r="F1153" s="111"/>
      <c r="G1153" s="51">
        <f>'National Disaster Timeline'!$I$3</f>
        <v>3</v>
      </c>
      <c r="H1153" s="65">
        <f t="shared" ref="H1153:H1216" si="252">G1153 * 30</f>
        <v>90</v>
      </c>
      <c r="I1153" s="65">
        <f t="shared" si="247"/>
        <v>31</v>
      </c>
      <c r="J1153" s="66"/>
      <c r="K1153" s="118">
        <f t="shared" si="242"/>
        <v>1</v>
      </c>
    </row>
    <row r="1154" spans="1:11" x14ac:dyDescent="0.3">
      <c r="A1154" s="21"/>
      <c r="C1154" s="36" t="s">
        <v>13</v>
      </c>
      <c r="D1154" s="22">
        <v>38743</v>
      </c>
      <c r="E1154" s="22">
        <v>38753</v>
      </c>
      <c r="F1154" s="111">
        <f t="shared" ref="F1154:F1173" si="253">D1154-E1153</f>
        <v>121</v>
      </c>
      <c r="G1154" s="51">
        <f>'National Disaster Timeline'!$I$6</f>
        <v>6</v>
      </c>
      <c r="H1154" s="65">
        <f t="shared" si="252"/>
        <v>180</v>
      </c>
      <c r="I1154" s="65">
        <f t="shared" si="247"/>
        <v>-25</v>
      </c>
      <c r="J1154" s="66">
        <f t="shared" ref="J1154:J1173" si="254">IF(I1153 &lt; 0, 1, 0)</f>
        <v>0</v>
      </c>
      <c r="K1154" s="118">
        <f t="shared" si="242"/>
        <v>1</v>
      </c>
    </row>
    <row r="1155" spans="1:11" x14ac:dyDescent="0.3">
      <c r="A1155" s="21"/>
      <c r="C1155" s="106" t="s">
        <v>5</v>
      </c>
      <c r="D1155" s="22">
        <v>38908</v>
      </c>
      <c r="E1155" s="22">
        <v>38912</v>
      </c>
      <c r="F1155" s="111">
        <f t="shared" si="253"/>
        <v>155</v>
      </c>
      <c r="G1155" s="51">
        <f>'National Disaster Timeline'!$I$14</f>
        <v>6</v>
      </c>
      <c r="H1155" s="65">
        <f t="shared" si="252"/>
        <v>180</v>
      </c>
      <c r="I1155" s="65">
        <f t="shared" si="247"/>
        <v>-183</v>
      </c>
      <c r="J1155" s="66">
        <f t="shared" si="254"/>
        <v>1</v>
      </c>
      <c r="K1155" s="118">
        <f t="shared" si="242"/>
        <v>1</v>
      </c>
    </row>
    <row r="1156" spans="1:11" x14ac:dyDescent="0.3">
      <c r="A1156" s="21"/>
      <c r="C1156" s="106" t="s">
        <v>210</v>
      </c>
      <c r="D1156" s="22">
        <v>38909</v>
      </c>
      <c r="E1156" s="22">
        <v>38917</v>
      </c>
      <c r="F1156" s="111">
        <f t="shared" si="253"/>
        <v>-3</v>
      </c>
      <c r="G1156" s="51">
        <f>'National Disaster Timeline'!$I$15</f>
        <v>3</v>
      </c>
      <c r="H1156" s="65">
        <f t="shared" si="252"/>
        <v>90</v>
      </c>
      <c r="I1156" s="65">
        <f t="shared" si="247"/>
        <v>-88</v>
      </c>
      <c r="J1156" s="66">
        <f t="shared" si="254"/>
        <v>1</v>
      </c>
      <c r="K1156" s="118">
        <f t="shared" si="242"/>
        <v>1</v>
      </c>
    </row>
    <row r="1157" spans="1:11" x14ac:dyDescent="0.3">
      <c r="A1157" s="21"/>
      <c r="B1157" s="20"/>
      <c r="C1157" s="106" t="s">
        <v>5</v>
      </c>
      <c r="D1157" s="22">
        <v>38919</v>
      </c>
      <c r="E1157" s="22">
        <v>38923</v>
      </c>
      <c r="F1157" s="111">
        <f t="shared" si="253"/>
        <v>2</v>
      </c>
      <c r="G1157" s="51">
        <f>'National Disaster Timeline'!$I$17</f>
        <v>3</v>
      </c>
      <c r="H1157" s="65">
        <f t="shared" si="252"/>
        <v>90</v>
      </c>
      <c r="I1157" s="65">
        <f t="shared" si="247"/>
        <v>-91</v>
      </c>
      <c r="J1157" s="66">
        <f t="shared" si="254"/>
        <v>1</v>
      </c>
      <c r="K1157" s="118">
        <f t="shared" si="242"/>
        <v>1</v>
      </c>
    </row>
    <row r="1158" spans="1:11" x14ac:dyDescent="0.3">
      <c r="A1158" s="21"/>
      <c r="C1158" s="106" t="s">
        <v>210</v>
      </c>
      <c r="D1158" s="22">
        <v>38922</v>
      </c>
      <c r="E1158" s="22">
        <v>38926</v>
      </c>
      <c r="F1158" s="111">
        <f t="shared" si="253"/>
        <v>-1</v>
      </c>
      <c r="G1158" s="51">
        <f>'National Disaster Timeline'!$I$18</f>
        <v>1</v>
      </c>
      <c r="H1158" s="65">
        <f t="shared" si="252"/>
        <v>30</v>
      </c>
      <c r="I1158" s="65">
        <f t="shared" si="247"/>
        <v>29</v>
      </c>
      <c r="J1158" s="66">
        <f t="shared" si="254"/>
        <v>1</v>
      </c>
      <c r="K1158" s="118">
        <f t="shared" si="242"/>
        <v>1</v>
      </c>
    </row>
    <row r="1159" spans="1:11" x14ac:dyDescent="0.3">
      <c r="A1159" s="21"/>
      <c r="B1159" s="20"/>
      <c r="C1159" s="35" t="s">
        <v>5</v>
      </c>
      <c r="D1159" s="34">
        <v>38985</v>
      </c>
      <c r="E1159" s="22">
        <v>38989</v>
      </c>
      <c r="F1159" s="111">
        <f t="shared" si="253"/>
        <v>59</v>
      </c>
      <c r="G1159" s="51">
        <f>'National Disaster Timeline'!$I$25</f>
        <v>6</v>
      </c>
      <c r="H1159" s="65">
        <f t="shared" si="252"/>
        <v>180</v>
      </c>
      <c r="I1159" s="65">
        <f t="shared" si="247"/>
        <v>-182</v>
      </c>
      <c r="J1159" s="66">
        <f t="shared" si="254"/>
        <v>0</v>
      </c>
      <c r="K1159" s="118">
        <f t="shared" si="242"/>
        <v>1</v>
      </c>
    </row>
    <row r="1160" spans="1:11" x14ac:dyDescent="0.3">
      <c r="A1160" s="21"/>
      <c r="C1160" s="106" t="s">
        <v>210</v>
      </c>
      <c r="D1160" s="22">
        <v>38987</v>
      </c>
      <c r="E1160" s="22">
        <v>38996</v>
      </c>
      <c r="F1160" s="111">
        <f t="shared" si="253"/>
        <v>-2</v>
      </c>
      <c r="G1160" s="51">
        <f>'National Disaster Timeline'!$I$26</f>
        <v>6</v>
      </c>
      <c r="H1160" s="65">
        <f t="shared" si="252"/>
        <v>180</v>
      </c>
      <c r="I1160" s="65">
        <f t="shared" si="247"/>
        <v>123</v>
      </c>
      <c r="J1160" s="66">
        <f t="shared" si="254"/>
        <v>1</v>
      </c>
      <c r="K1160" s="118">
        <f t="shared" si="242"/>
        <v>1</v>
      </c>
    </row>
    <row r="1161" spans="1:11" x14ac:dyDescent="0.3">
      <c r="A1161" s="21"/>
      <c r="C1161" s="35" t="s">
        <v>5</v>
      </c>
      <c r="D1161" s="34">
        <v>39299</v>
      </c>
      <c r="E1161" s="22">
        <v>39302</v>
      </c>
      <c r="F1161" s="111">
        <f t="shared" si="253"/>
        <v>303</v>
      </c>
      <c r="G1161" s="51">
        <f>'National Disaster Timeline'!$I$42</f>
        <v>1</v>
      </c>
      <c r="H1161" s="65">
        <f t="shared" si="252"/>
        <v>30</v>
      </c>
      <c r="I1161" s="65">
        <f t="shared" si="247"/>
        <v>-30</v>
      </c>
      <c r="J1161" s="66">
        <f t="shared" si="254"/>
        <v>0</v>
      </c>
      <c r="K1161" s="118">
        <f t="shared" si="242"/>
        <v>1</v>
      </c>
    </row>
    <row r="1162" spans="1:11" x14ac:dyDescent="0.3">
      <c r="A1162" s="21"/>
      <c r="C1162" s="106" t="s">
        <v>210</v>
      </c>
      <c r="D1162" s="22">
        <v>39302</v>
      </c>
      <c r="E1162" s="22">
        <v>39307</v>
      </c>
      <c r="F1162" s="111">
        <f t="shared" si="253"/>
        <v>0</v>
      </c>
      <c r="G1162" s="51">
        <f>'National Disaster Timeline'!$I$43</f>
        <v>3</v>
      </c>
      <c r="H1162" s="65">
        <f t="shared" si="252"/>
        <v>90</v>
      </c>
      <c r="I1162" s="65">
        <f t="shared" si="247"/>
        <v>-90</v>
      </c>
      <c r="J1162" s="66">
        <f t="shared" si="254"/>
        <v>1</v>
      </c>
      <c r="K1162" s="118">
        <f t="shared" si="242"/>
        <v>1</v>
      </c>
    </row>
    <row r="1163" spans="1:11" x14ac:dyDescent="0.3">
      <c r="A1163" s="21"/>
      <c r="B1163" s="20"/>
      <c r="C1163" s="35" t="s">
        <v>5</v>
      </c>
      <c r="D1163" s="34">
        <v>39307</v>
      </c>
      <c r="E1163" s="22">
        <v>39312</v>
      </c>
      <c r="F1163" s="111">
        <f t="shared" si="253"/>
        <v>0</v>
      </c>
      <c r="G1163" s="51">
        <f>'National Disaster Timeline'!$I$45</f>
        <v>3</v>
      </c>
      <c r="H1163" s="65">
        <f t="shared" si="252"/>
        <v>90</v>
      </c>
      <c r="I1163" s="65">
        <f t="shared" si="247"/>
        <v>-91</v>
      </c>
      <c r="J1163" s="66">
        <f t="shared" si="254"/>
        <v>1</v>
      </c>
      <c r="K1163" s="118">
        <f t="shared" si="242"/>
        <v>1</v>
      </c>
    </row>
    <row r="1164" spans="1:11" x14ac:dyDescent="0.3">
      <c r="A1164" s="21"/>
      <c r="C1164" s="36" t="s">
        <v>210</v>
      </c>
      <c r="D1164" s="22">
        <v>39311</v>
      </c>
      <c r="E1164" s="22">
        <v>39318</v>
      </c>
      <c r="F1164" s="111">
        <f t="shared" si="253"/>
        <v>-1</v>
      </c>
      <c r="G1164" s="51">
        <f>'National Disaster Timeline'!$I$46</f>
        <v>3</v>
      </c>
      <c r="H1164" s="65">
        <f t="shared" si="252"/>
        <v>90</v>
      </c>
      <c r="I1164" s="65">
        <f t="shared" si="247"/>
        <v>-56</v>
      </c>
      <c r="J1164" s="66">
        <f t="shared" si="254"/>
        <v>1</v>
      </c>
      <c r="K1164" s="118">
        <f t="shared" si="242"/>
        <v>1</v>
      </c>
    </row>
    <row r="1165" spans="1:11" x14ac:dyDescent="0.3">
      <c r="A1165" s="21"/>
      <c r="B1165" s="20"/>
      <c r="C1165" s="37" t="s">
        <v>5</v>
      </c>
      <c r="D1165" s="34">
        <v>39352</v>
      </c>
      <c r="E1165" s="22">
        <v>39355</v>
      </c>
      <c r="F1165" s="111">
        <f t="shared" si="253"/>
        <v>34</v>
      </c>
      <c r="G1165" s="51">
        <f>'National Disaster Timeline'!$I$49</f>
        <v>3</v>
      </c>
      <c r="H1165" s="65">
        <f t="shared" si="252"/>
        <v>90</v>
      </c>
      <c r="I1165" s="65">
        <f t="shared" si="247"/>
        <v>171</v>
      </c>
      <c r="J1165" s="66">
        <f t="shared" si="254"/>
        <v>1</v>
      </c>
      <c r="K1165" s="118">
        <f t="shared" si="242"/>
        <v>1</v>
      </c>
    </row>
    <row r="1166" spans="1:11" x14ac:dyDescent="0.3">
      <c r="A1166" s="21"/>
      <c r="B1166" s="20"/>
      <c r="C1166" s="37" t="s">
        <v>5</v>
      </c>
      <c r="D1166" s="34">
        <v>39616</v>
      </c>
      <c r="E1166" s="34">
        <v>39622</v>
      </c>
      <c r="F1166" s="111">
        <f t="shared" si="253"/>
        <v>261</v>
      </c>
      <c r="G1166" s="51">
        <f>'National Disaster Timeline'!$I$71</f>
        <v>6</v>
      </c>
      <c r="H1166" s="65">
        <f t="shared" si="252"/>
        <v>180</v>
      </c>
      <c r="I1166" s="65">
        <f t="shared" si="247"/>
        <v>185</v>
      </c>
      <c r="J1166" s="66">
        <f t="shared" si="254"/>
        <v>0</v>
      </c>
      <c r="K1166" s="118">
        <f t="shared" si="242"/>
        <v>1</v>
      </c>
    </row>
    <row r="1167" spans="1:11" x14ac:dyDescent="0.3">
      <c r="A1167" s="21"/>
      <c r="B1167" s="20"/>
      <c r="C1167" s="36" t="s">
        <v>5</v>
      </c>
      <c r="D1167" s="22">
        <v>39987</v>
      </c>
      <c r="E1167" s="22">
        <v>39989</v>
      </c>
      <c r="F1167" s="111">
        <f t="shared" si="253"/>
        <v>365</v>
      </c>
      <c r="G1167" s="51">
        <f>'National Disaster Timeline'!$I$107</f>
        <v>3</v>
      </c>
      <c r="H1167" s="65">
        <f t="shared" si="252"/>
        <v>90</v>
      </c>
      <c r="I1167" s="65">
        <f t="shared" si="247"/>
        <v>-15</v>
      </c>
      <c r="J1167" s="66">
        <f t="shared" si="254"/>
        <v>0</v>
      </c>
      <c r="K1167" s="118">
        <f t="shared" si="242"/>
        <v>1</v>
      </c>
    </row>
    <row r="1168" spans="1:11" x14ac:dyDescent="0.3">
      <c r="A1168" s="21"/>
      <c r="B1168" s="20"/>
      <c r="C1168" s="37" t="s">
        <v>5</v>
      </c>
      <c r="D1168" s="34">
        <v>40064</v>
      </c>
      <c r="E1168" s="22">
        <v>40066</v>
      </c>
      <c r="F1168" s="111">
        <f t="shared" si="253"/>
        <v>75</v>
      </c>
      <c r="G1168" s="51">
        <f>'National Disaster Timeline'!$I$118</f>
        <v>1</v>
      </c>
      <c r="H1168" s="65">
        <f t="shared" si="252"/>
        <v>30</v>
      </c>
      <c r="I1168" s="65">
        <f t="shared" si="247"/>
        <v>-16</v>
      </c>
      <c r="J1168" s="66">
        <f t="shared" si="254"/>
        <v>1</v>
      </c>
      <c r="K1168" s="118">
        <f t="shared" si="242"/>
        <v>1</v>
      </c>
    </row>
    <row r="1169" spans="1:11" x14ac:dyDescent="0.3">
      <c r="A1169" s="21"/>
      <c r="B1169" s="20"/>
      <c r="C1169" s="37" t="s">
        <v>5</v>
      </c>
      <c r="D1169" s="34">
        <v>40080</v>
      </c>
      <c r="E1169" s="22">
        <v>40083</v>
      </c>
      <c r="F1169" s="111">
        <f t="shared" si="253"/>
        <v>14</v>
      </c>
      <c r="G1169" s="51">
        <f>'National Disaster Timeline'!$I$122</f>
        <v>1</v>
      </c>
      <c r="H1169" s="65">
        <f t="shared" si="252"/>
        <v>30</v>
      </c>
      <c r="I1169" s="65">
        <f t="shared" si="247"/>
        <v>-32</v>
      </c>
      <c r="J1169" s="66">
        <f t="shared" si="254"/>
        <v>1</v>
      </c>
      <c r="K1169" s="118">
        <f t="shared" si="242"/>
        <v>1</v>
      </c>
    </row>
    <row r="1170" spans="1:11" x14ac:dyDescent="0.3">
      <c r="A1170" s="21"/>
      <c r="C1170" s="36" t="s">
        <v>210</v>
      </c>
      <c r="D1170" s="22">
        <v>40081</v>
      </c>
      <c r="E1170" s="22">
        <v>40087</v>
      </c>
      <c r="F1170" s="111">
        <f t="shared" si="253"/>
        <v>-2</v>
      </c>
      <c r="G1170" s="51">
        <f>'National Disaster Timeline'!$I$123</f>
        <v>6</v>
      </c>
      <c r="H1170" s="65">
        <f t="shared" si="252"/>
        <v>180</v>
      </c>
      <c r="I1170" s="65">
        <f t="shared" si="247"/>
        <v>-181</v>
      </c>
      <c r="J1170" s="66">
        <f t="shared" si="254"/>
        <v>1</v>
      </c>
      <c r="K1170" s="118">
        <f t="shared" si="242"/>
        <v>1</v>
      </c>
    </row>
    <row r="1171" spans="1:11" x14ac:dyDescent="0.3">
      <c r="A1171" s="21"/>
      <c r="B1171" s="20"/>
      <c r="C1171" s="36" t="s">
        <v>5</v>
      </c>
      <c r="D1171" s="22">
        <v>40086</v>
      </c>
      <c r="E1171" s="22">
        <v>40096</v>
      </c>
      <c r="F1171" s="111">
        <f t="shared" si="253"/>
        <v>-1</v>
      </c>
      <c r="G1171" s="51">
        <f>'National Disaster Timeline'!$I$124</f>
        <v>6</v>
      </c>
      <c r="H1171" s="65">
        <f t="shared" si="252"/>
        <v>180</v>
      </c>
      <c r="I1171" s="65">
        <f t="shared" si="247"/>
        <v>-162</v>
      </c>
      <c r="J1171" s="66">
        <f t="shared" si="254"/>
        <v>1</v>
      </c>
      <c r="K1171" s="118">
        <f t="shared" si="242"/>
        <v>1</v>
      </c>
    </row>
    <row r="1172" spans="1:11" x14ac:dyDescent="0.3">
      <c r="A1172" s="21"/>
      <c r="B1172" s="20"/>
      <c r="C1172" s="36" t="s">
        <v>5</v>
      </c>
      <c r="D1172" s="22">
        <v>40114</v>
      </c>
      <c r="E1172" s="22">
        <v>40118</v>
      </c>
      <c r="F1172" s="111">
        <f t="shared" si="253"/>
        <v>18</v>
      </c>
      <c r="G1172" s="53">
        <f>'National Disaster Timeline'!$I$126</f>
        <v>6</v>
      </c>
      <c r="H1172" s="65">
        <f t="shared" si="252"/>
        <v>180</v>
      </c>
      <c r="I1172" s="65">
        <f t="shared" si="247"/>
        <v>-182</v>
      </c>
      <c r="J1172" s="66">
        <f t="shared" si="254"/>
        <v>1</v>
      </c>
      <c r="K1172" s="118">
        <f t="shared" si="242"/>
        <v>1</v>
      </c>
    </row>
    <row r="1173" spans="1:11" ht="15" thickBot="1" x14ac:dyDescent="0.35">
      <c r="A1173" s="21"/>
      <c r="C1173" s="37" t="s">
        <v>210</v>
      </c>
      <c r="D1173" s="34">
        <v>40116</v>
      </c>
      <c r="E1173" s="22">
        <v>40121</v>
      </c>
      <c r="F1173" s="111">
        <f t="shared" si="253"/>
        <v>-2</v>
      </c>
      <c r="G1173" s="51">
        <f>'National Disaster Timeline'!$I$127</f>
        <v>6</v>
      </c>
      <c r="H1173" s="65">
        <f t="shared" si="252"/>
        <v>180</v>
      </c>
      <c r="I1173" s="65">
        <f t="shared" si="247"/>
        <v>-180</v>
      </c>
      <c r="J1173" s="66">
        <f t="shared" si="254"/>
        <v>1</v>
      </c>
      <c r="K1173" s="118">
        <f t="shared" si="242"/>
        <v>1</v>
      </c>
    </row>
    <row r="1174" spans="1:11" s="94" customFormat="1" ht="15" thickBot="1" x14ac:dyDescent="0.35">
      <c r="A1174" s="98" t="s">
        <v>286</v>
      </c>
      <c r="B1174" s="89"/>
      <c r="C1174" s="90"/>
      <c r="D1174" s="91"/>
      <c r="E1174" s="92"/>
      <c r="F1174" s="112"/>
      <c r="G1174" s="136">
        <f>SUM(G1153:G1173)</f>
        <v>82</v>
      </c>
      <c r="H1174" s="136"/>
      <c r="I1174" s="136"/>
      <c r="J1174" s="136">
        <f t="shared" ref="J1174:K1174" si="255">SUM(J1153:J1173)</f>
        <v>15</v>
      </c>
      <c r="K1174" s="120">
        <f t="shared" si="255"/>
        <v>21</v>
      </c>
    </row>
    <row r="1175" spans="1:11" x14ac:dyDescent="0.3">
      <c r="A1175" s="21" t="s">
        <v>170</v>
      </c>
      <c r="B1175" s="19" t="s">
        <v>168</v>
      </c>
      <c r="C1175" s="36" t="s">
        <v>13</v>
      </c>
      <c r="D1175" s="22">
        <v>38610</v>
      </c>
      <c r="E1175" s="22">
        <v>38622</v>
      </c>
      <c r="F1175" s="111"/>
      <c r="G1175" s="51">
        <f>'National Disaster Timeline'!$I$3</f>
        <v>3</v>
      </c>
      <c r="H1175" s="65">
        <f t="shared" si="252"/>
        <v>90</v>
      </c>
      <c r="I1175" s="65">
        <f t="shared" si="247"/>
        <v>31</v>
      </c>
      <c r="J1175" s="66"/>
      <c r="K1175" s="118">
        <f t="shared" ref="K1175:K1237" si="256">COUNTIF(C1175, "*")</f>
        <v>1</v>
      </c>
    </row>
    <row r="1176" spans="1:11" x14ac:dyDescent="0.3">
      <c r="A1176" s="21"/>
      <c r="C1176" s="36" t="s">
        <v>13</v>
      </c>
      <c r="D1176" s="22">
        <v>38743</v>
      </c>
      <c r="E1176" s="22">
        <v>38753</v>
      </c>
      <c r="F1176" s="111">
        <f t="shared" ref="F1176:F1195" si="257">D1176-E1175</f>
        <v>121</v>
      </c>
      <c r="G1176" s="51">
        <f>'National Disaster Timeline'!$I$6</f>
        <v>6</v>
      </c>
      <c r="H1176" s="65">
        <f t="shared" si="252"/>
        <v>180</v>
      </c>
      <c r="I1176" s="65">
        <f t="shared" si="247"/>
        <v>-25</v>
      </c>
      <c r="J1176" s="66">
        <f t="shared" ref="J1176:J1195" si="258">IF(I1175 &lt; 0, 1, 0)</f>
        <v>0</v>
      </c>
      <c r="K1176" s="118">
        <f t="shared" si="256"/>
        <v>1</v>
      </c>
    </row>
    <row r="1177" spans="1:11" x14ac:dyDescent="0.3">
      <c r="A1177" s="21"/>
      <c r="C1177" s="106" t="s">
        <v>5</v>
      </c>
      <c r="D1177" s="22">
        <v>38908</v>
      </c>
      <c r="E1177" s="22">
        <v>38912</v>
      </c>
      <c r="F1177" s="111">
        <f t="shared" si="257"/>
        <v>155</v>
      </c>
      <c r="G1177" s="51">
        <f>'National Disaster Timeline'!$I$14</f>
        <v>6</v>
      </c>
      <c r="H1177" s="65">
        <f t="shared" si="252"/>
        <v>180</v>
      </c>
      <c r="I1177" s="65">
        <f t="shared" si="247"/>
        <v>-183</v>
      </c>
      <c r="J1177" s="66">
        <f t="shared" si="258"/>
        <v>1</v>
      </c>
      <c r="K1177" s="118">
        <f t="shared" si="256"/>
        <v>1</v>
      </c>
    </row>
    <row r="1178" spans="1:11" x14ac:dyDescent="0.3">
      <c r="A1178" s="21"/>
      <c r="C1178" s="106" t="s">
        <v>210</v>
      </c>
      <c r="D1178" s="22">
        <v>38909</v>
      </c>
      <c r="E1178" s="22">
        <v>38917</v>
      </c>
      <c r="F1178" s="111">
        <f t="shared" si="257"/>
        <v>-3</v>
      </c>
      <c r="G1178" s="51">
        <f>'National Disaster Timeline'!$I$15</f>
        <v>3</v>
      </c>
      <c r="H1178" s="65">
        <f t="shared" si="252"/>
        <v>90</v>
      </c>
      <c r="I1178" s="65">
        <f t="shared" si="247"/>
        <v>-88</v>
      </c>
      <c r="J1178" s="66">
        <f t="shared" si="258"/>
        <v>1</v>
      </c>
      <c r="K1178" s="118">
        <f t="shared" si="256"/>
        <v>1</v>
      </c>
    </row>
    <row r="1179" spans="1:11" x14ac:dyDescent="0.3">
      <c r="A1179" s="21"/>
      <c r="B1179" s="20"/>
      <c r="C1179" s="106" t="s">
        <v>5</v>
      </c>
      <c r="D1179" s="22">
        <v>38919</v>
      </c>
      <c r="E1179" s="22">
        <v>38923</v>
      </c>
      <c r="F1179" s="111">
        <f t="shared" si="257"/>
        <v>2</v>
      </c>
      <c r="G1179" s="51">
        <f>'National Disaster Timeline'!$I$17</f>
        <v>3</v>
      </c>
      <c r="H1179" s="65">
        <f t="shared" si="252"/>
        <v>90</v>
      </c>
      <c r="I1179" s="65">
        <f t="shared" si="247"/>
        <v>-91</v>
      </c>
      <c r="J1179" s="66">
        <f t="shared" si="258"/>
        <v>1</v>
      </c>
      <c r="K1179" s="118">
        <f t="shared" si="256"/>
        <v>1</v>
      </c>
    </row>
    <row r="1180" spans="1:11" x14ac:dyDescent="0.3">
      <c r="A1180" s="21"/>
      <c r="C1180" s="106" t="s">
        <v>210</v>
      </c>
      <c r="D1180" s="22">
        <v>38922</v>
      </c>
      <c r="E1180" s="22">
        <v>38926</v>
      </c>
      <c r="F1180" s="111">
        <f t="shared" si="257"/>
        <v>-1</v>
      </c>
      <c r="G1180" s="51">
        <f>'National Disaster Timeline'!$I$18</f>
        <v>1</v>
      </c>
      <c r="H1180" s="65">
        <f t="shared" si="252"/>
        <v>30</v>
      </c>
      <c r="I1180" s="65">
        <f t="shared" si="247"/>
        <v>29</v>
      </c>
      <c r="J1180" s="66">
        <f t="shared" si="258"/>
        <v>1</v>
      </c>
      <c r="K1180" s="118">
        <f t="shared" si="256"/>
        <v>1</v>
      </c>
    </row>
    <row r="1181" spans="1:11" x14ac:dyDescent="0.3">
      <c r="A1181" s="21"/>
      <c r="B1181" s="20"/>
      <c r="C1181" s="35" t="s">
        <v>5</v>
      </c>
      <c r="D1181" s="34">
        <v>38985</v>
      </c>
      <c r="E1181" s="22">
        <v>38989</v>
      </c>
      <c r="F1181" s="111">
        <f t="shared" si="257"/>
        <v>59</v>
      </c>
      <c r="G1181" s="51">
        <f>'National Disaster Timeline'!$I$25</f>
        <v>6</v>
      </c>
      <c r="H1181" s="65">
        <f t="shared" si="252"/>
        <v>180</v>
      </c>
      <c r="I1181" s="65">
        <f t="shared" si="247"/>
        <v>-182</v>
      </c>
      <c r="J1181" s="66">
        <f t="shared" si="258"/>
        <v>0</v>
      </c>
      <c r="K1181" s="118">
        <f t="shared" si="256"/>
        <v>1</v>
      </c>
    </row>
    <row r="1182" spans="1:11" x14ac:dyDescent="0.3">
      <c r="A1182" s="21"/>
      <c r="C1182" s="106" t="s">
        <v>210</v>
      </c>
      <c r="D1182" s="22">
        <v>38987</v>
      </c>
      <c r="E1182" s="22">
        <v>38996</v>
      </c>
      <c r="F1182" s="111">
        <f t="shared" si="257"/>
        <v>-2</v>
      </c>
      <c r="G1182" s="51">
        <f>'National Disaster Timeline'!$I$26</f>
        <v>6</v>
      </c>
      <c r="H1182" s="65">
        <f t="shared" si="252"/>
        <v>180</v>
      </c>
      <c r="I1182" s="65">
        <f t="shared" si="247"/>
        <v>123</v>
      </c>
      <c r="J1182" s="66">
        <f t="shared" si="258"/>
        <v>1</v>
      </c>
      <c r="K1182" s="118">
        <f t="shared" si="256"/>
        <v>1</v>
      </c>
    </row>
    <row r="1183" spans="1:11" x14ac:dyDescent="0.3">
      <c r="A1183" s="21"/>
      <c r="C1183" s="35" t="s">
        <v>5</v>
      </c>
      <c r="D1183" s="34">
        <v>39299</v>
      </c>
      <c r="E1183" s="22">
        <v>39302</v>
      </c>
      <c r="F1183" s="111">
        <f t="shared" si="257"/>
        <v>303</v>
      </c>
      <c r="G1183" s="51">
        <f>'National Disaster Timeline'!$I$42</f>
        <v>1</v>
      </c>
      <c r="H1183" s="65">
        <f t="shared" si="252"/>
        <v>30</v>
      </c>
      <c r="I1183" s="65">
        <f t="shared" si="247"/>
        <v>-30</v>
      </c>
      <c r="J1183" s="66">
        <f t="shared" si="258"/>
        <v>0</v>
      </c>
      <c r="K1183" s="118">
        <f t="shared" si="256"/>
        <v>1</v>
      </c>
    </row>
    <row r="1184" spans="1:11" x14ac:dyDescent="0.3">
      <c r="A1184" s="21"/>
      <c r="C1184" s="106" t="s">
        <v>210</v>
      </c>
      <c r="D1184" s="22">
        <v>39302</v>
      </c>
      <c r="E1184" s="22">
        <v>39307</v>
      </c>
      <c r="F1184" s="111">
        <f t="shared" si="257"/>
        <v>0</v>
      </c>
      <c r="G1184" s="51">
        <f>'National Disaster Timeline'!$I$43</f>
        <v>3</v>
      </c>
      <c r="H1184" s="65">
        <f t="shared" si="252"/>
        <v>90</v>
      </c>
      <c r="I1184" s="65">
        <f t="shared" si="247"/>
        <v>-90</v>
      </c>
      <c r="J1184" s="66">
        <f t="shared" si="258"/>
        <v>1</v>
      </c>
      <c r="K1184" s="118">
        <f t="shared" si="256"/>
        <v>1</v>
      </c>
    </row>
    <row r="1185" spans="1:11" x14ac:dyDescent="0.3">
      <c r="A1185" s="21"/>
      <c r="B1185" s="20"/>
      <c r="C1185" s="35" t="s">
        <v>5</v>
      </c>
      <c r="D1185" s="34">
        <v>39307</v>
      </c>
      <c r="E1185" s="22">
        <v>39312</v>
      </c>
      <c r="F1185" s="111">
        <f t="shared" si="257"/>
        <v>0</v>
      </c>
      <c r="G1185" s="51">
        <f>'National Disaster Timeline'!$I$45</f>
        <v>3</v>
      </c>
      <c r="H1185" s="65">
        <f t="shared" si="252"/>
        <v>90</v>
      </c>
      <c r="I1185" s="65">
        <f t="shared" ref="I1185:I1248" si="259">F1186 - H1185</f>
        <v>-91</v>
      </c>
      <c r="J1185" s="66">
        <f t="shared" si="258"/>
        <v>1</v>
      </c>
      <c r="K1185" s="118">
        <f t="shared" si="256"/>
        <v>1</v>
      </c>
    </row>
    <row r="1186" spans="1:11" x14ac:dyDescent="0.3">
      <c r="A1186" s="21"/>
      <c r="C1186" s="106" t="s">
        <v>210</v>
      </c>
      <c r="D1186" s="22">
        <v>39311</v>
      </c>
      <c r="E1186" s="22">
        <v>39318</v>
      </c>
      <c r="F1186" s="111">
        <f t="shared" si="257"/>
        <v>-1</v>
      </c>
      <c r="G1186" s="51">
        <f>'National Disaster Timeline'!$I$46</f>
        <v>3</v>
      </c>
      <c r="H1186" s="65">
        <f t="shared" si="252"/>
        <v>90</v>
      </c>
      <c r="I1186" s="65">
        <f t="shared" si="259"/>
        <v>-56</v>
      </c>
      <c r="J1186" s="66">
        <f t="shared" si="258"/>
        <v>1</v>
      </c>
      <c r="K1186" s="118">
        <f t="shared" si="256"/>
        <v>1</v>
      </c>
    </row>
    <row r="1187" spans="1:11" x14ac:dyDescent="0.3">
      <c r="A1187" s="21"/>
      <c r="B1187" s="20"/>
      <c r="C1187" s="35" t="s">
        <v>5</v>
      </c>
      <c r="D1187" s="34">
        <v>39352</v>
      </c>
      <c r="E1187" s="22">
        <v>39355</v>
      </c>
      <c r="F1187" s="111">
        <f t="shared" si="257"/>
        <v>34</v>
      </c>
      <c r="G1187" s="51">
        <f>'National Disaster Timeline'!$I$49</f>
        <v>3</v>
      </c>
      <c r="H1187" s="65">
        <f t="shared" si="252"/>
        <v>90</v>
      </c>
      <c r="I1187" s="65">
        <f t="shared" si="259"/>
        <v>171</v>
      </c>
      <c r="J1187" s="66">
        <f t="shared" si="258"/>
        <v>1</v>
      </c>
      <c r="K1187" s="118">
        <f t="shared" si="256"/>
        <v>1</v>
      </c>
    </row>
    <row r="1188" spans="1:11" x14ac:dyDescent="0.3">
      <c r="A1188" s="21"/>
      <c r="B1188" s="20"/>
      <c r="C1188" s="35" t="s">
        <v>5</v>
      </c>
      <c r="D1188" s="34">
        <v>39616</v>
      </c>
      <c r="E1188" s="34">
        <v>39622</v>
      </c>
      <c r="F1188" s="111">
        <f t="shared" si="257"/>
        <v>261</v>
      </c>
      <c r="G1188" s="51">
        <f>'National Disaster Timeline'!$I$71</f>
        <v>6</v>
      </c>
      <c r="H1188" s="65">
        <f t="shared" si="252"/>
        <v>180</v>
      </c>
      <c r="I1188" s="65">
        <f t="shared" si="259"/>
        <v>185</v>
      </c>
      <c r="J1188" s="66">
        <f t="shared" si="258"/>
        <v>0</v>
      </c>
      <c r="K1188" s="118">
        <f t="shared" si="256"/>
        <v>1</v>
      </c>
    </row>
    <row r="1189" spans="1:11" x14ac:dyDescent="0.3">
      <c r="A1189" s="21"/>
      <c r="B1189" s="20"/>
      <c r="C1189" s="106" t="s">
        <v>5</v>
      </c>
      <c r="D1189" s="22">
        <v>39987</v>
      </c>
      <c r="E1189" s="22">
        <v>39989</v>
      </c>
      <c r="F1189" s="111">
        <f t="shared" si="257"/>
        <v>365</v>
      </c>
      <c r="G1189" s="51">
        <f>'National Disaster Timeline'!$I$107</f>
        <v>3</v>
      </c>
      <c r="H1189" s="65">
        <f t="shared" si="252"/>
        <v>90</v>
      </c>
      <c r="I1189" s="65">
        <f t="shared" si="259"/>
        <v>-15</v>
      </c>
      <c r="J1189" s="66">
        <f t="shared" si="258"/>
        <v>0</v>
      </c>
      <c r="K1189" s="118">
        <f t="shared" si="256"/>
        <v>1</v>
      </c>
    </row>
    <row r="1190" spans="1:11" x14ac:dyDescent="0.3">
      <c r="A1190" s="21"/>
      <c r="B1190" s="20"/>
      <c r="C1190" s="35" t="s">
        <v>5</v>
      </c>
      <c r="D1190" s="34">
        <v>40064</v>
      </c>
      <c r="E1190" s="22">
        <v>40066</v>
      </c>
      <c r="F1190" s="111">
        <f t="shared" si="257"/>
        <v>75</v>
      </c>
      <c r="G1190" s="51">
        <f>'National Disaster Timeline'!$I$118</f>
        <v>1</v>
      </c>
      <c r="H1190" s="65">
        <f t="shared" si="252"/>
        <v>30</v>
      </c>
      <c r="I1190" s="65">
        <f t="shared" si="259"/>
        <v>-16</v>
      </c>
      <c r="J1190" s="66">
        <f t="shared" si="258"/>
        <v>1</v>
      </c>
      <c r="K1190" s="118">
        <f t="shared" si="256"/>
        <v>1</v>
      </c>
    </row>
    <row r="1191" spans="1:11" s="10" customFormat="1" x14ac:dyDescent="0.3">
      <c r="A1191" s="21"/>
      <c r="B1191" s="20"/>
      <c r="C1191" s="35" t="s">
        <v>5</v>
      </c>
      <c r="D1191" s="34">
        <v>40080</v>
      </c>
      <c r="E1191" s="22">
        <v>40083</v>
      </c>
      <c r="F1191" s="111">
        <f t="shared" si="257"/>
        <v>14</v>
      </c>
      <c r="G1191" s="51">
        <f>'National Disaster Timeline'!$I$122</f>
        <v>1</v>
      </c>
      <c r="H1191" s="65">
        <f t="shared" si="252"/>
        <v>30</v>
      </c>
      <c r="I1191" s="65">
        <f t="shared" si="259"/>
        <v>-32</v>
      </c>
      <c r="J1191" s="66">
        <f t="shared" si="258"/>
        <v>1</v>
      </c>
      <c r="K1191" s="118">
        <f t="shared" si="256"/>
        <v>1</v>
      </c>
    </row>
    <row r="1192" spans="1:11" x14ac:dyDescent="0.3">
      <c r="A1192" s="21"/>
      <c r="C1192" s="106" t="s">
        <v>210</v>
      </c>
      <c r="D1192" s="22">
        <v>40081</v>
      </c>
      <c r="E1192" s="22">
        <v>40087</v>
      </c>
      <c r="F1192" s="111">
        <f t="shared" si="257"/>
        <v>-2</v>
      </c>
      <c r="G1192" s="51">
        <f>'National Disaster Timeline'!$I$123</f>
        <v>6</v>
      </c>
      <c r="H1192" s="65">
        <f t="shared" si="252"/>
        <v>180</v>
      </c>
      <c r="I1192" s="65">
        <f t="shared" si="259"/>
        <v>-181</v>
      </c>
      <c r="J1192" s="66">
        <f t="shared" si="258"/>
        <v>1</v>
      </c>
      <c r="K1192" s="118">
        <f t="shared" si="256"/>
        <v>1</v>
      </c>
    </row>
    <row r="1193" spans="1:11" x14ac:dyDescent="0.3">
      <c r="A1193" s="21"/>
      <c r="B1193" s="20"/>
      <c r="C1193" s="106" t="s">
        <v>5</v>
      </c>
      <c r="D1193" s="22">
        <v>40086</v>
      </c>
      <c r="E1193" s="22">
        <v>40096</v>
      </c>
      <c r="F1193" s="111">
        <f t="shared" si="257"/>
        <v>-1</v>
      </c>
      <c r="G1193" s="51">
        <f>'National Disaster Timeline'!$I$124</f>
        <v>6</v>
      </c>
      <c r="H1193" s="65">
        <f t="shared" si="252"/>
        <v>180</v>
      </c>
      <c r="I1193" s="65">
        <f t="shared" si="259"/>
        <v>-162</v>
      </c>
      <c r="J1193" s="66">
        <f t="shared" si="258"/>
        <v>1</v>
      </c>
      <c r="K1193" s="118">
        <f t="shared" si="256"/>
        <v>1</v>
      </c>
    </row>
    <row r="1194" spans="1:11" x14ac:dyDescent="0.3">
      <c r="A1194" s="21"/>
      <c r="B1194" s="20"/>
      <c r="C1194" s="106" t="s">
        <v>5</v>
      </c>
      <c r="D1194" s="22">
        <v>40114</v>
      </c>
      <c r="E1194" s="22">
        <v>40118</v>
      </c>
      <c r="F1194" s="111">
        <f t="shared" si="257"/>
        <v>18</v>
      </c>
      <c r="G1194" s="53">
        <f>'National Disaster Timeline'!$I$126</f>
        <v>6</v>
      </c>
      <c r="H1194" s="65">
        <f t="shared" si="252"/>
        <v>180</v>
      </c>
      <c r="I1194" s="65">
        <f t="shared" si="259"/>
        <v>-182</v>
      </c>
      <c r="J1194" s="66">
        <f t="shared" si="258"/>
        <v>1</v>
      </c>
      <c r="K1194" s="118">
        <f t="shared" si="256"/>
        <v>1</v>
      </c>
    </row>
    <row r="1195" spans="1:11" ht="15" thickBot="1" x14ac:dyDescent="0.35">
      <c r="A1195" s="21"/>
      <c r="C1195" s="35" t="s">
        <v>210</v>
      </c>
      <c r="D1195" s="34">
        <v>40116</v>
      </c>
      <c r="E1195" s="22">
        <v>40121</v>
      </c>
      <c r="F1195" s="111">
        <f t="shared" si="257"/>
        <v>-2</v>
      </c>
      <c r="G1195" s="51">
        <f>'National Disaster Timeline'!$I$127</f>
        <v>6</v>
      </c>
      <c r="H1195" s="65">
        <f t="shared" si="252"/>
        <v>180</v>
      </c>
      <c r="I1195" s="65">
        <f t="shared" si="259"/>
        <v>-180</v>
      </c>
      <c r="J1195" s="66">
        <f t="shared" si="258"/>
        <v>1</v>
      </c>
      <c r="K1195" s="118">
        <f t="shared" si="256"/>
        <v>1</v>
      </c>
    </row>
    <row r="1196" spans="1:11" s="94" customFormat="1" ht="15" thickBot="1" x14ac:dyDescent="0.35">
      <c r="A1196" s="98" t="s">
        <v>286</v>
      </c>
      <c r="B1196" s="89"/>
      <c r="C1196" s="90"/>
      <c r="D1196" s="91"/>
      <c r="E1196" s="92"/>
      <c r="F1196" s="112"/>
      <c r="G1196" s="136">
        <f>SUM(G1175:G1195)</f>
        <v>82</v>
      </c>
      <c r="H1196" s="136"/>
      <c r="I1196" s="136"/>
      <c r="J1196" s="136">
        <f t="shared" ref="J1196" si="260">SUM(J1175:J1195)</f>
        <v>15</v>
      </c>
      <c r="K1196" s="120">
        <f t="shared" ref="K1196" si="261">SUM(K1175:K1195)</f>
        <v>21</v>
      </c>
    </row>
    <row r="1197" spans="1:11" x14ac:dyDescent="0.3">
      <c r="A1197" s="21" t="s">
        <v>171</v>
      </c>
      <c r="B1197" s="19" t="s">
        <v>169</v>
      </c>
      <c r="C1197" s="36" t="s">
        <v>13</v>
      </c>
      <c r="D1197" s="22">
        <v>38610</v>
      </c>
      <c r="E1197" s="22">
        <v>38622</v>
      </c>
      <c r="F1197" s="111"/>
      <c r="G1197" s="51">
        <f>'National Disaster Timeline'!$I$3</f>
        <v>3</v>
      </c>
      <c r="H1197" s="65">
        <f t="shared" si="252"/>
        <v>90</v>
      </c>
      <c r="I1197" s="65">
        <f t="shared" si="259"/>
        <v>196</v>
      </c>
      <c r="J1197" s="66"/>
      <c r="K1197" s="118">
        <f t="shared" si="256"/>
        <v>1</v>
      </c>
    </row>
    <row r="1198" spans="1:11" x14ac:dyDescent="0.3">
      <c r="A1198" s="21"/>
      <c r="C1198" s="106" t="s">
        <v>5</v>
      </c>
      <c r="D1198" s="22">
        <v>38908</v>
      </c>
      <c r="E1198" s="22">
        <v>38912</v>
      </c>
      <c r="F1198" s="111">
        <f t="shared" ref="F1198:F1216" si="262">D1198-E1197</f>
        <v>286</v>
      </c>
      <c r="G1198" s="51">
        <f>'National Disaster Timeline'!$I$14</f>
        <v>6</v>
      </c>
      <c r="H1198" s="65">
        <f t="shared" si="252"/>
        <v>180</v>
      </c>
      <c r="I1198" s="65">
        <f t="shared" si="259"/>
        <v>-183</v>
      </c>
      <c r="J1198" s="66">
        <f t="shared" ref="J1198:J1216" si="263">IF(I1197 &lt; 0, 1, 0)</f>
        <v>0</v>
      </c>
      <c r="K1198" s="118">
        <f t="shared" si="256"/>
        <v>1</v>
      </c>
    </row>
    <row r="1199" spans="1:11" x14ac:dyDescent="0.3">
      <c r="A1199" s="21"/>
      <c r="C1199" s="106" t="s">
        <v>210</v>
      </c>
      <c r="D1199" s="22">
        <v>38909</v>
      </c>
      <c r="E1199" s="22">
        <v>38917</v>
      </c>
      <c r="F1199" s="111">
        <f t="shared" si="262"/>
        <v>-3</v>
      </c>
      <c r="G1199" s="51">
        <f>'National Disaster Timeline'!$I$15</f>
        <v>3</v>
      </c>
      <c r="H1199" s="65">
        <f t="shared" si="252"/>
        <v>90</v>
      </c>
      <c r="I1199" s="65">
        <f t="shared" si="259"/>
        <v>-88</v>
      </c>
      <c r="J1199" s="66">
        <f t="shared" si="263"/>
        <v>1</v>
      </c>
      <c r="K1199" s="118">
        <f t="shared" si="256"/>
        <v>1</v>
      </c>
    </row>
    <row r="1200" spans="1:11" s="10" customFormat="1" x14ac:dyDescent="0.3">
      <c r="A1200" s="21"/>
      <c r="B1200" s="20"/>
      <c r="C1200" s="106" t="s">
        <v>5</v>
      </c>
      <c r="D1200" s="22">
        <v>38919</v>
      </c>
      <c r="E1200" s="22">
        <v>38923</v>
      </c>
      <c r="F1200" s="111">
        <f t="shared" si="262"/>
        <v>2</v>
      </c>
      <c r="G1200" s="51">
        <f>'National Disaster Timeline'!$I$17</f>
        <v>3</v>
      </c>
      <c r="H1200" s="65">
        <f t="shared" si="252"/>
        <v>90</v>
      </c>
      <c r="I1200" s="65">
        <f t="shared" si="259"/>
        <v>-91</v>
      </c>
      <c r="J1200" s="66">
        <f t="shared" si="263"/>
        <v>1</v>
      </c>
      <c r="K1200" s="118">
        <f t="shared" si="256"/>
        <v>1</v>
      </c>
    </row>
    <row r="1201" spans="1:11" x14ac:dyDescent="0.3">
      <c r="A1201" s="21"/>
      <c r="C1201" s="106" t="s">
        <v>210</v>
      </c>
      <c r="D1201" s="22">
        <v>38922</v>
      </c>
      <c r="E1201" s="22">
        <v>38926</v>
      </c>
      <c r="F1201" s="111">
        <f t="shared" si="262"/>
        <v>-1</v>
      </c>
      <c r="G1201" s="51">
        <f>'National Disaster Timeline'!$I$18</f>
        <v>1</v>
      </c>
      <c r="H1201" s="65">
        <f t="shared" si="252"/>
        <v>30</v>
      </c>
      <c r="I1201" s="65">
        <f t="shared" si="259"/>
        <v>29</v>
      </c>
      <c r="J1201" s="66">
        <f t="shared" si="263"/>
        <v>1</v>
      </c>
      <c r="K1201" s="118">
        <f t="shared" si="256"/>
        <v>1</v>
      </c>
    </row>
    <row r="1202" spans="1:11" x14ac:dyDescent="0.3">
      <c r="A1202" s="21"/>
      <c r="B1202" s="20"/>
      <c r="C1202" s="35" t="s">
        <v>5</v>
      </c>
      <c r="D1202" s="34">
        <v>38985</v>
      </c>
      <c r="E1202" s="22">
        <v>38989</v>
      </c>
      <c r="F1202" s="111">
        <f t="shared" si="262"/>
        <v>59</v>
      </c>
      <c r="G1202" s="51">
        <f>'National Disaster Timeline'!$I$25</f>
        <v>6</v>
      </c>
      <c r="H1202" s="65">
        <f t="shared" si="252"/>
        <v>180</v>
      </c>
      <c r="I1202" s="65">
        <f t="shared" si="259"/>
        <v>-182</v>
      </c>
      <c r="J1202" s="66">
        <f t="shared" si="263"/>
        <v>0</v>
      </c>
      <c r="K1202" s="118">
        <f t="shared" si="256"/>
        <v>1</v>
      </c>
    </row>
    <row r="1203" spans="1:11" x14ac:dyDescent="0.3">
      <c r="A1203" s="21"/>
      <c r="C1203" s="106" t="s">
        <v>210</v>
      </c>
      <c r="D1203" s="22">
        <v>38987</v>
      </c>
      <c r="E1203" s="22">
        <v>38996</v>
      </c>
      <c r="F1203" s="111">
        <f t="shared" si="262"/>
        <v>-2</v>
      </c>
      <c r="G1203" s="51">
        <f>'National Disaster Timeline'!$I$26</f>
        <v>6</v>
      </c>
      <c r="H1203" s="65">
        <f t="shared" si="252"/>
        <v>180</v>
      </c>
      <c r="I1203" s="65">
        <f t="shared" si="259"/>
        <v>123</v>
      </c>
      <c r="J1203" s="66">
        <f t="shared" si="263"/>
        <v>1</v>
      </c>
      <c r="K1203" s="118">
        <f t="shared" si="256"/>
        <v>1</v>
      </c>
    </row>
    <row r="1204" spans="1:11" x14ac:dyDescent="0.3">
      <c r="A1204" s="21"/>
      <c r="C1204" s="35" t="s">
        <v>5</v>
      </c>
      <c r="D1204" s="34">
        <v>39299</v>
      </c>
      <c r="E1204" s="22">
        <v>39302</v>
      </c>
      <c r="F1204" s="111">
        <f t="shared" si="262"/>
        <v>303</v>
      </c>
      <c r="G1204" s="51">
        <f>'National Disaster Timeline'!$I$42</f>
        <v>1</v>
      </c>
      <c r="H1204" s="65">
        <f t="shared" si="252"/>
        <v>30</v>
      </c>
      <c r="I1204" s="65">
        <f t="shared" si="259"/>
        <v>-30</v>
      </c>
      <c r="J1204" s="66">
        <f t="shared" si="263"/>
        <v>0</v>
      </c>
      <c r="K1204" s="118">
        <f t="shared" si="256"/>
        <v>1</v>
      </c>
    </row>
    <row r="1205" spans="1:11" x14ac:dyDescent="0.3">
      <c r="A1205" s="21"/>
      <c r="C1205" s="106" t="s">
        <v>210</v>
      </c>
      <c r="D1205" s="22">
        <v>39302</v>
      </c>
      <c r="E1205" s="22">
        <v>39307</v>
      </c>
      <c r="F1205" s="111">
        <f t="shared" si="262"/>
        <v>0</v>
      </c>
      <c r="G1205" s="51">
        <f>'National Disaster Timeline'!$I$43</f>
        <v>3</v>
      </c>
      <c r="H1205" s="65">
        <f t="shared" si="252"/>
        <v>90</v>
      </c>
      <c r="I1205" s="65">
        <f t="shared" si="259"/>
        <v>-90</v>
      </c>
      <c r="J1205" s="66">
        <f t="shared" si="263"/>
        <v>1</v>
      </c>
      <c r="K1205" s="118">
        <f t="shared" si="256"/>
        <v>1</v>
      </c>
    </row>
    <row r="1206" spans="1:11" x14ac:dyDescent="0.3">
      <c r="A1206" s="21"/>
      <c r="B1206" s="20"/>
      <c r="C1206" s="35" t="s">
        <v>5</v>
      </c>
      <c r="D1206" s="34">
        <v>39307</v>
      </c>
      <c r="E1206" s="22">
        <v>39312</v>
      </c>
      <c r="F1206" s="111">
        <f t="shared" si="262"/>
        <v>0</v>
      </c>
      <c r="G1206" s="51">
        <f>'National Disaster Timeline'!$I$45</f>
        <v>3</v>
      </c>
      <c r="H1206" s="65">
        <f t="shared" si="252"/>
        <v>90</v>
      </c>
      <c r="I1206" s="65">
        <f t="shared" si="259"/>
        <v>-91</v>
      </c>
      <c r="J1206" s="66">
        <f t="shared" si="263"/>
        <v>1</v>
      </c>
      <c r="K1206" s="118">
        <f t="shared" si="256"/>
        <v>1</v>
      </c>
    </row>
    <row r="1207" spans="1:11" x14ac:dyDescent="0.3">
      <c r="A1207" s="21"/>
      <c r="C1207" s="106" t="s">
        <v>210</v>
      </c>
      <c r="D1207" s="22">
        <v>39311</v>
      </c>
      <c r="E1207" s="22">
        <v>39318</v>
      </c>
      <c r="F1207" s="111">
        <f t="shared" si="262"/>
        <v>-1</v>
      </c>
      <c r="G1207" s="51">
        <f>'National Disaster Timeline'!$I$46</f>
        <v>3</v>
      </c>
      <c r="H1207" s="65">
        <f t="shared" si="252"/>
        <v>90</v>
      </c>
      <c r="I1207" s="65">
        <f t="shared" si="259"/>
        <v>-56</v>
      </c>
      <c r="J1207" s="66">
        <f t="shared" si="263"/>
        <v>1</v>
      </c>
      <c r="K1207" s="118">
        <f t="shared" si="256"/>
        <v>1</v>
      </c>
    </row>
    <row r="1208" spans="1:11" x14ac:dyDescent="0.3">
      <c r="A1208" s="21"/>
      <c r="B1208" s="20"/>
      <c r="C1208" s="35" t="s">
        <v>5</v>
      </c>
      <c r="D1208" s="34">
        <v>39352</v>
      </c>
      <c r="E1208" s="22">
        <v>39355</v>
      </c>
      <c r="F1208" s="111">
        <f t="shared" si="262"/>
        <v>34</v>
      </c>
      <c r="G1208" s="51">
        <f>'National Disaster Timeline'!$I$49</f>
        <v>3</v>
      </c>
      <c r="H1208" s="65">
        <f t="shared" si="252"/>
        <v>90</v>
      </c>
      <c r="I1208" s="65">
        <f t="shared" si="259"/>
        <v>171</v>
      </c>
      <c r="J1208" s="66">
        <f t="shared" si="263"/>
        <v>1</v>
      </c>
      <c r="K1208" s="118">
        <f t="shared" si="256"/>
        <v>1</v>
      </c>
    </row>
    <row r="1209" spans="1:11" x14ac:dyDescent="0.3">
      <c r="A1209" s="21"/>
      <c r="B1209" s="20"/>
      <c r="C1209" s="35" t="s">
        <v>5</v>
      </c>
      <c r="D1209" s="34">
        <v>39616</v>
      </c>
      <c r="E1209" s="34">
        <v>39622</v>
      </c>
      <c r="F1209" s="111">
        <f t="shared" si="262"/>
        <v>261</v>
      </c>
      <c r="G1209" s="51">
        <f>'National Disaster Timeline'!$I$71</f>
        <v>6</v>
      </c>
      <c r="H1209" s="65">
        <f t="shared" si="252"/>
        <v>180</v>
      </c>
      <c r="I1209" s="65">
        <f t="shared" si="259"/>
        <v>185</v>
      </c>
      <c r="J1209" s="66">
        <f t="shared" si="263"/>
        <v>0</v>
      </c>
      <c r="K1209" s="118">
        <f t="shared" si="256"/>
        <v>1</v>
      </c>
    </row>
    <row r="1210" spans="1:11" x14ac:dyDescent="0.3">
      <c r="A1210" s="21"/>
      <c r="B1210" s="20"/>
      <c r="C1210" s="106" t="s">
        <v>5</v>
      </c>
      <c r="D1210" s="22">
        <v>39987</v>
      </c>
      <c r="E1210" s="22">
        <v>39989</v>
      </c>
      <c r="F1210" s="111">
        <f t="shared" si="262"/>
        <v>365</v>
      </c>
      <c r="G1210" s="51">
        <f>'National Disaster Timeline'!$I$107</f>
        <v>3</v>
      </c>
      <c r="H1210" s="65">
        <f t="shared" si="252"/>
        <v>90</v>
      </c>
      <c r="I1210" s="65">
        <f t="shared" si="259"/>
        <v>-15</v>
      </c>
      <c r="J1210" s="66">
        <f t="shared" si="263"/>
        <v>0</v>
      </c>
      <c r="K1210" s="118">
        <f t="shared" si="256"/>
        <v>1</v>
      </c>
    </row>
    <row r="1211" spans="1:11" x14ac:dyDescent="0.3">
      <c r="A1211" s="21"/>
      <c r="C1211" s="37" t="s">
        <v>5</v>
      </c>
      <c r="D1211" s="34">
        <v>40064</v>
      </c>
      <c r="E1211" s="22">
        <v>40066</v>
      </c>
      <c r="F1211" s="111">
        <f t="shared" si="262"/>
        <v>75</v>
      </c>
      <c r="G1211" s="51">
        <f>'National Disaster Timeline'!$I$118</f>
        <v>1</v>
      </c>
      <c r="H1211" s="65">
        <f t="shared" si="252"/>
        <v>30</v>
      </c>
      <c r="I1211" s="65">
        <f t="shared" si="259"/>
        <v>-16</v>
      </c>
      <c r="J1211" s="66">
        <f t="shared" si="263"/>
        <v>1</v>
      </c>
      <c r="K1211" s="118">
        <f t="shared" si="256"/>
        <v>1</v>
      </c>
    </row>
    <row r="1212" spans="1:11" x14ac:dyDescent="0.3">
      <c r="A1212" s="21"/>
      <c r="C1212" s="37" t="s">
        <v>5</v>
      </c>
      <c r="D1212" s="34">
        <v>40080</v>
      </c>
      <c r="E1212" s="22">
        <v>40083</v>
      </c>
      <c r="F1212" s="111">
        <f t="shared" si="262"/>
        <v>14</v>
      </c>
      <c r="G1212" s="51">
        <f>'National Disaster Timeline'!$I$122</f>
        <v>1</v>
      </c>
      <c r="H1212" s="65">
        <f t="shared" si="252"/>
        <v>30</v>
      </c>
      <c r="I1212" s="65">
        <f t="shared" si="259"/>
        <v>-32</v>
      </c>
      <c r="J1212" s="66">
        <f t="shared" si="263"/>
        <v>1</v>
      </c>
      <c r="K1212" s="118">
        <f t="shared" si="256"/>
        <v>1</v>
      </c>
    </row>
    <row r="1213" spans="1:11" x14ac:dyDescent="0.3">
      <c r="A1213" s="21"/>
      <c r="C1213" s="36" t="s">
        <v>210</v>
      </c>
      <c r="D1213" s="22">
        <v>40081</v>
      </c>
      <c r="E1213" s="22">
        <v>40087</v>
      </c>
      <c r="F1213" s="111">
        <f t="shared" si="262"/>
        <v>-2</v>
      </c>
      <c r="G1213" s="51">
        <f>'National Disaster Timeline'!$I$123</f>
        <v>6</v>
      </c>
      <c r="H1213" s="65">
        <f t="shared" si="252"/>
        <v>180</v>
      </c>
      <c r="I1213" s="65">
        <f t="shared" si="259"/>
        <v>-181</v>
      </c>
      <c r="J1213" s="66">
        <f t="shared" si="263"/>
        <v>1</v>
      </c>
      <c r="K1213" s="118">
        <f t="shared" si="256"/>
        <v>1</v>
      </c>
    </row>
    <row r="1214" spans="1:11" x14ac:dyDescent="0.3">
      <c r="A1214" s="21"/>
      <c r="B1214" s="20"/>
      <c r="C1214" s="36" t="s">
        <v>5</v>
      </c>
      <c r="D1214" s="22">
        <v>40086</v>
      </c>
      <c r="E1214" s="22">
        <v>40096</v>
      </c>
      <c r="F1214" s="111">
        <f t="shared" si="262"/>
        <v>-1</v>
      </c>
      <c r="G1214" s="51">
        <f>'National Disaster Timeline'!$I$124</f>
        <v>6</v>
      </c>
      <c r="H1214" s="65">
        <f t="shared" si="252"/>
        <v>180</v>
      </c>
      <c r="I1214" s="65">
        <f t="shared" si="259"/>
        <v>-162</v>
      </c>
      <c r="J1214" s="66">
        <f t="shared" si="263"/>
        <v>1</v>
      </c>
      <c r="K1214" s="118">
        <f t="shared" si="256"/>
        <v>1</v>
      </c>
    </row>
    <row r="1215" spans="1:11" x14ac:dyDescent="0.3">
      <c r="A1215" s="21"/>
      <c r="B1215" s="20"/>
      <c r="C1215" s="36" t="s">
        <v>5</v>
      </c>
      <c r="D1215" s="22">
        <v>40114</v>
      </c>
      <c r="E1215" s="22">
        <v>40118</v>
      </c>
      <c r="F1215" s="111">
        <f t="shared" si="262"/>
        <v>18</v>
      </c>
      <c r="G1215" s="53">
        <f>'National Disaster Timeline'!$I$126</f>
        <v>6</v>
      </c>
      <c r="H1215" s="65">
        <f t="shared" si="252"/>
        <v>180</v>
      </c>
      <c r="I1215" s="65">
        <f t="shared" si="259"/>
        <v>-182</v>
      </c>
      <c r="J1215" s="66">
        <f t="shared" si="263"/>
        <v>1</v>
      </c>
      <c r="K1215" s="118">
        <f t="shared" si="256"/>
        <v>1</v>
      </c>
    </row>
    <row r="1216" spans="1:11" ht="15" thickBot="1" x14ac:dyDescent="0.35">
      <c r="A1216" s="21"/>
      <c r="C1216" s="37" t="s">
        <v>210</v>
      </c>
      <c r="D1216" s="34">
        <v>40116</v>
      </c>
      <c r="E1216" s="22">
        <v>40121</v>
      </c>
      <c r="F1216" s="111">
        <f t="shared" si="262"/>
        <v>-2</v>
      </c>
      <c r="G1216" s="51">
        <f>'National Disaster Timeline'!$I$127</f>
        <v>6</v>
      </c>
      <c r="H1216" s="65">
        <f t="shared" si="252"/>
        <v>180</v>
      </c>
      <c r="I1216" s="65">
        <f t="shared" si="259"/>
        <v>-180</v>
      </c>
      <c r="J1216" s="66">
        <f t="shared" si="263"/>
        <v>1</v>
      </c>
      <c r="K1216" s="118">
        <f t="shared" si="256"/>
        <v>1</v>
      </c>
    </row>
    <row r="1217" spans="1:11" s="94" customFormat="1" ht="15" thickBot="1" x14ac:dyDescent="0.35">
      <c r="A1217" s="98" t="s">
        <v>286</v>
      </c>
      <c r="B1217" s="89"/>
      <c r="C1217" s="90"/>
      <c r="D1217" s="91"/>
      <c r="E1217" s="92"/>
      <c r="F1217" s="112"/>
      <c r="G1217" s="136">
        <f>SUM(G1197:G1216)</f>
        <v>76</v>
      </c>
      <c r="H1217" s="136"/>
      <c r="I1217" s="136"/>
      <c r="J1217" s="136">
        <f t="shared" ref="J1217:K1217" si="264">SUM(J1197:J1216)</f>
        <v>14</v>
      </c>
      <c r="K1217" s="120">
        <f t="shared" si="264"/>
        <v>20</v>
      </c>
    </row>
    <row r="1218" spans="1:11" x14ac:dyDescent="0.3">
      <c r="A1218" s="21" t="s">
        <v>172</v>
      </c>
      <c r="B1218" s="19" t="s">
        <v>88</v>
      </c>
      <c r="C1218" s="36" t="s">
        <v>13</v>
      </c>
      <c r="D1218" s="22">
        <v>38610</v>
      </c>
      <c r="E1218" s="22">
        <v>38622</v>
      </c>
      <c r="F1218" s="111"/>
      <c r="G1218" s="51">
        <f>'National Disaster Timeline'!$I$3</f>
        <v>3</v>
      </c>
      <c r="H1218" s="65">
        <f t="shared" ref="H1218:H1280" si="265">G1218 * 30</f>
        <v>90</v>
      </c>
      <c r="I1218" s="65">
        <f t="shared" si="259"/>
        <v>-21</v>
      </c>
      <c r="J1218" s="66"/>
      <c r="K1218" s="118">
        <f t="shared" si="256"/>
        <v>1</v>
      </c>
    </row>
    <row r="1219" spans="1:11" x14ac:dyDescent="0.3">
      <c r="A1219" s="21"/>
      <c r="B1219" s="20"/>
      <c r="C1219" s="37" t="s">
        <v>13</v>
      </c>
      <c r="D1219" s="34">
        <v>38691</v>
      </c>
      <c r="E1219" s="22">
        <v>38715</v>
      </c>
      <c r="F1219" s="111">
        <f t="shared" ref="F1219:F1241" si="266">D1219-E1218</f>
        <v>69</v>
      </c>
      <c r="G1219" s="51">
        <f>'National Disaster Timeline'!$I$5</f>
        <v>6</v>
      </c>
      <c r="H1219" s="65">
        <f t="shared" si="265"/>
        <v>180</v>
      </c>
      <c r="I1219" s="65">
        <f t="shared" si="259"/>
        <v>-152</v>
      </c>
      <c r="J1219" s="66">
        <f t="shared" ref="J1219:J1241" si="267">IF(I1218 &lt; 0, 1, 0)</f>
        <v>1</v>
      </c>
      <c r="K1219" s="118">
        <f t="shared" si="256"/>
        <v>1</v>
      </c>
    </row>
    <row r="1220" spans="1:11" x14ac:dyDescent="0.3">
      <c r="A1220" s="21"/>
      <c r="C1220" s="36" t="s">
        <v>13</v>
      </c>
      <c r="D1220" s="22">
        <v>38743</v>
      </c>
      <c r="E1220" s="22">
        <v>38753</v>
      </c>
      <c r="F1220" s="111">
        <f t="shared" si="266"/>
        <v>28</v>
      </c>
      <c r="G1220" s="51">
        <f>'National Disaster Timeline'!$I$6</f>
        <v>6</v>
      </c>
      <c r="H1220" s="65">
        <f t="shared" si="265"/>
        <v>180</v>
      </c>
      <c r="I1220" s="65">
        <f t="shared" si="259"/>
        <v>-24</v>
      </c>
      <c r="J1220" s="66">
        <f t="shared" si="267"/>
        <v>1</v>
      </c>
      <c r="K1220" s="118">
        <f t="shared" si="256"/>
        <v>1</v>
      </c>
    </row>
    <row r="1221" spans="1:11" x14ac:dyDescent="0.3">
      <c r="A1221" s="21"/>
      <c r="C1221" s="36" t="s">
        <v>210</v>
      </c>
      <c r="D1221" s="22">
        <v>38909</v>
      </c>
      <c r="E1221" s="22">
        <v>38917</v>
      </c>
      <c r="F1221" s="111">
        <f t="shared" si="266"/>
        <v>156</v>
      </c>
      <c r="G1221" s="51">
        <f>'National Disaster Timeline'!$I$15</f>
        <v>3</v>
      </c>
      <c r="H1221" s="65">
        <f t="shared" si="265"/>
        <v>90</v>
      </c>
      <c r="I1221" s="65">
        <f t="shared" si="259"/>
        <v>-85</v>
      </c>
      <c r="J1221" s="66">
        <f t="shared" si="267"/>
        <v>1</v>
      </c>
      <c r="K1221" s="118">
        <f t="shared" si="256"/>
        <v>1</v>
      </c>
    </row>
    <row r="1222" spans="1:11" x14ac:dyDescent="0.3">
      <c r="A1222" s="21"/>
      <c r="C1222" s="36" t="s">
        <v>210</v>
      </c>
      <c r="D1222" s="22">
        <v>38922</v>
      </c>
      <c r="E1222" s="22">
        <v>38926</v>
      </c>
      <c r="F1222" s="111">
        <f t="shared" si="266"/>
        <v>5</v>
      </c>
      <c r="G1222" s="51">
        <f>'National Disaster Timeline'!$I$18</f>
        <v>1</v>
      </c>
      <c r="H1222" s="65">
        <f t="shared" si="265"/>
        <v>30</v>
      </c>
      <c r="I1222" s="65">
        <f t="shared" si="259"/>
        <v>-30</v>
      </c>
      <c r="J1222" s="66">
        <f t="shared" si="267"/>
        <v>1</v>
      </c>
      <c r="K1222" s="118">
        <f t="shared" si="256"/>
        <v>1</v>
      </c>
    </row>
    <row r="1223" spans="1:11" x14ac:dyDescent="0.3">
      <c r="A1223" s="21"/>
      <c r="C1223" s="36" t="s">
        <v>5</v>
      </c>
      <c r="D1223" s="22">
        <v>38926</v>
      </c>
      <c r="E1223" s="22">
        <v>38931</v>
      </c>
      <c r="F1223" s="111">
        <f t="shared" si="266"/>
        <v>0</v>
      </c>
      <c r="G1223" s="51">
        <f>'National Disaster Timeline'!$I$19</f>
        <v>3</v>
      </c>
      <c r="H1223" s="65">
        <f t="shared" si="265"/>
        <v>90</v>
      </c>
      <c r="I1223" s="65">
        <f t="shared" si="259"/>
        <v>-36</v>
      </c>
      <c r="J1223" s="66">
        <f t="shared" si="267"/>
        <v>1</v>
      </c>
      <c r="K1223" s="118">
        <f t="shared" si="256"/>
        <v>1</v>
      </c>
    </row>
    <row r="1224" spans="1:11" x14ac:dyDescent="0.3">
      <c r="A1224" s="21"/>
      <c r="B1224" s="20"/>
      <c r="C1224" s="37" t="s">
        <v>5</v>
      </c>
      <c r="D1224" s="34">
        <v>38985</v>
      </c>
      <c r="E1224" s="22">
        <v>38989</v>
      </c>
      <c r="F1224" s="111">
        <f t="shared" si="266"/>
        <v>54</v>
      </c>
      <c r="G1224" s="51">
        <f>'National Disaster Timeline'!$I$25</f>
        <v>6</v>
      </c>
      <c r="H1224" s="65">
        <f t="shared" si="265"/>
        <v>180</v>
      </c>
      <c r="I1224" s="65">
        <f t="shared" si="259"/>
        <v>-152</v>
      </c>
      <c r="J1224" s="66">
        <f t="shared" si="267"/>
        <v>1</v>
      </c>
      <c r="K1224" s="118">
        <f t="shared" si="256"/>
        <v>1</v>
      </c>
    </row>
    <row r="1225" spans="1:11" x14ac:dyDescent="0.3">
      <c r="A1225" s="21"/>
      <c r="C1225" s="36" t="s">
        <v>5</v>
      </c>
      <c r="D1225" s="22">
        <v>39017</v>
      </c>
      <c r="E1225" s="22">
        <v>39020</v>
      </c>
      <c r="F1225" s="111">
        <f t="shared" si="266"/>
        <v>28</v>
      </c>
      <c r="G1225" s="51">
        <f>'National Disaster Timeline'!$I$30</f>
        <v>6</v>
      </c>
      <c r="H1225" s="65">
        <f t="shared" si="265"/>
        <v>180</v>
      </c>
      <c r="I1225" s="65">
        <f t="shared" si="259"/>
        <v>-180</v>
      </c>
      <c r="J1225" s="66">
        <f t="shared" si="267"/>
        <v>1</v>
      </c>
      <c r="K1225" s="118">
        <f t="shared" si="256"/>
        <v>1</v>
      </c>
    </row>
    <row r="1226" spans="1:11" x14ac:dyDescent="0.3">
      <c r="A1226" s="21"/>
      <c r="C1226" s="36" t="s">
        <v>210</v>
      </c>
      <c r="D1226" s="22">
        <v>39020</v>
      </c>
      <c r="E1226" s="22">
        <v>39022</v>
      </c>
      <c r="F1226" s="111">
        <f t="shared" si="266"/>
        <v>0</v>
      </c>
      <c r="G1226" s="51">
        <f>'National Disaster Timeline'!$I$31</f>
        <v>3</v>
      </c>
      <c r="H1226" s="65">
        <f t="shared" si="265"/>
        <v>90</v>
      </c>
      <c r="I1226" s="65">
        <f t="shared" si="259"/>
        <v>-81</v>
      </c>
      <c r="J1226" s="66">
        <f t="shared" si="267"/>
        <v>1</v>
      </c>
      <c r="K1226" s="118">
        <f t="shared" si="256"/>
        <v>1</v>
      </c>
    </row>
    <row r="1227" spans="1:11" x14ac:dyDescent="0.3">
      <c r="A1227" s="21"/>
      <c r="C1227" s="37" t="s">
        <v>5</v>
      </c>
      <c r="D1227" s="34">
        <v>39031</v>
      </c>
      <c r="E1227" s="22">
        <v>39033</v>
      </c>
      <c r="F1227" s="111">
        <f t="shared" si="266"/>
        <v>9</v>
      </c>
      <c r="G1227" s="51">
        <f>'National Disaster Timeline'!$I$32</f>
        <v>1</v>
      </c>
      <c r="H1227" s="65">
        <f t="shared" si="265"/>
        <v>30</v>
      </c>
      <c r="I1227" s="65">
        <f t="shared" si="259"/>
        <v>-14</v>
      </c>
      <c r="J1227" s="66">
        <f t="shared" si="267"/>
        <v>1</v>
      </c>
      <c r="K1227" s="118">
        <f t="shared" si="256"/>
        <v>1</v>
      </c>
    </row>
    <row r="1228" spans="1:11" x14ac:dyDescent="0.3">
      <c r="A1228" s="21"/>
      <c r="C1228" s="37" t="s">
        <v>5</v>
      </c>
      <c r="D1228" s="34">
        <v>39049</v>
      </c>
      <c r="E1228" s="22">
        <v>39052</v>
      </c>
      <c r="F1228" s="111">
        <f t="shared" si="266"/>
        <v>16</v>
      </c>
      <c r="G1228" s="51">
        <f>'National Disaster Timeline'!$I$33</f>
        <v>6</v>
      </c>
      <c r="H1228" s="65">
        <f t="shared" si="265"/>
        <v>180</v>
      </c>
      <c r="I1228" s="65">
        <f t="shared" si="259"/>
        <v>79</v>
      </c>
      <c r="J1228" s="66">
        <f t="shared" si="267"/>
        <v>1</v>
      </c>
      <c r="K1228" s="118">
        <f t="shared" si="256"/>
        <v>1</v>
      </c>
    </row>
    <row r="1229" spans="1:11" x14ac:dyDescent="0.3">
      <c r="A1229" s="21"/>
      <c r="C1229" s="36" t="s">
        <v>13</v>
      </c>
      <c r="D1229" s="22">
        <v>39311</v>
      </c>
      <c r="E1229" s="22">
        <v>39318</v>
      </c>
      <c r="F1229" s="111">
        <f t="shared" si="266"/>
        <v>259</v>
      </c>
      <c r="G1229" s="51">
        <f>'National Disaster Timeline'!$I$46</f>
        <v>3</v>
      </c>
      <c r="H1229" s="65">
        <f t="shared" si="265"/>
        <v>90</v>
      </c>
      <c r="I1229" s="65">
        <f t="shared" si="259"/>
        <v>-1</v>
      </c>
      <c r="J1229" s="66">
        <f t="shared" si="267"/>
        <v>0</v>
      </c>
      <c r="K1229" s="118">
        <f t="shared" si="256"/>
        <v>1</v>
      </c>
    </row>
    <row r="1230" spans="1:11" x14ac:dyDescent="0.3">
      <c r="A1230" s="21"/>
      <c r="B1230" s="20"/>
      <c r="C1230" s="37" t="s">
        <v>5</v>
      </c>
      <c r="D1230" s="34">
        <v>39407</v>
      </c>
      <c r="E1230" s="22">
        <v>39414</v>
      </c>
      <c r="F1230" s="111">
        <f t="shared" si="266"/>
        <v>89</v>
      </c>
      <c r="G1230" s="51">
        <f>'National Disaster Timeline'!$I$59</f>
        <v>6</v>
      </c>
      <c r="H1230" s="65">
        <f t="shared" si="265"/>
        <v>180</v>
      </c>
      <c r="I1230" s="65">
        <f t="shared" si="259"/>
        <v>-183</v>
      </c>
      <c r="J1230" s="66">
        <f t="shared" si="267"/>
        <v>1</v>
      </c>
      <c r="K1230" s="118">
        <f t="shared" si="256"/>
        <v>1</v>
      </c>
    </row>
    <row r="1231" spans="1:11" x14ac:dyDescent="0.3">
      <c r="A1231" s="21"/>
      <c r="C1231" s="36" t="s">
        <v>210</v>
      </c>
      <c r="D1231" s="22">
        <v>39411</v>
      </c>
      <c r="E1231" s="22">
        <v>39418</v>
      </c>
      <c r="F1231" s="111">
        <f t="shared" si="266"/>
        <v>-3</v>
      </c>
      <c r="G1231" s="51">
        <f>'National Disaster Timeline'!$I$60</f>
        <v>3</v>
      </c>
      <c r="H1231" s="65">
        <f t="shared" si="265"/>
        <v>90</v>
      </c>
      <c r="I1231" s="65">
        <f t="shared" si="259"/>
        <v>108</v>
      </c>
      <c r="J1231" s="66">
        <f t="shared" si="267"/>
        <v>1</v>
      </c>
      <c r="K1231" s="118">
        <f t="shared" si="256"/>
        <v>1</v>
      </c>
    </row>
    <row r="1232" spans="1:11" x14ac:dyDescent="0.3">
      <c r="A1232" s="21"/>
      <c r="B1232" s="20"/>
      <c r="C1232" s="37" t="s">
        <v>5</v>
      </c>
      <c r="D1232" s="34">
        <v>39616</v>
      </c>
      <c r="E1232" s="22">
        <v>39622</v>
      </c>
      <c r="F1232" s="111">
        <f t="shared" si="266"/>
        <v>198</v>
      </c>
      <c r="G1232" s="51">
        <f>'National Disaster Timeline'!$I$71</f>
        <v>6</v>
      </c>
      <c r="H1232" s="65">
        <f t="shared" si="265"/>
        <v>180</v>
      </c>
      <c r="I1232" s="65">
        <f t="shared" si="259"/>
        <v>-19</v>
      </c>
      <c r="J1232" s="66">
        <f t="shared" si="267"/>
        <v>0</v>
      </c>
      <c r="K1232" s="118">
        <f t="shared" si="256"/>
        <v>1</v>
      </c>
    </row>
    <row r="1233" spans="1:11" x14ac:dyDescent="0.3">
      <c r="A1233" s="21"/>
      <c r="C1233" s="37" t="s">
        <v>13</v>
      </c>
      <c r="D1233" s="34">
        <v>39783</v>
      </c>
      <c r="E1233" s="22">
        <v>39792</v>
      </c>
      <c r="F1233" s="111">
        <f t="shared" si="266"/>
        <v>161</v>
      </c>
      <c r="G1233" s="51">
        <f>'National Disaster Timeline'!$I$88</f>
        <v>6</v>
      </c>
      <c r="H1233" s="65">
        <f t="shared" si="265"/>
        <v>180</v>
      </c>
      <c r="I1233" s="65">
        <f t="shared" si="259"/>
        <v>15</v>
      </c>
      <c r="J1233" s="66">
        <f t="shared" si="267"/>
        <v>1</v>
      </c>
      <c r="K1233" s="118">
        <f t="shared" si="256"/>
        <v>1</v>
      </c>
    </row>
    <row r="1234" spans="1:11" x14ac:dyDescent="0.3">
      <c r="A1234" s="21"/>
      <c r="B1234" s="20"/>
      <c r="C1234" s="36" t="s">
        <v>5</v>
      </c>
      <c r="D1234" s="22">
        <v>39987</v>
      </c>
      <c r="E1234" s="22">
        <v>39989</v>
      </c>
      <c r="F1234" s="111">
        <f t="shared" si="266"/>
        <v>195</v>
      </c>
      <c r="G1234" s="51">
        <f>'National Disaster Timeline'!$I$107</f>
        <v>3</v>
      </c>
      <c r="H1234" s="65">
        <f t="shared" si="265"/>
        <v>90</v>
      </c>
      <c r="I1234" s="65">
        <f t="shared" si="259"/>
        <v>-69</v>
      </c>
      <c r="J1234" s="66">
        <f t="shared" si="267"/>
        <v>0</v>
      </c>
      <c r="K1234" s="118">
        <f t="shared" si="256"/>
        <v>1</v>
      </c>
    </row>
    <row r="1235" spans="1:11" x14ac:dyDescent="0.3">
      <c r="A1235" s="21"/>
      <c r="C1235" s="106" t="s">
        <v>210</v>
      </c>
      <c r="D1235" s="22">
        <v>40010</v>
      </c>
      <c r="E1235" s="22">
        <v>40012</v>
      </c>
      <c r="F1235" s="111">
        <f t="shared" si="266"/>
        <v>21</v>
      </c>
      <c r="G1235" s="51">
        <f>'National Disaster Timeline'!$I$110</f>
        <v>3</v>
      </c>
      <c r="H1235" s="65">
        <f t="shared" si="265"/>
        <v>90</v>
      </c>
      <c r="I1235" s="65">
        <f t="shared" si="259"/>
        <v>-45</v>
      </c>
      <c r="J1235" s="66">
        <f t="shared" si="267"/>
        <v>1</v>
      </c>
      <c r="K1235" s="118">
        <f t="shared" si="256"/>
        <v>1</v>
      </c>
    </row>
    <row r="1236" spans="1:11" x14ac:dyDescent="0.3">
      <c r="A1236" s="21"/>
      <c r="C1236" s="106" t="s">
        <v>210</v>
      </c>
      <c r="D1236" s="22">
        <v>40057</v>
      </c>
      <c r="E1236" s="22">
        <v>40066</v>
      </c>
      <c r="F1236" s="111">
        <f t="shared" si="266"/>
        <v>45</v>
      </c>
      <c r="G1236" s="51">
        <f>'National Disaster Timeline'!$I$115</f>
        <v>3</v>
      </c>
      <c r="H1236" s="65">
        <f t="shared" si="265"/>
        <v>90</v>
      </c>
      <c r="I1236" s="65">
        <f t="shared" si="259"/>
        <v>-76</v>
      </c>
      <c r="J1236" s="66">
        <f t="shared" si="267"/>
        <v>1</v>
      </c>
      <c r="K1236" s="118">
        <f t="shared" si="256"/>
        <v>1</v>
      </c>
    </row>
    <row r="1237" spans="1:11" x14ac:dyDescent="0.3">
      <c r="A1237" s="21"/>
      <c r="B1237" s="20"/>
      <c r="C1237" s="106" t="s">
        <v>5</v>
      </c>
      <c r="D1237" s="8">
        <v>40080</v>
      </c>
      <c r="E1237" s="8">
        <v>40083</v>
      </c>
      <c r="F1237" s="111">
        <f t="shared" si="266"/>
        <v>14</v>
      </c>
      <c r="G1237" s="51">
        <f>'National Disaster Timeline'!$I$122</f>
        <v>1</v>
      </c>
      <c r="H1237" s="65">
        <f t="shared" si="265"/>
        <v>30</v>
      </c>
      <c r="I1237" s="65">
        <f t="shared" si="259"/>
        <v>-32</v>
      </c>
      <c r="J1237" s="66">
        <f t="shared" si="267"/>
        <v>1</v>
      </c>
      <c r="K1237" s="118">
        <f t="shared" si="256"/>
        <v>1</v>
      </c>
    </row>
    <row r="1238" spans="1:11" x14ac:dyDescent="0.3">
      <c r="A1238" s="21"/>
      <c r="C1238" s="106" t="s">
        <v>210</v>
      </c>
      <c r="D1238" s="22">
        <v>40081</v>
      </c>
      <c r="E1238" s="22">
        <v>40087</v>
      </c>
      <c r="F1238" s="111">
        <f t="shared" si="266"/>
        <v>-2</v>
      </c>
      <c r="G1238" s="51">
        <f>'National Disaster Timeline'!$I$123</f>
        <v>6</v>
      </c>
      <c r="H1238" s="65">
        <f t="shared" si="265"/>
        <v>180</v>
      </c>
      <c r="I1238" s="65">
        <f t="shared" si="259"/>
        <v>-181</v>
      </c>
      <c r="J1238" s="66">
        <f t="shared" si="267"/>
        <v>1</v>
      </c>
      <c r="K1238" s="118">
        <f t="shared" ref="K1238:K1301" si="268">COUNTIF(C1238, "*")</f>
        <v>1</v>
      </c>
    </row>
    <row r="1239" spans="1:11" x14ac:dyDescent="0.3">
      <c r="A1239" s="21"/>
      <c r="B1239" s="20"/>
      <c r="C1239" s="106" t="s">
        <v>5</v>
      </c>
      <c r="D1239" s="22">
        <v>40086</v>
      </c>
      <c r="E1239" s="22">
        <v>40096</v>
      </c>
      <c r="F1239" s="111">
        <f t="shared" si="266"/>
        <v>-1</v>
      </c>
      <c r="G1239" s="51">
        <f>'National Disaster Timeline'!$I$124</f>
        <v>6</v>
      </c>
      <c r="H1239" s="65">
        <f t="shared" si="265"/>
        <v>180</v>
      </c>
      <c r="I1239" s="65">
        <f t="shared" si="259"/>
        <v>-162</v>
      </c>
      <c r="J1239" s="66">
        <f t="shared" si="267"/>
        <v>1</v>
      </c>
      <c r="K1239" s="118">
        <f t="shared" si="268"/>
        <v>1</v>
      </c>
    </row>
    <row r="1240" spans="1:11" x14ac:dyDescent="0.3">
      <c r="A1240" s="21"/>
      <c r="B1240" s="20"/>
      <c r="C1240" s="37" t="s">
        <v>5</v>
      </c>
      <c r="D1240" s="34">
        <v>40114</v>
      </c>
      <c r="E1240" s="22">
        <v>40118</v>
      </c>
      <c r="F1240" s="111">
        <f t="shared" si="266"/>
        <v>18</v>
      </c>
      <c r="G1240" s="53">
        <f>'National Disaster Timeline'!$I$126</f>
        <v>6</v>
      </c>
      <c r="H1240" s="65">
        <f t="shared" si="265"/>
        <v>180</v>
      </c>
      <c r="I1240" s="65">
        <f t="shared" si="259"/>
        <v>-182</v>
      </c>
      <c r="J1240" s="66">
        <f t="shared" si="267"/>
        <v>1</v>
      </c>
      <c r="K1240" s="118">
        <f t="shared" si="268"/>
        <v>1</v>
      </c>
    </row>
    <row r="1241" spans="1:11" ht="15" thickBot="1" x14ac:dyDescent="0.35">
      <c r="A1241" s="21"/>
      <c r="C1241" s="37" t="s">
        <v>210</v>
      </c>
      <c r="D1241" s="34">
        <v>40116</v>
      </c>
      <c r="E1241" s="22">
        <v>40121</v>
      </c>
      <c r="F1241" s="111">
        <f t="shared" si="266"/>
        <v>-2</v>
      </c>
      <c r="G1241" s="51">
        <f>'National Disaster Timeline'!$I$127</f>
        <v>6</v>
      </c>
      <c r="H1241" s="65">
        <f t="shared" si="265"/>
        <v>180</v>
      </c>
      <c r="I1241" s="65">
        <f t="shared" si="259"/>
        <v>-180</v>
      </c>
      <c r="J1241" s="66">
        <f t="shared" si="267"/>
        <v>1</v>
      </c>
      <c r="K1241" s="118">
        <f t="shared" si="268"/>
        <v>1</v>
      </c>
    </row>
    <row r="1242" spans="1:11" s="94" customFormat="1" ht="15" thickBot="1" x14ac:dyDescent="0.35">
      <c r="A1242" s="98" t="s">
        <v>286</v>
      </c>
      <c r="B1242" s="89"/>
      <c r="C1242" s="90"/>
      <c r="D1242" s="91"/>
      <c r="E1242" s="92"/>
      <c r="F1242" s="112"/>
      <c r="G1242" s="136">
        <f>SUM(G1218:G1241)</f>
        <v>102</v>
      </c>
      <c r="H1242" s="136"/>
      <c r="I1242" s="136"/>
      <c r="J1242" s="136">
        <f t="shared" ref="J1242:K1242" si="269">SUM(J1218:J1241)</f>
        <v>20</v>
      </c>
      <c r="K1242" s="120">
        <f t="shared" si="269"/>
        <v>24</v>
      </c>
    </row>
    <row r="1243" spans="1:11" x14ac:dyDescent="0.3">
      <c r="A1243" s="21" t="s">
        <v>173</v>
      </c>
      <c r="B1243" s="19" t="s">
        <v>89</v>
      </c>
      <c r="C1243" s="37" t="s">
        <v>5</v>
      </c>
      <c r="D1243" s="34">
        <v>38846</v>
      </c>
      <c r="E1243" s="22">
        <v>38852</v>
      </c>
      <c r="F1243" s="111"/>
      <c r="G1243" s="51">
        <f>'National Disaster Timeline'!$I$11</f>
        <v>6</v>
      </c>
      <c r="H1243" s="65">
        <f t="shared" si="265"/>
        <v>180</v>
      </c>
      <c r="I1243" s="65">
        <f t="shared" si="259"/>
        <v>-184</v>
      </c>
      <c r="J1243" s="66"/>
      <c r="K1243" s="118">
        <f t="shared" si="268"/>
        <v>1</v>
      </c>
    </row>
    <row r="1244" spans="1:11" x14ac:dyDescent="0.3">
      <c r="A1244" s="21"/>
      <c r="C1244" s="36" t="s">
        <v>210</v>
      </c>
      <c r="D1244" s="22">
        <v>38848</v>
      </c>
      <c r="E1244" s="22">
        <v>38851</v>
      </c>
      <c r="F1244" s="111">
        <f t="shared" ref="F1244:F1250" si="270">D1244-E1243</f>
        <v>-4</v>
      </c>
      <c r="G1244" s="51">
        <f>'National Disaster Timeline'!$I$13</f>
        <v>3</v>
      </c>
      <c r="H1244" s="65">
        <f t="shared" si="265"/>
        <v>90</v>
      </c>
      <c r="I1244" s="65">
        <f t="shared" si="259"/>
        <v>44</v>
      </c>
      <c r="J1244" s="66">
        <f t="shared" ref="J1244:J1250" si="271">IF(I1243 &lt; 0, 1, 0)</f>
        <v>1</v>
      </c>
      <c r="K1244" s="118">
        <f t="shared" si="268"/>
        <v>1</v>
      </c>
    </row>
    <row r="1245" spans="1:11" s="10" customFormat="1" x14ac:dyDescent="0.3">
      <c r="A1245" s="21"/>
      <c r="B1245" s="20"/>
      <c r="C1245" s="37" t="s">
        <v>5</v>
      </c>
      <c r="D1245" s="34">
        <v>38985</v>
      </c>
      <c r="E1245" s="22">
        <v>38989</v>
      </c>
      <c r="F1245" s="111">
        <f t="shared" si="270"/>
        <v>134</v>
      </c>
      <c r="G1245" s="51">
        <f>'National Disaster Timeline'!$I$25</f>
        <v>6</v>
      </c>
      <c r="H1245" s="65">
        <f t="shared" si="265"/>
        <v>180</v>
      </c>
      <c r="I1245" s="65">
        <f t="shared" si="259"/>
        <v>-110</v>
      </c>
      <c r="J1245" s="66">
        <f t="shared" si="271"/>
        <v>0</v>
      </c>
      <c r="K1245" s="118">
        <f t="shared" si="268"/>
        <v>1</v>
      </c>
    </row>
    <row r="1246" spans="1:11" x14ac:dyDescent="0.3">
      <c r="A1246" s="21"/>
      <c r="B1246" s="20"/>
      <c r="C1246" s="37" t="s">
        <v>5</v>
      </c>
      <c r="D1246" s="34">
        <v>39059</v>
      </c>
      <c r="E1246" s="22">
        <v>39063</v>
      </c>
      <c r="F1246" s="111">
        <f t="shared" si="270"/>
        <v>70</v>
      </c>
      <c r="G1246" s="51">
        <f>'National Disaster Timeline'!$I$35</f>
        <v>6</v>
      </c>
      <c r="H1246" s="65">
        <f t="shared" si="265"/>
        <v>180</v>
      </c>
      <c r="I1246" s="65">
        <f t="shared" si="259"/>
        <v>164</v>
      </c>
      <c r="J1246" s="66">
        <f t="shared" si="271"/>
        <v>1</v>
      </c>
      <c r="K1246" s="118">
        <f t="shared" si="268"/>
        <v>1</v>
      </c>
    </row>
    <row r="1247" spans="1:11" x14ac:dyDescent="0.3">
      <c r="A1247" s="21"/>
      <c r="B1247" s="20"/>
      <c r="C1247" s="37" t="s">
        <v>5</v>
      </c>
      <c r="D1247" s="34">
        <v>39407</v>
      </c>
      <c r="E1247" s="22">
        <v>39414</v>
      </c>
      <c r="F1247" s="111">
        <f t="shared" si="270"/>
        <v>344</v>
      </c>
      <c r="G1247" s="51">
        <f>'National Disaster Timeline'!$I$59</f>
        <v>6</v>
      </c>
      <c r="H1247" s="65">
        <f t="shared" si="265"/>
        <v>180</v>
      </c>
      <c r="I1247" s="65">
        <f t="shared" si="259"/>
        <v>22</v>
      </c>
      <c r="J1247" s="66">
        <f t="shared" si="271"/>
        <v>0</v>
      </c>
      <c r="K1247" s="118">
        <f t="shared" si="268"/>
        <v>1</v>
      </c>
    </row>
    <row r="1248" spans="1:11" x14ac:dyDescent="0.3">
      <c r="A1248" s="21"/>
      <c r="C1248" s="37" t="s">
        <v>5</v>
      </c>
      <c r="D1248" s="34">
        <v>39616</v>
      </c>
      <c r="E1248" s="22">
        <v>39622</v>
      </c>
      <c r="F1248" s="111">
        <f t="shared" si="270"/>
        <v>202</v>
      </c>
      <c r="G1248" s="51">
        <f>'National Disaster Timeline'!$I$71</f>
        <v>6</v>
      </c>
      <c r="H1248" s="65">
        <f t="shared" si="265"/>
        <v>180</v>
      </c>
      <c r="I1248" s="65">
        <f t="shared" si="259"/>
        <v>-182</v>
      </c>
      <c r="J1248" s="66">
        <f t="shared" si="271"/>
        <v>0</v>
      </c>
      <c r="K1248" s="118">
        <f t="shared" si="268"/>
        <v>1</v>
      </c>
    </row>
    <row r="1249" spans="1:11" x14ac:dyDescent="0.3">
      <c r="A1249" s="21"/>
      <c r="C1249" s="36" t="s">
        <v>210</v>
      </c>
      <c r="D1249" s="22">
        <v>39620</v>
      </c>
      <c r="E1249" s="22">
        <v>39622</v>
      </c>
      <c r="F1249" s="111">
        <f t="shared" si="270"/>
        <v>-2</v>
      </c>
      <c r="G1249" s="51">
        <f>'National Disaster Timeline'!$I$72</f>
        <v>1</v>
      </c>
      <c r="H1249" s="65">
        <f t="shared" si="265"/>
        <v>30</v>
      </c>
      <c r="I1249" s="65">
        <f t="shared" ref="I1249:I1298" si="272">F1250 - H1249</f>
        <v>335</v>
      </c>
      <c r="J1249" s="66">
        <f t="shared" si="271"/>
        <v>1</v>
      </c>
      <c r="K1249" s="118">
        <f t="shared" si="268"/>
        <v>1</v>
      </c>
    </row>
    <row r="1250" spans="1:11" ht="15" thickBot="1" x14ac:dyDescent="0.35">
      <c r="A1250" s="21"/>
      <c r="B1250" s="20"/>
      <c r="C1250" s="36" t="s">
        <v>5</v>
      </c>
      <c r="D1250" s="22">
        <v>39987</v>
      </c>
      <c r="E1250" s="22">
        <v>39989</v>
      </c>
      <c r="F1250" s="111">
        <f t="shared" si="270"/>
        <v>365</v>
      </c>
      <c r="G1250" s="51">
        <f>'National Disaster Timeline'!$I$107</f>
        <v>3</v>
      </c>
      <c r="H1250" s="65">
        <f t="shared" si="265"/>
        <v>90</v>
      </c>
      <c r="I1250" s="65">
        <f t="shared" si="272"/>
        <v>-90</v>
      </c>
      <c r="J1250" s="66">
        <f t="shared" si="271"/>
        <v>0</v>
      </c>
      <c r="K1250" s="118">
        <f t="shared" si="268"/>
        <v>1</v>
      </c>
    </row>
    <row r="1251" spans="1:11" s="94" customFormat="1" ht="15" thickBot="1" x14ac:dyDescent="0.35">
      <c r="A1251" s="98" t="s">
        <v>286</v>
      </c>
      <c r="B1251" s="89"/>
      <c r="C1251" s="90"/>
      <c r="D1251" s="91"/>
      <c r="E1251" s="92"/>
      <c r="F1251" s="112"/>
      <c r="G1251" s="136">
        <f>SUM(G1243:G1250)</f>
        <v>37</v>
      </c>
      <c r="H1251" s="136"/>
      <c r="I1251" s="136"/>
      <c r="J1251" s="136">
        <f t="shared" ref="J1251:K1251" si="273">SUM(J1243:J1250)</f>
        <v>3</v>
      </c>
      <c r="K1251" s="120">
        <f t="shared" si="273"/>
        <v>8</v>
      </c>
    </row>
    <row r="1252" spans="1:11" x14ac:dyDescent="0.3">
      <c r="A1252" s="21" t="s">
        <v>174</v>
      </c>
      <c r="B1252" s="19" t="s">
        <v>91</v>
      </c>
      <c r="C1252" s="36" t="s">
        <v>13</v>
      </c>
      <c r="D1252" s="22">
        <v>38560</v>
      </c>
      <c r="E1252" s="22">
        <v>38563</v>
      </c>
      <c r="F1252" s="111"/>
      <c r="G1252" s="51">
        <f>'National Disaster Timeline'!$I$2</f>
        <v>3</v>
      </c>
      <c r="H1252" s="65">
        <f t="shared" si="265"/>
        <v>90</v>
      </c>
      <c r="I1252" s="65">
        <f t="shared" si="272"/>
        <v>193</v>
      </c>
      <c r="J1252" s="66"/>
      <c r="K1252" s="118">
        <f t="shared" si="268"/>
        <v>1</v>
      </c>
    </row>
    <row r="1253" spans="1:11" x14ac:dyDescent="0.3">
      <c r="A1253" s="21"/>
      <c r="B1253" s="20"/>
      <c r="C1253" s="37" t="s">
        <v>5</v>
      </c>
      <c r="D1253" s="34">
        <v>38846</v>
      </c>
      <c r="E1253" s="22">
        <v>38852</v>
      </c>
      <c r="F1253" s="111">
        <f t="shared" ref="F1253:F1258" si="274">D1253-E1252</f>
        <v>283</v>
      </c>
      <c r="G1253" s="51">
        <f>'National Disaster Timeline'!$I$11</f>
        <v>6</v>
      </c>
      <c r="H1253" s="65">
        <f t="shared" si="265"/>
        <v>180</v>
      </c>
      <c r="I1253" s="65">
        <f t="shared" si="272"/>
        <v>320</v>
      </c>
      <c r="J1253" s="66">
        <f t="shared" ref="J1253:J1258" si="275">IF(I1252 &lt; 0, 1, 0)</f>
        <v>0</v>
      </c>
      <c r="K1253" s="118">
        <f t="shared" si="268"/>
        <v>1</v>
      </c>
    </row>
    <row r="1254" spans="1:11" x14ac:dyDescent="0.3">
      <c r="A1254" s="21"/>
      <c r="B1254" s="20"/>
      <c r="C1254" s="37" t="s">
        <v>5</v>
      </c>
      <c r="D1254" s="34">
        <v>39352</v>
      </c>
      <c r="E1254" s="22">
        <v>39355</v>
      </c>
      <c r="F1254" s="111">
        <f t="shared" si="274"/>
        <v>500</v>
      </c>
      <c r="G1254" s="51">
        <f>'National Disaster Timeline'!$I$49</f>
        <v>3</v>
      </c>
      <c r="H1254" s="65">
        <f t="shared" si="265"/>
        <v>90</v>
      </c>
      <c r="I1254" s="65">
        <f t="shared" si="272"/>
        <v>171</v>
      </c>
      <c r="J1254" s="66">
        <f t="shared" si="275"/>
        <v>0</v>
      </c>
      <c r="K1254" s="118">
        <f t="shared" si="268"/>
        <v>1</v>
      </c>
    </row>
    <row r="1255" spans="1:11" x14ac:dyDescent="0.3">
      <c r="A1255" s="21"/>
      <c r="B1255" s="20"/>
      <c r="C1255" s="37" t="s">
        <v>5</v>
      </c>
      <c r="D1255" s="34">
        <v>39616</v>
      </c>
      <c r="E1255" s="34">
        <v>39622</v>
      </c>
      <c r="F1255" s="111">
        <f t="shared" si="274"/>
        <v>261</v>
      </c>
      <c r="G1255" s="51">
        <f>'National Disaster Timeline'!$I$71</f>
        <v>6</v>
      </c>
      <c r="H1255" s="65">
        <f t="shared" si="265"/>
        <v>180</v>
      </c>
      <c r="I1255" s="65">
        <f t="shared" si="272"/>
        <v>-182</v>
      </c>
      <c r="J1255" s="66">
        <f t="shared" si="275"/>
        <v>0</v>
      </c>
      <c r="K1255" s="118">
        <f t="shared" si="268"/>
        <v>1</v>
      </c>
    </row>
    <row r="1256" spans="1:11" x14ac:dyDescent="0.3">
      <c r="A1256" s="21"/>
      <c r="C1256" s="36" t="s">
        <v>210</v>
      </c>
      <c r="D1256" s="22">
        <v>39620</v>
      </c>
      <c r="E1256" s="22">
        <v>39622</v>
      </c>
      <c r="F1256" s="111">
        <f t="shared" si="274"/>
        <v>-2</v>
      </c>
      <c r="G1256" s="51">
        <f>'National Disaster Timeline'!$I$72</f>
        <v>1</v>
      </c>
      <c r="H1256" s="65">
        <f t="shared" si="265"/>
        <v>30</v>
      </c>
      <c r="I1256" s="65">
        <f t="shared" si="272"/>
        <v>372</v>
      </c>
      <c r="J1256" s="66">
        <f t="shared" si="275"/>
        <v>1</v>
      </c>
      <c r="K1256" s="118">
        <f t="shared" si="268"/>
        <v>1</v>
      </c>
    </row>
    <row r="1257" spans="1:11" x14ac:dyDescent="0.3">
      <c r="A1257" s="21"/>
      <c r="B1257" s="20"/>
      <c r="C1257" s="36" t="s">
        <v>5</v>
      </c>
      <c r="D1257" s="22">
        <v>40024</v>
      </c>
      <c r="E1257" s="22">
        <v>40027</v>
      </c>
      <c r="F1257" s="111">
        <f t="shared" si="274"/>
        <v>402</v>
      </c>
      <c r="G1257" s="51">
        <f>'National Disaster Timeline'!$I$112</f>
        <v>6</v>
      </c>
      <c r="H1257" s="65">
        <f t="shared" si="265"/>
        <v>180</v>
      </c>
      <c r="I1257" s="65">
        <f t="shared" si="272"/>
        <v>-179</v>
      </c>
      <c r="J1257" s="66">
        <f t="shared" si="275"/>
        <v>0</v>
      </c>
      <c r="K1257" s="118">
        <f t="shared" si="268"/>
        <v>1</v>
      </c>
    </row>
    <row r="1258" spans="1:11" ht="15" thickBot="1" x14ac:dyDescent="0.35">
      <c r="A1258" s="21"/>
      <c r="B1258" s="20"/>
      <c r="C1258" s="36" t="s">
        <v>5</v>
      </c>
      <c r="D1258" s="22">
        <v>40028</v>
      </c>
      <c r="E1258" s="22">
        <v>40034</v>
      </c>
      <c r="F1258" s="111">
        <f t="shared" si="274"/>
        <v>1</v>
      </c>
      <c r="G1258" s="51">
        <f>'National Disaster Timeline'!$I$113</f>
        <v>3</v>
      </c>
      <c r="H1258" s="65">
        <f t="shared" si="265"/>
        <v>90</v>
      </c>
      <c r="I1258" s="65">
        <f t="shared" si="272"/>
        <v>-90</v>
      </c>
      <c r="J1258" s="66">
        <f t="shared" si="275"/>
        <v>1</v>
      </c>
      <c r="K1258" s="118">
        <f t="shared" si="268"/>
        <v>1</v>
      </c>
    </row>
    <row r="1259" spans="1:11" s="94" customFormat="1" ht="15" thickBot="1" x14ac:dyDescent="0.35">
      <c r="A1259" s="98" t="s">
        <v>286</v>
      </c>
      <c r="B1259" s="89"/>
      <c r="C1259" s="90"/>
      <c r="D1259" s="91"/>
      <c r="E1259" s="92"/>
      <c r="F1259" s="112"/>
      <c r="G1259" s="136">
        <f>SUM(G1252:G1258)</f>
        <v>28</v>
      </c>
      <c r="H1259" s="136"/>
      <c r="I1259" s="136"/>
      <c r="J1259" s="136">
        <f t="shared" ref="J1259:K1259" si="276">SUM(J1252:J1258)</f>
        <v>2</v>
      </c>
      <c r="K1259" s="120">
        <f t="shared" si="276"/>
        <v>7</v>
      </c>
    </row>
    <row r="1260" spans="1:11" x14ac:dyDescent="0.3">
      <c r="A1260" s="21" t="s">
        <v>175</v>
      </c>
      <c r="B1260" s="19" t="s">
        <v>92</v>
      </c>
      <c r="C1260" s="36" t="s">
        <v>13</v>
      </c>
      <c r="D1260" s="22">
        <v>38758</v>
      </c>
      <c r="E1260" s="22">
        <v>38766</v>
      </c>
      <c r="F1260" s="111"/>
      <c r="G1260" s="51">
        <f>'National Disaster Timeline'!$I$7</f>
        <v>3</v>
      </c>
      <c r="H1260" s="65">
        <f t="shared" si="265"/>
        <v>90</v>
      </c>
      <c r="I1260" s="65">
        <f t="shared" si="272"/>
        <v>236</v>
      </c>
      <c r="J1260" s="66"/>
      <c r="K1260" s="118">
        <f t="shared" si="268"/>
        <v>1</v>
      </c>
    </row>
    <row r="1261" spans="1:11" x14ac:dyDescent="0.3">
      <c r="A1261" s="21"/>
      <c r="C1261" s="36" t="s">
        <v>13</v>
      </c>
      <c r="D1261" s="22">
        <v>39092</v>
      </c>
      <c r="E1261" s="22">
        <v>39106</v>
      </c>
      <c r="F1261" s="111">
        <f>D1261-E1260</f>
        <v>326</v>
      </c>
      <c r="G1261" s="51">
        <f>'National Disaster Timeline'!$I$37</f>
        <v>3</v>
      </c>
      <c r="H1261" s="65">
        <f t="shared" si="265"/>
        <v>90</v>
      </c>
      <c r="I1261" s="65">
        <f t="shared" si="272"/>
        <v>156</v>
      </c>
      <c r="J1261" s="66">
        <f>IF(I1260 &lt; 0, 1, 0)</f>
        <v>0</v>
      </c>
      <c r="K1261" s="118">
        <f t="shared" si="268"/>
        <v>1</v>
      </c>
    </row>
    <row r="1262" spans="1:11" x14ac:dyDescent="0.3">
      <c r="A1262" s="21"/>
      <c r="B1262" s="20"/>
      <c r="C1262" s="36" t="s">
        <v>5</v>
      </c>
      <c r="D1262" s="22">
        <v>39352</v>
      </c>
      <c r="E1262" s="22">
        <v>39355</v>
      </c>
      <c r="F1262" s="111">
        <f>D1262-E1261</f>
        <v>246</v>
      </c>
      <c r="G1262" s="51">
        <f>'National Disaster Timeline'!$I$49</f>
        <v>3</v>
      </c>
      <c r="H1262" s="65">
        <f t="shared" si="265"/>
        <v>90</v>
      </c>
      <c r="I1262" s="65">
        <f t="shared" si="272"/>
        <v>171</v>
      </c>
      <c r="J1262" s="66">
        <f>IF(I1261 &lt; 0, 1, 0)</f>
        <v>0</v>
      </c>
      <c r="K1262" s="118">
        <f t="shared" si="268"/>
        <v>1</v>
      </c>
    </row>
    <row r="1263" spans="1:11" ht="15" thickBot="1" x14ac:dyDescent="0.35">
      <c r="A1263" s="21"/>
      <c r="B1263" s="20"/>
      <c r="C1263" s="37" t="s">
        <v>5</v>
      </c>
      <c r="D1263" s="34">
        <v>39616</v>
      </c>
      <c r="E1263" s="22">
        <v>39622</v>
      </c>
      <c r="F1263" s="111">
        <f>D1263-E1262</f>
        <v>261</v>
      </c>
      <c r="G1263" s="51">
        <f>'National Disaster Timeline'!$I$71</f>
        <v>6</v>
      </c>
      <c r="H1263" s="65">
        <f t="shared" si="265"/>
        <v>180</v>
      </c>
      <c r="I1263" s="65">
        <f t="shared" si="272"/>
        <v>-180</v>
      </c>
      <c r="J1263" s="66">
        <f>IF(I1262 &lt; 0, 1, 0)</f>
        <v>0</v>
      </c>
      <c r="K1263" s="118">
        <f t="shared" si="268"/>
        <v>1</v>
      </c>
    </row>
    <row r="1264" spans="1:11" s="94" customFormat="1" ht="15" thickBot="1" x14ac:dyDescent="0.35">
      <c r="A1264" s="98" t="s">
        <v>286</v>
      </c>
      <c r="B1264" s="89"/>
      <c r="C1264" s="90"/>
      <c r="D1264" s="91"/>
      <c r="E1264" s="92"/>
      <c r="F1264" s="112"/>
      <c r="G1264" s="136">
        <f>SUM(G1260:G1263)</f>
        <v>15</v>
      </c>
      <c r="H1264" s="136"/>
      <c r="I1264" s="136"/>
      <c r="J1264" s="136">
        <f t="shared" ref="J1264:K1264" si="277">SUM(J1260:J1263)</f>
        <v>0</v>
      </c>
      <c r="K1264" s="120">
        <f t="shared" si="277"/>
        <v>4</v>
      </c>
    </row>
    <row r="1265" spans="1:11" x14ac:dyDescent="0.3">
      <c r="A1265" s="21" t="s">
        <v>176</v>
      </c>
      <c r="B1265" s="19" t="s">
        <v>87</v>
      </c>
      <c r="C1265" s="37" t="s">
        <v>5</v>
      </c>
      <c r="D1265" s="34">
        <v>38614</v>
      </c>
      <c r="E1265" s="22">
        <v>38618</v>
      </c>
      <c r="F1265" s="111"/>
      <c r="G1265" s="51">
        <f>'National Disaster Timeline'!$I$4</f>
        <v>3</v>
      </c>
      <c r="H1265" s="65">
        <f t="shared" si="265"/>
        <v>90</v>
      </c>
      <c r="I1265" s="65">
        <f t="shared" si="272"/>
        <v>35</v>
      </c>
      <c r="J1265" s="66"/>
      <c r="K1265" s="118">
        <f t="shared" si="268"/>
        <v>1</v>
      </c>
    </row>
    <row r="1266" spans="1:11" x14ac:dyDescent="0.3">
      <c r="A1266" s="21"/>
      <c r="C1266" s="36" t="s">
        <v>13</v>
      </c>
      <c r="D1266" s="22">
        <v>38743</v>
      </c>
      <c r="E1266" s="22">
        <v>38753</v>
      </c>
      <c r="F1266" s="111">
        <f t="shared" ref="F1266:F1287" si="278">D1266-E1265</f>
        <v>125</v>
      </c>
      <c r="G1266" s="51">
        <f>'National Disaster Timeline'!$I$6</f>
        <v>6</v>
      </c>
      <c r="H1266" s="65">
        <f t="shared" si="265"/>
        <v>180</v>
      </c>
      <c r="I1266" s="65">
        <f t="shared" si="272"/>
        <v>-25</v>
      </c>
      <c r="J1266" s="66">
        <f t="shared" ref="J1266:J1286" si="279">IF(I1265 &lt; 0, 1, 0)</f>
        <v>0</v>
      </c>
      <c r="K1266" s="118">
        <f t="shared" si="268"/>
        <v>1</v>
      </c>
    </row>
    <row r="1267" spans="1:11" x14ac:dyDescent="0.3">
      <c r="A1267" s="21"/>
      <c r="C1267" s="36" t="s">
        <v>14</v>
      </c>
      <c r="D1267" s="22">
        <v>38908</v>
      </c>
      <c r="E1267" s="22">
        <v>38912</v>
      </c>
      <c r="F1267" s="111">
        <f t="shared" si="278"/>
        <v>155</v>
      </c>
      <c r="G1267" s="51">
        <f>'National Disaster Timeline'!$I$14</f>
        <v>6</v>
      </c>
      <c r="H1267" s="65">
        <f t="shared" si="265"/>
        <v>180</v>
      </c>
      <c r="I1267" s="65">
        <f t="shared" si="272"/>
        <v>-161</v>
      </c>
      <c r="J1267" s="66">
        <f t="shared" si="279"/>
        <v>1</v>
      </c>
      <c r="K1267" s="118">
        <f t="shared" si="268"/>
        <v>1</v>
      </c>
    </row>
    <row r="1268" spans="1:11" x14ac:dyDescent="0.3">
      <c r="A1268" s="21"/>
      <c r="C1268" s="36" t="s">
        <v>210</v>
      </c>
      <c r="D1268" s="22">
        <v>38931</v>
      </c>
      <c r="E1268" s="22">
        <v>38935</v>
      </c>
      <c r="F1268" s="111">
        <f t="shared" si="278"/>
        <v>19</v>
      </c>
      <c r="G1268" s="51">
        <f>'National Disaster Timeline'!$I$21</f>
        <v>3</v>
      </c>
      <c r="H1268" s="65">
        <f t="shared" si="265"/>
        <v>90</v>
      </c>
      <c r="I1268" s="65">
        <f t="shared" si="272"/>
        <v>-8</v>
      </c>
      <c r="J1268" s="66">
        <f t="shared" si="279"/>
        <v>1</v>
      </c>
      <c r="K1268" s="118">
        <f t="shared" si="268"/>
        <v>1</v>
      </c>
    </row>
    <row r="1269" spans="1:11" x14ac:dyDescent="0.3">
      <c r="A1269" s="21"/>
      <c r="C1269" s="36" t="s">
        <v>5</v>
      </c>
      <c r="D1269" s="22">
        <v>39017</v>
      </c>
      <c r="E1269" s="22">
        <v>39020</v>
      </c>
      <c r="F1269" s="111">
        <f t="shared" si="278"/>
        <v>82</v>
      </c>
      <c r="G1269" s="51">
        <f>'National Disaster Timeline'!$I$30</f>
        <v>6</v>
      </c>
      <c r="H1269" s="65">
        <f t="shared" si="265"/>
        <v>180</v>
      </c>
      <c r="I1269" s="65">
        <f t="shared" si="272"/>
        <v>-180</v>
      </c>
      <c r="J1269" s="66">
        <f t="shared" si="279"/>
        <v>1</v>
      </c>
      <c r="K1269" s="118">
        <f t="shared" si="268"/>
        <v>1</v>
      </c>
    </row>
    <row r="1270" spans="1:11" x14ac:dyDescent="0.3">
      <c r="A1270" s="21"/>
      <c r="C1270" s="106" t="s">
        <v>210</v>
      </c>
      <c r="D1270" s="22">
        <v>39020</v>
      </c>
      <c r="E1270" s="22">
        <v>39022</v>
      </c>
      <c r="F1270" s="111">
        <f t="shared" si="278"/>
        <v>0</v>
      </c>
      <c r="G1270" s="51">
        <f>'National Disaster Timeline'!$I$31</f>
        <v>3</v>
      </c>
      <c r="H1270" s="65">
        <f t="shared" si="265"/>
        <v>90</v>
      </c>
      <c r="I1270" s="65">
        <f t="shared" si="272"/>
        <v>277</v>
      </c>
      <c r="J1270" s="66">
        <f t="shared" si="279"/>
        <v>1</v>
      </c>
      <c r="K1270" s="118">
        <f t="shared" si="268"/>
        <v>1</v>
      </c>
    </row>
    <row r="1271" spans="1:11" x14ac:dyDescent="0.3">
      <c r="A1271" s="21"/>
      <c r="C1271" s="35" t="s">
        <v>5</v>
      </c>
      <c r="D1271" s="34">
        <v>39389</v>
      </c>
      <c r="E1271" s="22">
        <v>39393</v>
      </c>
      <c r="F1271" s="111">
        <f t="shared" si="278"/>
        <v>367</v>
      </c>
      <c r="G1271" s="51">
        <f>'National Disaster Timeline'!$I$54</f>
        <v>3</v>
      </c>
      <c r="H1271" s="65">
        <f t="shared" si="265"/>
        <v>90</v>
      </c>
      <c r="I1271" s="65">
        <f t="shared" si="272"/>
        <v>-93</v>
      </c>
      <c r="J1271" s="66">
        <f t="shared" si="279"/>
        <v>0</v>
      </c>
      <c r="K1271" s="118">
        <f t="shared" si="268"/>
        <v>1</v>
      </c>
    </row>
    <row r="1272" spans="1:11" x14ac:dyDescent="0.3">
      <c r="A1272" s="21"/>
      <c r="C1272" s="106" t="s">
        <v>210</v>
      </c>
      <c r="D1272" s="22">
        <v>39390</v>
      </c>
      <c r="E1272" s="22">
        <v>39392</v>
      </c>
      <c r="F1272" s="111">
        <f t="shared" si="278"/>
        <v>-3</v>
      </c>
      <c r="G1272" s="51">
        <f>'National Disaster Timeline'!$I$55</f>
        <v>3</v>
      </c>
      <c r="H1272" s="65">
        <f t="shared" si="265"/>
        <v>90</v>
      </c>
      <c r="I1272" s="65">
        <f t="shared" si="272"/>
        <v>-75</v>
      </c>
      <c r="J1272" s="66">
        <f t="shared" si="279"/>
        <v>1</v>
      </c>
      <c r="K1272" s="118">
        <f t="shared" si="268"/>
        <v>1</v>
      </c>
    </row>
    <row r="1273" spans="1:11" x14ac:dyDescent="0.3">
      <c r="A1273" s="21"/>
      <c r="B1273" s="20"/>
      <c r="C1273" s="35" t="s">
        <v>5</v>
      </c>
      <c r="D1273" s="34">
        <v>39407</v>
      </c>
      <c r="E1273" s="22">
        <v>39414</v>
      </c>
      <c r="F1273" s="111">
        <f t="shared" si="278"/>
        <v>15</v>
      </c>
      <c r="G1273" s="51">
        <f>'National Disaster Timeline'!$I$59</f>
        <v>6</v>
      </c>
      <c r="H1273" s="65">
        <f t="shared" si="265"/>
        <v>180</v>
      </c>
      <c r="I1273" s="65">
        <f t="shared" si="272"/>
        <v>-183</v>
      </c>
      <c r="J1273" s="66">
        <f t="shared" si="279"/>
        <v>1</v>
      </c>
      <c r="K1273" s="118">
        <f t="shared" si="268"/>
        <v>1</v>
      </c>
    </row>
    <row r="1274" spans="1:11" x14ac:dyDescent="0.3">
      <c r="A1274" s="21"/>
      <c r="C1274" s="106" t="s">
        <v>210</v>
      </c>
      <c r="D1274" s="22">
        <v>39411</v>
      </c>
      <c r="E1274" s="22">
        <v>39418</v>
      </c>
      <c r="F1274" s="111">
        <f t="shared" si="278"/>
        <v>-3</v>
      </c>
      <c r="G1274" s="51">
        <f>'National Disaster Timeline'!$I$60</f>
        <v>3</v>
      </c>
      <c r="H1274" s="65">
        <f t="shared" si="265"/>
        <v>90</v>
      </c>
      <c r="I1274" s="65">
        <f t="shared" si="272"/>
        <v>78</v>
      </c>
      <c r="J1274" s="66">
        <f t="shared" si="279"/>
        <v>1</v>
      </c>
      <c r="K1274" s="118">
        <f t="shared" si="268"/>
        <v>1</v>
      </c>
    </row>
    <row r="1275" spans="1:11" x14ac:dyDescent="0.3">
      <c r="A1275" s="21"/>
      <c r="C1275" s="106" t="s">
        <v>210</v>
      </c>
      <c r="D1275" s="22">
        <v>39586</v>
      </c>
      <c r="E1275" s="22">
        <v>39590</v>
      </c>
      <c r="F1275" s="111">
        <f t="shared" si="278"/>
        <v>168</v>
      </c>
      <c r="G1275" s="51">
        <f>'National Disaster Timeline'!$I$68</f>
        <v>3</v>
      </c>
      <c r="H1275" s="65">
        <f t="shared" si="265"/>
        <v>90</v>
      </c>
      <c r="I1275" s="65">
        <f t="shared" si="272"/>
        <v>-23</v>
      </c>
      <c r="J1275" s="66">
        <f t="shared" si="279"/>
        <v>0</v>
      </c>
      <c r="K1275" s="118">
        <f t="shared" si="268"/>
        <v>1</v>
      </c>
    </row>
    <row r="1276" spans="1:11" x14ac:dyDescent="0.3">
      <c r="A1276" s="21"/>
      <c r="C1276" s="106" t="s">
        <v>210</v>
      </c>
      <c r="D1276" s="22">
        <v>39657</v>
      </c>
      <c r="E1276" s="22">
        <v>39658</v>
      </c>
      <c r="F1276" s="111">
        <f t="shared" si="278"/>
        <v>67</v>
      </c>
      <c r="G1276" s="51">
        <f>'National Disaster Timeline'!$I$77</f>
        <v>3</v>
      </c>
      <c r="H1276" s="65">
        <f t="shared" si="265"/>
        <v>90</v>
      </c>
      <c r="I1276" s="65">
        <f t="shared" si="272"/>
        <v>-85</v>
      </c>
      <c r="J1276" s="66">
        <f t="shared" si="279"/>
        <v>1</v>
      </c>
      <c r="K1276" s="118">
        <f t="shared" si="268"/>
        <v>1</v>
      </c>
    </row>
    <row r="1277" spans="1:11" x14ac:dyDescent="0.3">
      <c r="A1277" s="21"/>
      <c r="C1277" s="35" t="s">
        <v>5</v>
      </c>
      <c r="D1277" s="34">
        <v>39663</v>
      </c>
      <c r="E1277" s="22">
        <v>39664</v>
      </c>
      <c r="F1277" s="111">
        <f t="shared" si="278"/>
        <v>5</v>
      </c>
      <c r="G1277" s="51">
        <f>'National Disaster Timeline'!$I$78</f>
        <v>3</v>
      </c>
      <c r="H1277" s="65">
        <f t="shared" si="265"/>
        <v>90</v>
      </c>
      <c r="I1277" s="65">
        <f t="shared" si="272"/>
        <v>-44</v>
      </c>
      <c r="J1277" s="66">
        <f t="shared" si="279"/>
        <v>1</v>
      </c>
      <c r="K1277" s="118">
        <f t="shared" si="268"/>
        <v>1</v>
      </c>
    </row>
    <row r="1278" spans="1:11" x14ac:dyDescent="0.3">
      <c r="A1278" s="21"/>
      <c r="C1278" s="35" t="s">
        <v>5</v>
      </c>
      <c r="D1278" s="34">
        <v>39710</v>
      </c>
      <c r="E1278" s="22">
        <v>39715</v>
      </c>
      <c r="F1278" s="111">
        <f t="shared" si="278"/>
        <v>46</v>
      </c>
      <c r="G1278" s="51">
        <f>'National Disaster Timeline'!$I$83</f>
        <v>3</v>
      </c>
      <c r="H1278" s="65">
        <f t="shared" si="265"/>
        <v>90</v>
      </c>
      <c r="I1278" s="65">
        <f t="shared" si="272"/>
        <v>-32</v>
      </c>
      <c r="J1278" s="66">
        <f t="shared" si="279"/>
        <v>1</v>
      </c>
      <c r="K1278" s="118">
        <f t="shared" si="268"/>
        <v>1</v>
      </c>
    </row>
    <row r="1279" spans="1:11" x14ac:dyDescent="0.3">
      <c r="A1279" s="21"/>
      <c r="C1279" s="106" t="s">
        <v>13</v>
      </c>
      <c r="D1279" s="22">
        <v>39773</v>
      </c>
      <c r="E1279" s="22">
        <v>39788</v>
      </c>
      <c r="F1279" s="111">
        <f t="shared" si="278"/>
        <v>58</v>
      </c>
      <c r="G1279" s="51">
        <f>'National Disaster Timeline'!$I$87</f>
        <v>3</v>
      </c>
      <c r="H1279" s="65">
        <f t="shared" si="265"/>
        <v>90</v>
      </c>
      <c r="I1279" s="65">
        <f t="shared" si="272"/>
        <v>56</v>
      </c>
      <c r="J1279" s="66">
        <f t="shared" si="279"/>
        <v>1</v>
      </c>
      <c r="K1279" s="118">
        <f t="shared" si="268"/>
        <v>1</v>
      </c>
    </row>
    <row r="1280" spans="1:11" x14ac:dyDescent="0.3">
      <c r="A1280" s="21"/>
      <c r="C1280" s="106" t="s">
        <v>13</v>
      </c>
      <c r="D1280" s="22">
        <v>39934</v>
      </c>
      <c r="E1280" s="22">
        <v>39940</v>
      </c>
      <c r="F1280" s="111">
        <f t="shared" si="278"/>
        <v>146</v>
      </c>
      <c r="G1280" s="51">
        <f>'National Disaster Timeline'!$I$103</f>
        <v>3</v>
      </c>
      <c r="H1280" s="65">
        <f t="shared" si="265"/>
        <v>90</v>
      </c>
      <c r="I1280" s="65">
        <f t="shared" si="272"/>
        <v>-91</v>
      </c>
      <c r="J1280" s="66">
        <f t="shared" si="279"/>
        <v>0</v>
      </c>
      <c r="K1280" s="118">
        <f t="shared" si="268"/>
        <v>1</v>
      </c>
    </row>
    <row r="1281" spans="1:11" x14ac:dyDescent="0.3">
      <c r="A1281" s="21"/>
      <c r="B1281" s="20"/>
      <c r="C1281" s="35" t="s">
        <v>5</v>
      </c>
      <c r="D1281" s="34">
        <v>39939</v>
      </c>
      <c r="E1281" s="22">
        <v>39942</v>
      </c>
      <c r="F1281" s="111">
        <f t="shared" si="278"/>
        <v>-1</v>
      </c>
      <c r="G1281" s="51">
        <f>'National Disaster Timeline'!$I$104</f>
        <v>6</v>
      </c>
      <c r="H1281" s="65">
        <f t="shared" ref="H1281:H1287" si="280">G1281 * 30</f>
        <v>180</v>
      </c>
      <c r="I1281" s="65">
        <f t="shared" si="272"/>
        <v>-112</v>
      </c>
      <c r="J1281" s="66">
        <f t="shared" si="279"/>
        <v>1</v>
      </c>
      <c r="K1281" s="118">
        <f t="shared" si="268"/>
        <v>1</v>
      </c>
    </row>
    <row r="1282" spans="1:11" x14ac:dyDescent="0.3">
      <c r="A1282" s="21"/>
      <c r="C1282" s="106" t="s">
        <v>210</v>
      </c>
      <c r="D1282" s="22">
        <v>40010</v>
      </c>
      <c r="E1282" s="22">
        <v>40012</v>
      </c>
      <c r="F1282" s="111">
        <f t="shared" si="278"/>
        <v>68</v>
      </c>
      <c r="G1282" s="51">
        <f>'National Disaster Timeline'!$I$110</f>
        <v>3</v>
      </c>
      <c r="H1282" s="65">
        <f t="shared" si="280"/>
        <v>90</v>
      </c>
      <c r="I1282" s="65">
        <f t="shared" si="272"/>
        <v>-70</v>
      </c>
      <c r="J1282" s="66">
        <f t="shared" si="279"/>
        <v>1</v>
      </c>
      <c r="K1282" s="118">
        <f t="shared" si="268"/>
        <v>1</v>
      </c>
    </row>
    <row r="1283" spans="1:11" x14ac:dyDescent="0.3">
      <c r="A1283" s="21"/>
      <c r="C1283" s="106" t="s">
        <v>210</v>
      </c>
      <c r="D1283" s="22">
        <v>40032</v>
      </c>
      <c r="E1283" s="22">
        <v>40033</v>
      </c>
      <c r="F1283" s="111">
        <f t="shared" si="278"/>
        <v>20</v>
      </c>
      <c r="G1283" s="51">
        <f>'National Disaster Timeline'!$I$114</f>
        <v>6</v>
      </c>
      <c r="H1283" s="65">
        <f t="shared" si="280"/>
        <v>180</v>
      </c>
      <c r="I1283" s="65">
        <f t="shared" si="272"/>
        <v>-156</v>
      </c>
      <c r="J1283" s="66">
        <f t="shared" si="279"/>
        <v>1</v>
      </c>
      <c r="K1283" s="118">
        <f t="shared" si="268"/>
        <v>1</v>
      </c>
    </row>
    <row r="1284" spans="1:11" x14ac:dyDescent="0.3">
      <c r="A1284" s="21"/>
      <c r="C1284" s="106" t="s">
        <v>13</v>
      </c>
      <c r="D1284" s="22">
        <v>40057</v>
      </c>
      <c r="E1284" s="22">
        <v>40066</v>
      </c>
      <c r="F1284" s="111">
        <f t="shared" si="278"/>
        <v>24</v>
      </c>
      <c r="G1284" s="51">
        <f>'National Disaster Timeline'!$I$115</f>
        <v>3</v>
      </c>
      <c r="H1284" s="65">
        <f t="shared" si="280"/>
        <v>90</v>
      </c>
      <c r="I1284" s="65">
        <f t="shared" si="272"/>
        <v>-76</v>
      </c>
      <c r="J1284" s="66">
        <f t="shared" si="279"/>
        <v>1</v>
      </c>
      <c r="K1284" s="118">
        <f t="shared" si="268"/>
        <v>1</v>
      </c>
    </row>
    <row r="1285" spans="1:11" x14ac:dyDescent="0.3">
      <c r="A1285" s="21"/>
      <c r="B1285" s="20"/>
      <c r="C1285" s="106" t="s">
        <v>5</v>
      </c>
      <c r="D1285" s="8">
        <v>40080</v>
      </c>
      <c r="E1285" s="8">
        <v>40083</v>
      </c>
      <c r="F1285" s="111">
        <f t="shared" si="278"/>
        <v>14</v>
      </c>
      <c r="G1285" s="51">
        <f>'National Disaster Timeline'!$I$122</f>
        <v>1</v>
      </c>
      <c r="H1285" s="65">
        <f t="shared" si="280"/>
        <v>30</v>
      </c>
      <c r="I1285" s="65">
        <f t="shared" si="272"/>
        <v>-27</v>
      </c>
      <c r="J1285" s="66">
        <f t="shared" si="279"/>
        <v>1</v>
      </c>
      <c r="K1285" s="118">
        <f t="shared" si="268"/>
        <v>1</v>
      </c>
    </row>
    <row r="1286" spans="1:11" x14ac:dyDescent="0.3">
      <c r="A1286" s="21"/>
      <c r="B1286" s="20"/>
      <c r="C1286" s="106" t="s">
        <v>5</v>
      </c>
      <c r="D1286" s="22">
        <v>40086</v>
      </c>
      <c r="E1286" s="22">
        <v>40096</v>
      </c>
      <c r="F1286" s="111">
        <f t="shared" si="278"/>
        <v>3</v>
      </c>
      <c r="G1286" s="51">
        <f>'National Disaster Timeline'!$I$124</f>
        <v>6</v>
      </c>
      <c r="H1286" s="65">
        <f t="shared" si="280"/>
        <v>180</v>
      </c>
      <c r="I1286" s="65">
        <f t="shared" si="272"/>
        <v>-188</v>
      </c>
      <c r="J1286" s="66">
        <f t="shared" si="279"/>
        <v>1</v>
      </c>
      <c r="K1286" s="118">
        <f t="shared" si="268"/>
        <v>1</v>
      </c>
    </row>
    <row r="1287" spans="1:11" ht="15" thickBot="1" x14ac:dyDescent="0.35">
      <c r="A1287" s="21"/>
      <c r="C1287" s="106" t="s">
        <v>13</v>
      </c>
      <c r="D1287" s="22">
        <v>40088</v>
      </c>
      <c r="E1287" s="22">
        <v>40103</v>
      </c>
      <c r="F1287" s="111">
        <f t="shared" si="278"/>
        <v>-8</v>
      </c>
      <c r="G1287" s="51">
        <f>'National Disaster Timeline'!$I$125</f>
        <v>6</v>
      </c>
      <c r="H1287" s="65">
        <f t="shared" si="280"/>
        <v>180</v>
      </c>
      <c r="I1287" s="65">
        <f t="shared" si="272"/>
        <v>-180</v>
      </c>
      <c r="J1287" s="66">
        <f t="shared" ref="J1287:J1299" si="281">IF(I1286 &lt; 0, 1, 0)</f>
        <v>1</v>
      </c>
      <c r="K1287" s="118">
        <f t="shared" si="268"/>
        <v>1</v>
      </c>
    </row>
    <row r="1288" spans="1:11" s="94" customFormat="1" ht="15" thickBot="1" x14ac:dyDescent="0.35">
      <c r="A1288" s="98" t="s">
        <v>286</v>
      </c>
      <c r="B1288" s="89"/>
      <c r="C1288" s="90"/>
      <c r="D1288" s="91"/>
      <c r="E1288" s="92"/>
      <c r="F1288" s="112"/>
      <c r="G1288" s="136">
        <f>SUM(G1265:G1287)</f>
        <v>91</v>
      </c>
      <c r="H1288" s="136"/>
      <c r="I1288" s="136"/>
      <c r="J1288" s="136">
        <f t="shared" ref="J1288:K1288" si="282">SUM(J1265:J1287)</f>
        <v>18</v>
      </c>
      <c r="K1288" s="120">
        <f t="shared" si="282"/>
        <v>23</v>
      </c>
    </row>
    <row r="1289" spans="1:11" x14ac:dyDescent="0.3">
      <c r="A1289" s="21" t="s">
        <v>177</v>
      </c>
      <c r="B1289" s="17" t="s">
        <v>90</v>
      </c>
      <c r="C1289" s="36" t="s">
        <v>13</v>
      </c>
      <c r="D1289" s="22">
        <v>38758</v>
      </c>
      <c r="E1289" s="22">
        <v>38766</v>
      </c>
      <c r="F1289" s="111"/>
      <c r="G1289" s="51">
        <f>'National Disaster Timeline'!$I$7</f>
        <v>3</v>
      </c>
      <c r="H1289" s="65">
        <f t="shared" ref="H1289:H1299" si="283">G1289 * 30</f>
        <v>90</v>
      </c>
      <c r="I1289" s="65">
        <f t="shared" si="272"/>
        <v>155</v>
      </c>
      <c r="J1289" s="66"/>
      <c r="K1289" s="118">
        <f t="shared" si="268"/>
        <v>1</v>
      </c>
    </row>
    <row r="1290" spans="1:11" x14ac:dyDescent="0.3">
      <c r="A1290" s="36"/>
      <c r="C1290" s="36" t="s">
        <v>13</v>
      </c>
      <c r="D1290" s="22">
        <v>39011</v>
      </c>
      <c r="E1290" s="22">
        <v>39017</v>
      </c>
      <c r="F1290" s="111">
        <f t="shared" ref="F1290:F1299" si="284">D1290-E1289</f>
        <v>245</v>
      </c>
      <c r="G1290" s="51">
        <f>'National Disaster Timeline'!$I$29</f>
        <v>3</v>
      </c>
      <c r="H1290" s="65">
        <f t="shared" si="283"/>
        <v>90</v>
      </c>
      <c r="I1290" s="65">
        <f t="shared" si="272"/>
        <v>-15</v>
      </c>
      <c r="J1290" s="66">
        <f t="shared" si="281"/>
        <v>0</v>
      </c>
      <c r="K1290" s="118">
        <f t="shared" si="268"/>
        <v>1</v>
      </c>
    </row>
    <row r="1291" spans="1:11" x14ac:dyDescent="0.3">
      <c r="A1291" s="36"/>
      <c r="C1291" s="36" t="s">
        <v>13</v>
      </c>
      <c r="D1291" s="22">
        <v>39092</v>
      </c>
      <c r="E1291" s="22">
        <v>39106</v>
      </c>
      <c r="F1291" s="111">
        <f t="shared" si="284"/>
        <v>75</v>
      </c>
      <c r="G1291" s="51">
        <f>'National Disaster Timeline'!$I$37</f>
        <v>3</v>
      </c>
      <c r="H1291" s="65">
        <f t="shared" si="283"/>
        <v>90</v>
      </c>
      <c r="I1291" s="65">
        <f t="shared" si="272"/>
        <v>78</v>
      </c>
      <c r="J1291" s="66">
        <f t="shared" si="281"/>
        <v>1</v>
      </c>
      <c r="K1291" s="118">
        <f t="shared" si="268"/>
        <v>1</v>
      </c>
    </row>
    <row r="1292" spans="1:11" x14ac:dyDescent="0.3">
      <c r="A1292" s="36"/>
      <c r="C1292" s="106" t="s">
        <v>5</v>
      </c>
      <c r="D1292" s="22">
        <v>39274</v>
      </c>
      <c r="E1292" s="22">
        <v>39276</v>
      </c>
      <c r="F1292" s="111">
        <f t="shared" si="284"/>
        <v>168</v>
      </c>
      <c r="G1292" s="51">
        <f>'National Disaster Timeline'!$I$39</f>
        <v>1</v>
      </c>
      <c r="H1292" s="65">
        <f t="shared" si="283"/>
        <v>30</v>
      </c>
      <c r="I1292" s="65">
        <f t="shared" si="272"/>
        <v>184</v>
      </c>
      <c r="J1292" s="66">
        <f t="shared" si="281"/>
        <v>0</v>
      </c>
      <c r="K1292" s="118">
        <f t="shared" si="268"/>
        <v>1</v>
      </c>
    </row>
    <row r="1293" spans="1:11" x14ac:dyDescent="0.3">
      <c r="A1293" s="36"/>
      <c r="C1293" s="106" t="s">
        <v>13</v>
      </c>
      <c r="D1293" s="22">
        <v>39490</v>
      </c>
      <c r="E1293" s="22">
        <v>39519</v>
      </c>
      <c r="F1293" s="111">
        <f t="shared" si="284"/>
        <v>214</v>
      </c>
      <c r="G1293" s="51">
        <f>'National Disaster Timeline'!$I$63</f>
        <v>6</v>
      </c>
      <c r="H1293" s="65">
        <f t="shared" si="283"/>
        <v>180</v>
      </c>
      <c r="I1293" s="65">
        <f t="shared" si="272"/>
        <v>-121</v>
      </c>
      <c r="J1293" s="66">
        <f t="shared" si="281"/>
        <v>0</v>
      </c>
      <c r="K1293" s="118">
        <f t="shared" si="268"/>
        <v>1</v>
      </c>
    </row>
    <row r="1294" spans="1:11" x14ac:dyDescent="0.3">
      <c r="A1294" s="36"/>
      <c r="C1294" s="106" t="s">
        <v>210</v>
      </c>
      <c r="D1294" s="22">
        <v>39578</v>
      </c>
      <c r="E1294" s="22">
        <v>39586</v>
      </c>
      <c r="F1294" s="111">
        <f t="shared" si="284"/>
        <v>59</v>
      </c>
      <c r="G1294" s="51">
        <f>'National Disaster Timeline'!$I$65</f>
        <v>3</v>
      </c>
      <c r="H1294" s="65">
        <f t="shared" si="283"/>
        <v>90</v>
      </c>
      <c r="I1294" s="65">
        <f t="shared" si="272"/>
        <v>96</v>
      </c>
      <c r="J1294" s="66">
        <f t="shared" si="281"/>
        <v>1</v>
      </c>
      <c r="K1294" s="118">
        <f t="shared" si="268"/>
        <v>1</v>
      </c>
    </row>
    <row r="1295" spans="1:11" x14ac:dyDescent="0.3">
      <c r="A1295" s="36"/>
      <c r="C1295" s="106" t="s">
        <v>201</v>
      </c>
      <c r="D1295" s="22">
        <v>39772</v>
      </c>
      <c r="E1295" s="22">
        <v>39772</v>
      </c>
      <c r="F1295" s="111">
        <f t="shared" si="284"/>
        <v>186</v>
      </c>
      <c r="G1295" s="51">
        <f>'National Disaster Timeline'!$I$86</f>
        <v>3</v>
      </c>
      <c r="H1295" s="65">
        <f t="shared" si="283"/>
        <v>90</v>
      </c>
      <c r="I1295" s="65">
        <f t="shared" si="272"/>
        <v>-53</v>
      </c>
      <c r="J1295" s="66">
        <f t="shared" si="281"/>
        <v>0</v>
      </c>
      <c r="K1295" s="118">
        <f t="shared" si="268"/>
        <v>1</v>
      </c>
    </row>
    <row r="1296" spans="1:11" x14ac:dyDescent="0.3">
      <c r="A1296" s="36"/>
      <c r="C1296" s="106" t="s">
        <v>201</v>
      </c>
      <c r="D1296" s="22">
        <v>39809</v>
      </c>
      <c r="E1296" s="22">
        <v>39809</v>
      </c>
      <c r="F1296" s="111">
        <f t="shared" si="284"/>
        <v>37</v>
      </c>
      <c r="G1296" s="51">
        <f>'National Disaster Timeline'!$I$90</f>
        <v>6</v>
      </c>
      <c r="H1296" s="65">
        <f t="shared" si="283"/>
        <v>180</v>
      </c>
      <c r="I1296" s="65">
        <f t="shared" si="272"/>
        <v>-179</v>
      </c>
      <c r="J1296" s="66">
        <f t="shared" si="281"/>
        <v>1</v>
      </c>
      <c r="K1296" s="118">
        <f t="shared" si="268"/>
        <v>1</v>
      </c>
    </row>
    <row r="1297" spans="1:11" s="18" customFormat="1" x14ac:dyDescent="0.3">
      <c r="A1297" s="36"/>
      <c r="B1297" s="19"/>
      <c r="C1297" s="106" t="s">
        <v>13</v>
      </c>
      <c r="D1297" s="22">
        <v>39810</v>
      </c>
      <c r="E1297" s="22">
        <v>39832</v>
      </c>
      <c r="F1297" s="111">
        <f t="shared" si="284"/>
        <v>1</v>
      </c>
      <c r="G1297" s="51">
        <f>'National Disaster Timeline'!$I$91</f>
        <v>1</v>
      </c>
      <c r="H1297" s="65">
        <f t="shared" si="283"/>
        <v>30</v>
      </c>
      <c r="I1297" s="65">
        <f t="shared" si="272"/>
        <v>89</v>
      </c>
      <c r="J1297" s="66">
        <f t="shared" si="281"/>
        <v>1</v>
      </c>
      <c r="K1297" s="118">
        <f t="shared" si="268"/>
        <v>1</v>
      </c>
    </row>
    <row r="1298" spans="1:11" x14ac:dyDescent="0.3">
      <c r="A1298" s="36"/>
      <c r="C1298" s="106" t="s">
        <v>201</v>
      </c>
      <c r="D1298" s="22">
        <v>39951</v>
      </c>
      <c r="E1298" s="22">
        <v>39951</v>
      </c>
      <c r="F1298" s="111">
        <f t="shared" si="284"/>
        <v>119</v>
      </c>
      <c r="G1298" s="51">
        <f>'National Disaster Timeline'!$I$106</f>
        <v>1</v>
      </c>
      <c r="H1298" s="65">
        <f t="shared" si="283"/>
        <v>30</v>
      </c>
      <c r="I1298" s="65">
        <f t="shared" si="272"/>
        <v>38</v>
      </c>
      <c r="J1298" s="66">
        <f t="shared" si="281"/>
        <v>0</v>
      </c>
      <c r="K1298" s="118">
        <f t="shared" si="268"/>
        <v>1</v>
      </c>
    </row>
    <row r="1299" spans="1:11" ht="15" thickBot="1" x14ac:dyDescent="0.35">
      <c r="A1299" s="36"/>
      <c r="C1299" s="106" t="s">
        <v>13</v>
      </c>
      <c r="D1299" s="22">
        <v>40019</v>
      </c>
      <c r="E1299" s="22">
        <v>40029</v>
      </c>
      <c r="F1299" s="111">
        <f t="shared" si="284"/>
        <v>68</v>
      </c>
      <c r="G1299" s="51">
        <f>'National Disaster Timeline'!$I$111</f>
        <v>1</v>
      </c>
      <c r="H1299" s="65">
        <f t="shared" si="283"/>
        <v>30</v>
      </c>
      <c r="I1299" s="65"/>
      <c r="J1299" s="66">
        <f t="shared" si="281"/>
        <v>0</v>
      </c>
      <c r="K1299" s="118">
        <f t="shared" si="268"/>
        <v>1</v>
      </c>
    </row>
    <row r="1300" spans="1:11" s="94" customFormat="1" ht="15" thickBot="1" x14ac:dyDescent="0.35">
      <c r="A1300" s="98" t="s">
        <v>286</v>
      </c>
      <c r="B1300" s="89"/>
      <c r="C1300" s="90"/>
      <c r="D1300" s="91"/>
      <c r="E1300" s="92"/>
      <c r="F1300" s="112"/>
      <c r="G1300" s="136">
        <f>SUM(G1289:G1299)</f>
        <v>31</v>
      </c>
      <c r="H1300" s="136"/>
      <c r="I1300" s="136"/>
      <c r="J1300" s="136">
        <f t="shared" ref="J1300:K1300" si="285">SUM(J1289:J1299)</f>
        <v>4</v>
      </c>
      <c r="K1300" s="120">
        <f t="shared" si="285"/>
        <v>11</v>
      </c>
    </row>
    <row r="1301" spans="1:11" s="18" customFormat="1" ht="15" thickBot="1" x14ac:dyDescent="0.35">
      <c r="A1301" s="21" t="s">
        <v>178</v>
      </c>
      <c r="B1301" s="19" t="s">
        <v>179</v>
      </c>
      <c r="C1301" s="64" t="s">
        <v>202</v>
      </c>
      <c r="D1301" s="19"/>
      <c r="E1301" s="53"/>
      <c r="F1301" s="111"/>
      <c r="G1301" s="53"/>
      <c r="H1301" s="65"/>
      <c r="I1301" s="65"/>
      <c r="J1301" s="66"/>
      <c r="K1301" s="118">
        <f t="shared" si="268"/>
        <v>1</v>
      </c>
    </row>
    <row r="1302" spans="1:11" s="94" customFormat="1" ht="15" thickBot="1" x14ac:dyDescent="0.35">
      <c r="A1302" s="98" t="s">
        <v>286</v>
      </c>
      <c r="B1302" s="89"/>
      <c r="C1302" s="90"/>
      <c r="D1302" s="91"/>
      <c r="E1302" s="92"/>
      <c r="F1302" s="112"/>
      <c r="G1302" s="136">
        <v>0</v>
      </c>
      <c r="H1302" s="136"/>
      <c r="I1302" s="136"/>
      <c r="J1302" s="136">
        <v>0</v>
      </c>
      <c r="K1302" s="120">
        <v>0</v>
      </c>
    </row>
    <row r="1303" spans="1:11" ht="15" thickBot="1" x14ac:dyDescent="0.35">
      <c r="A1303" s="21" t="s">
        <v>180</v>
      </c>
      <c r="B1303" s="19" t="s">
        <v>181</v>
      </c>
      <c r="C1303" s="37" t="s">
        <v>201</v>
      </c>
      <c r="D1303" s="34">
        <v>40179</v>
      </c>
      <c r="E1303" s="34">
        <v>40179</v>
      </c>
      <c r="F1303" s="111">
        <f>D1303-E1079</f>
        <v>37</v>
      </c>
      <c r="G1303" s="51">
        <f>'National Disaster Timeline'!$I$129</f>
        <v>1</v>
      </c>
      <c r="H1303" s="65">
        <f>G1303 * 30</f>
        <v>30</v>
      </c>
      <c r="I1303" s="65"/>
      <c r="J1303" s="66">
        <f>IF(I1079 &lt; 0, 1, 0)</f>
        <v>1</v>
      </c>
      <c r="K1303" s="118">
        <f t="shared" ref="K1303:K1313" si="286">COUNTIF(C1303, "*")</f>
        <v>1</v>
      </c>
    </row>
    <row r="1304" spans="1:11" s="94" customFormat="1" ht="15" thickBot="1" x14ac:dyDescent="0.35">
      <c r="A1304" s="98" t="s">
        <v>286</v>
      </c>
      <c r="B1304" s="89"/>
      <c r="C1304" s="90"/>
      <c r="D1304" s="91"/>
      <c r="E1304" s="92"/>
      <c r="F1304" s="112"/>
      <c r="G1304" s="136">
        <f>SUM(G1303)</f>
        <v>1</v>
      </c>
      <c r="H1304" s="136"/>
      <c r="I1304" s="136"/>
      <c r="J1304" s="136">
        <v>0</v>
      </c>
      <c r="K1304" s="120">
        <f t="shared" ref="K1304" si="287">SUM(K1303)</f>
        <v>1</v>
      </c>
    </row>
    <row r="1305" spans="1:11" ht="15" thickBot="1" x14ac:dyDescent="0.35">
      <c r="A1305" s="21" t="s">
        <v>182</v>
      </c>
      <c r="B1305" s="19" t="s">
        <v>183</v>
      </c>
      <c r="C1305" s="64" t="s">
        <v>202</v>
      </c>
      <c r="F1305" s="111"/>
      <c r="H1305" s="65"/>
      <c r="I1305" s="65">
        <f t="shared" ref="I1305:I1313" si="288">F1306 - H1305</f>
        <v>0</v>
      </c>
      <c r="J1305" s="66"/>
      <c r="K1305" s="118">
        <f t="shared" si="286"/>
        <v>1</v>
      </c>
    </row>
    <row r="1306" spans="1:11" s="94" customFormat="1" ht="15" thickBot="1" x14ac:dyDescent="0.35">
      <c r="A1306" s="98" t="s">
        <v>286</v>
      </c>
      <c r="B1306" s="89"/>
      <c r="C1306" s="90"/>
      <c r="D1306" s="91"/>
      <c r="E1306" s="92"/>
      <c r="F1306" s="112"/>
      <c r="G1306" s="136">
        <v>0</v>
      </c>
      <c r="H1306" s="136"/>
      <c r="I1306" s="136"/>
      <c r="J1306" s="136">
        <v>0</v>
      </c>
      <c r="K1306" s="120">
        <v>0</v>
      </c>
    </row>
    <row r="1307" spans="1:11" x14ac:dyDescent="0.3">
      <c r="A1307" s="21" t="s">
        <v>184</v>
      </c>
      <c r="B1307" s="19" t="s">
        <v>185</v>
      </c>
      <c r="C1307" s="36" t="s">
        <v>13</v>
      </c>
      <c r="D1307" s="22">
        <v>38758</v>
      </c>
      <c r="E1307" s="22">
        <v>38766</v>
      </c>
      <c r="F1307" s="111"/>
      <c r="G1307" s="51">
        <f>'National Disaster Timeline'!$I$7</f>
        <v>3</v>
      </c>
      <c r="H1307" s="65">
        <f t="shared" ref="H1307:H1313" si="289">G1307 * 30</f>
        <v>90</v>
      </c>
      <c r="I1307" s="65">
        <f t="shared" si="288"/>
        <v>236</v>
      </c>
      <c r="J1307" s="66"/>
      <c r="K1307" s="118">
        <f t="shared" si="286"/>
        <v>1</v>
      </c>
    </row>
    <row r="1308" spans="1:11" x14ac:dyDescent="0.3">
      <c r="A1308" s="21"/>
      <c r="C1308" s="36" t="s">
        <v>13</v>
      </c>
      <c r="D1308" s="22">
        <v>39092</v>
      </c>
      <c r="E1308" s="22">
        <v>39106</v>
      </c>
      <c r="F1308" s="111">
        <f t="shared" ref="F1308:F1313" si="290">D1308-E1307</f>
        <v>326</v>
      </c>
      <c r="G1308" s="51">
        <f>'National Disaster Timeline'!$I$37</f>
        <v>3</v>
      </c>
      <c r="H1308" s="65">
        <f t="shared" si="289"/>
        <v>90</v>
      </c>
      <c r="I1308" s="65">
        <f t="shared" si="288"/>
        <v>382</v>
      </c>
      <c r="J1308" s="66">
        <f t="shared" ref="J1308:J1313" si="291">IF(I1307 &lt; 0, 1, 0)</f>
        <v>0</v>
      </c>
      <c r="K1308" s="118">
        <f t="shared" si="286"/>
        <v>1</v>
      </c>
    </row>
    <row r="1309" spans="1:11" x14ac:dyDescent="0.3">
      <c r="A1309" s="21"/>
      <c r="C1309" s="106" t="s">
        <v>210</v>
      </c>
      <c r="D1309" s="22">
        <v>39578</v>
      </c>
      <c r="E1309" s="22">
        <v>39586</v>
      </c>
      <c r="F1309" s="111">
        <f t="shared" si="290"/>
        <v>472</v>
      </c>
      <c r="G1309" s="51">
        <f>'National Disaster Timeline'!$I$65</f>
        <v>3</v>
      </c>
      <c r="H1309" s="65">
        <f t="shared" si="289"/>
        <v>90</v>
      </c>
      <c r="I1309" s="65">
        <f t="shared" si="288"/>
        <v>19</v>
      </c>
      <c r="J1309" s="66">
        <f t="shared" si="291"/>
        <v>0</v>
      </c>
      <c r="K1309" s="118">
        <f t="shared" si="286"/>
        <v>1</v>
      </c>
    </row>
    <row r="1310" spans="1:11" x14ac:dyDescent="0.3">
      <c r="A1310" s="21"/>
      <c r="C1310" s="106" t="s">
        <v>13</v>
      </c>
      <c r="D1310" s="22">
        <v>39695</v>
      </c>
      <c r="E1310" s="22">
        <v>39704</v>
      </c>
      <c r="F1310" s="111">
        <f t="shared" si="290"/>
        <v>109</v>
      </c>
      <c r="G1310" s="51">
        <f>'National Disaster Timeline'!$I$81</f>
        <v>6</v>
      </c>
      <c r="H1310" s="65">
        <f t="shared" si="289"/>
        <v>180</v>
      </c>
      <c r="I1310" s="65">
        <f t="shared" si="288"/>
        <v>-74</v>
      </c>
      <c r="J1310" s="66">
        <f t="shared" si="291"/>
        <v>0</v>
      </c>
      <c r="K1310" s="118">
        <f t="shared" si="286"/>
        <v>1</v>
      </c>
    </row>
    <row r="1311" spans="1:11" x14ac:dyDescent="0.3">
      <c r="A1311" s="21"/>
      <c r="C1311" s="106" t="s">
        <v>13</v>
      </c>
      <c r="D1311" s="22">
        <v>39810</v>
      </c>
      <c r="E1311" s="22">
        <v>39832</v>
      </c>
      <c r="F1311" s="111">
        <f t="shared" si="290"/>
        <v>106</v>
      </c>
      <c r="G1311" s="51">
        <f>'National Disaster Timeline'!$I$91</f>
        <v>1</v>
      </c>
      <c r="H1311" s="65">
        <f t="shared" si="289"/>
        <v>30</v>
      </c>
      <c r="I1311" s="65">
        <f t="shared" si="288"/>
        <v>-23</v>
      </c>
      <c r="J1311" s="66">
        <f t="shared" si="291"/>
        <v>1</v>
      </c>
      <c r="K1311" s="118">
        <f t="shared" si="286"/>
        <v>1</v>
      </c>
    </row>
    <row r="1312" spans="1:11" x14ac:dyDescent="0.3">
      <c r="A1312" s="21"/>
      <c r="C1312" s="106" t="s">
        <v>13</v>
      </c>
      <c r="D1312" s="22">
        <v>39839</v>
      </c>
      <c r="E1312" s="22">
        <v>39840</v>
      </c>
      <c r="F1312" s="111">
        <f t="shared" si="290"/>
        <v>7</v>
      </c>
      <c r="G1312" s="51">
        <f>'National Disaster Timeline'!$I$97</f>
        <v>3</v>
      </c>
      <c r="H1312" s="65">
        <f t="shared" si="289"/>
        <v>90</v>
      </c>
      <c r="I1312" s="65">
        <f t="shared" si="288"/>
        <v>89</v>
      </c>
      <c r="J1312" s="66">
        <f t="shared" si="291"/>
        <v>1</v>
      </c>
      <c r="K1312" s="118">
        <f t="shared" si="286"/>
        <v>1</v>
      </c>
    </row>
    <row r="1313" spans="1:11" ht="15" thickBot="1" x14ac:dyDescent="0.35">
      <c r="A1313" s="21"/>
      <c r="C1313" s="106" t="s">
        <v>13</v>
      </c>
      <c r="D1313" s="22">
        <v>40019</v>
      </c>
      <c r="E1313" s="22">
        <v>40029</v>
      </c>
      <c r="F1313" s="111">
        <f t="shared" si="290"/>
        <v>179</v>
      </c>
      <c r="G1313" s="51">
        <f>'National Disaster Timeline'!$I$111</f>
        <v>1</v>
      </c>
      <c r="H1313" s="65">
        <f t="shared" si="289"/>
        <v>30</v>
      </c>
      <c r="I1313" s="65">
        <f t="shared" si="288"/>
        <v>-30</v>
      </c>
      <c r="J1313" s="66">
        <f t="shared" si="291"/>
        <v>0</v>
      </c>
      <c r="K1313" s="118">
        <f t="shared" si="286"/>
        <v>1</v>
      </c>
    </row>
    <row r="1314" spans="1:11" s="94" customFormat="1" x14ac:dyDescent="0.3">
      <c r="A1314" s="100" t="s">
        <v>286</v>
      </c>
      <c r="B1314" s="101"/>
      <c r="C1314" s="102"/>
      <c r="D1314" s="103"/>
      <c r="E1314" s="104"/>
      <c r="F1314" s="115"/>
      <c r="G1314" s="156">
        <f>SUM(G1307:G1313)</f>
        <v>20</v>
      </c>
      <c r="H1314" s="156"/>
      <c r="I1314" s="156"/>
      <c r="J1314" s="156">
        <f t="shared" ref="J1314:K1314" si="292">SUM(J1307:J1313)</f>
        <v>2</v>
      </c>
      <c r="K1314" s="123">
        <f t="shared" si="292"/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2EBE-010A-4A54-801F-DFB6555469D9}">
  <dimension ref="A1:M135"/>
  <sheetViews>
    <sheetView zoomScale="120" zoomScaleNormal="120" workbookViewId="0">
      <pane ySplit="1" topLeftCell="A2" activePane="bottomLeft" state="frozen"/>
      <selection pane="bottomLeft" activeCell="C13" sqref="C13"/>
    </sheetView>
  </sheetViews>
  <sheetFormatPr defaultRowHeight="14.4" customHeight="1" x14ac:dyDescent="0.3"/>
  <cols>
    <col min="1" max="1" width="22.33203125" style="18" customWidth="1"/>
    <col min="2" max="2" width="11.5546875" style="18" customWidth="1"/>
    <col min="3" max="3" width="13.33203125" style="58" customWidth="1"/>
    <col min="4" max="4" width="12.88671875" style="19" customWidth="1"/>
    <col min="5" max="5" width="17.6640625" style="18" customWidth="1"/>
    <col min="6" max="6" width="13.33203125" style="58" customWidth="1"/>
    <col min="7" max="7" width="10.6640625" style="58" bestFit="1" customWidth="1"/>
    <col min="8" max="8" width="9.5546875" style="58" customWidth="1"/>
    <col min="9" max="9" width="21.21875" style="18" customWidth="1"/>
    <col min="10" max="10" width="11.6640625" style="18" customWidth="1"/>
    <col min="11" max="11" width="9.77734375" style="18" customWidth="1"/>
    <col min="12" max="12" width="15" style="18" customWidth="1"/>
    <col min="13" max="13" width="9.44140625" style="18" customWidth="1"/>
    <col min="14" max="16384" width="8.88671875" style="18"/>
  </cols>
  <sheetData>
    <row r="1" spans="1:13" ht="45" customHeight="1" x14ac:dyDescent="0.3">
      <c r="A1" s="169" t="s">
        <v>0</v>
      </c>
      <c r="B1" s="169" t="s">
        <v>10</v>
      </c>
      <c r="C1" s="170" t="s">
        <v>11</v>
      </c>
      <c r="D1" s="127" t="s">
        <v>211</v>
      </c>
      <c r="E1" s="38" t="s">
        <v>16</v>
      </c>
      <c r="F1" s="62" t="s">
        <v>299</v>
      </c>
      <c r="G1" s="63" t="s">
        <v>1</v>
      </c>
      <c r="H1" s="63" t="s">
        <v>2</v>
      </c>
      <c r="I1" s="40" t="s">
        <v>300</v>
      </c>
      <c r="J1" s="40" t="s">
        <v>203</v>
      </c>
      <c r="K1" s="40" t="s">
        <v>301</v>
      </c>
      <c r="L1" s="40" t="s">
        <v>205</v>
      </c>
      <c r="M1" s="40" t="s">
        <v>204</v>
      </c>
    </row>
    <row r="2" spans="1:13" ht="14.4" customHeight="1" x14ac:dyDescent="0.3">
      <c r="A2" s="171" t="s">
        <v>13</v>
      </c>
      <c r="B2" s="54">
        <v>38560</v>
      </c>
      <c r="C2" s="162">
        <v>38563</v>
      </c>
      <c r="D2" s="44"/>
      <c r="E2" s="172"/>
      <c r="F2" s="172"/>
      <c r="G2" s="60"/>
      <c r="H2" s="60"/>
      <c r="I2" s="55">
        <v>3</v>
      </c>
      <c r="J2" s="55"/>
      <c r="K2" s="55">
        <v>3</v>
      </c>
      <c r="L2" s="56">
        <v>568945</v>
      </c>
      <c r="M2" s="189">
        <v>32782</v>
      </c>
    </row>
    <row r="3" spans="1:13" ht="14.4" customHeight="1" x14ac:dyDescent="0.3">
      <c r="A3" s="49" t="s">
        <v>13</v>
      </c>
      <c r="B3" s="26">
        <v>38610</v>
      </c>
      <c r="C3" s="8">
        <v>38622</v>
      </c>
      <c r="D3" s="25">
        <f>B3 - C2</f>
        <v>47</v>
      </c>
      <c r="E3" s="173" t="s">
        <v>212</v>
      </c>
      <c r="F3" s="8"/>
      <c r="G3" s="9"/>
      <c r="H3" s="9"/>
      <c r="I3" s="47">
        <v>3</v>
      </c>
      <c r="J3" s="47">
        <v>27748</v>
      </c>
      <c r="K3" s="47">
        <v>16</v>
      </c>
      <c r="L3" s="48">
        <f>135965000/50.26</f>
        <v>2705232.7894946281</v>
      </c>
      <c r="M3" s="190">
        <v>8000</v>
      </c>
    </row>
    <row r="4" spans="1:13" ht="14.4" customHeight="1" x14ac:dyDescent="0.3">
      <c r="A4" s="49" t="s">
        <v>3</v>
      </c>
      <c r="B4" s="26">
        <v>38614</v>
      </c>
      <c r="C4" s="8">
        <v>38618</v>
      </c>
      <c r="D4" s="25">
        <f>B4 - C3</f>
        <v>-8</v>
      </c>
      <c r="E4" s="174"/>
      <c r="F4" s="8" t="s">
        <v>222</v>
      </c>
      <c r="G4" s="9"/>
      <c r="H4" s="9"/>
      <c r="I4" s="47">
        <v>3</v>
      </c>
      <c r="J4" s="47">
        <v>375763</v>
      </c>
      <c r="K4" s="47">
        <v>16</v>
      </c>
      <c r="L4" s="48">
        <v>9800776</v>
      </c>
      <c r="M4" s="190">
        <v>20000</v>
      </c>
    </row>
    <row r="5" spans="1:13" ht="14.4" customHeight="1" x14ac:dyDescent="0.3">
      <c r="A5" s="49" t="s">
        <v>13</v>
      </c>
      <c r="B5" s="50">
        <v>38691</v>
      </c>
      <c r="C5" s="59">
        <v>38715</v>
      </c>
      <c r="D5" s="25">
        <f>B5 - C4</f>
        <v>73</v>
      </c>
      <c r="E5" s="25" t="s">
        <v>282</v>
      </c>
      <c r="F5" s="59"/>
      <c r="G5" s="9"/>
      <c r="H5" s="9"/>
      <c r="I5" s="47">
        <v>6</v>
      </c>
      <c r="J5" s="47">
        <v>598653</v>
      </c>
      <c r="K5" s="47">
        <v>17</v>
      </c>
      <c r="L5" s="48">
        <v>35629546</v>
      </c>
      <c r="M5" s="190">
        <v>60000</v>
      </c>
    </row>
    <row r="6" spans="1:13" ht="14.4" customHeight="1" x14ac:dyDescent="0.3">
      <c r="A6" s="49" t="s">
        <v>13</v>
      </c>
      <c r="B6" s="50">
        <v>38743</v>
      </c>
      <c r="C6" s="59">
        <v>38753</v>
      </c>
      <c r="D6" s="25">
        <f>B6 - C5</f>
        <v>28</v>
      </c>
      <c r="E6" s="25" t="s">
        <v>281</v>
      </c>
      <c r="F6" s="59"/>
      <c r="G6" s="9">
        <v>17.02</v>
      </c>
      <c r="H6" s="9">
        <v>121.82</v>
      </c>
      <c r="I6" s="47">
        <v>6</v>
      </c>
      <c r="J6" s="47">
        <v>256641</v>
      </c>
      <c r="K6" s="47">
        <v>4</v>
      </c>
      <c r="L6" s="48">
        <v>14726706</v>
      </c>
      <c r="M6" s="190">
        <v>256641</v>
      </c>
    </row>
    <row r="7" spans="1:13" ht="14.4" customHeight="1" x14ac:dyDescent="0.3">
      <c r="A7" s="49" t="s">
        <v>13</v>
      </c>
      <c r="B7" s="50">
        <v>38758</v>
      </c>
      <c r="C7" s="59">
        <v>38766</v>
      </c>
      <c r="D7" s="25">
        <f>B7 - C6</f>
        <v>5</v>
      </c>
      <c r="E7" s="25"/>
      <c r="F7" s="59"/>
      <c r="G7" s="9">
        <v>8.16</v>
      </c>
      <c r="H7" s="9">
        <v>125.12</v>
      </c>
      <c r="I7" s="47">
        <v>3</v>
      </c>
      <c r="J7" s="47">
        <v>311229</v>
      </c>
      <c r="K7" s="47">
        <v>26</v>
      </c>
      <c r="L7" s="48">
        <v>6700000</v>
      </c>
      <c r="M7" s="190">
        <v>30000</v>
      </c>
    </row>
    <row r="8" spans="1:13" ht="14.4" customHeight="1" x14ac:dyDescent="0.3">
      <c r="A8" s="49" t="s">
        <v>213</v>
      </c>
      <c r="B8" s="50">
        <v>38762</v>
      </c>
      <c r="C8" s="59">
        <v>38762</v>
      </c>
      <c r="D8" s="25">
        <f>B8 - C7</f>
        <v>-4</v>
      </c>
      <c r="E8" s="25" t="s">
        <v>201</v>
      </c>
      <c r="F8" s="59"/>
      <c r="G8" s="53">
        <v>10.435</v>
      </c>
      <c r="H8" s="53">
        <v>124.956</v>
      </c>
      <c r="I8" s="47">
        <v>1</v>
      </c>
      <c r="J8" s="47">
        <v>7525</v>
      </c>
      <c r="K8" s="47">
        <v>11</v>
      </c>
      <c r="L8" s="48">
        <v>0</v>
      </c>
      <c r="M8" s="190"/>
    </row>
    <row r="9" spans="1:13" ht="14.4" customHeight="1" x14ac:dyDescent="0.3">
      <c r="A9" s="49" t="s">
        <v>213</v>
      </c>
      <c r="B9" s="34">
        <v>38765</v>
      </c>
      <c r="C9" s="175">
        <v>38765</v>
      </c>
      <c r="D9" s="25">
        <f>B9 - C8</f>
        <v>3</v>
      </c>
      <c r="E9" s="25" t="s">
        <v>214</v>
      </c>
      <c r="F9" s="175"/>
      <c r="G9" s="53">
        <v>10.327</v>
      </c>
      <c r="H9" s="53">
        <v>125.10899999999999</v>
      </c>
      <c r="I9" s="47">
        <v>3</v>
      </c>
      <c r="J9" s="47">
        <v>5907</v>
      </c>
      <c r="K9" s="47">
        <v>1129</v>
      </c>
      <c r="L9" s="48">
        <v>3379472</v>
      </c>
      <c r="M9" s="190"/>
    </row>
    <row r="10" spans="1:13" ht="14.4" customHeight="1" x14ac:dyDescent="0.3">
      <c r="A10" s="49" t="s">
        <v>13</v>
      </c>
      <c r="B10" s="50">
        <v>38780</v>
      </c>
      <c r="C10" s="59">
        <v>38782</v>
      </c>
      <c r="D10" s="25">
        <f>B10 - C9</f>
        <v>15</v>
      </c>
      <c r="E10" s="25"/>
      <c r="F10" s="59"/>
      <c r="G10" s="9">
        <v>7.17</v>
      </c>
      <c r="H10" s="9">
        <v>125.57</v>
      </c>
      <c r="I10" s="47">
        <v>1</v>
      </c>
      <c r="J10" s="47">
        <v>1000</v>
      </c>
      <c r="K10" s="47">
        <v>1</v>
      </c>
      <c r="L10" s="48">
        <v>0</v>
      </c>
      <c r="M10" s="190">
        <v>1000</v>
      </c>
    </row>
    <row r="11" spans="1:13" ht="14.4" customHeight="1" x14ac:dyDescent="0.3">
      <c r="A11" s="49" t="s">
        <v>3</v>
      </c>
      <c r="B11" s="26">
        <v>38846</v>
      </c>
      <c r="C11" s="8">
        <v>38852</v>
      </c>
      <c r="D11" s="25">
        <f>B11 - C10</f>
        <v>64</v>
      </c>
      <c r="E11" s="174"/>
      <c r="F11" s="8" t="s">
        <v>223</v>
      </c>
      <c r="G11" s="9"/>
      <c r="H11" s="9"/>
      <c r="I11" s="47">
        <v>6</v>
      </c>
      <c r="J11" s="47">
        <v>927961</v>
      </c>
      <c r="K11" s="47">
        <v>82</v>
      </c>
      <c r="L11" s="48">
        <f>4320893156.22/50.26</f>
        <v>85970814.886987671</v>
      </c>
      <c r="M11" s="190"/>
    </row>
    <row r="12" spans="1:13" ht="14.4" customHeight="1" x14ac:dyDescent="0.3">
      <c r="A12" s="36" t="s">
        <v>12</v>
      </c>
      <c r="B12" s="26">
        <v>38847</v>
      </c>
      <c r="C12" s="8">
        <v>38847</v>
      </c>
      <c r="D12" s="25">
        <f>B12 - C11</f>
        <v>-5</v>
      </c>
      <c r="E12" s="25"/>
      <c r="F12" s="8"/>
      <c r="G12" s="9">
        <v>11.04</v>
      </c>
      <c r="H12" s="9">
        <v>124.616</v>
      </c>
      <c r="I12" s="47">
        <v>1</v>
      </c>
      <c r="J12" s="47"/>
      <c r="K12" s="47"/>
      <c r="L12" s="48">
        <v>50000</v>
      </c>
      <c r="M12" s="190"/>
    </row>
    <row r="13" spans="1:13" ht="14.4" customHeight="1" x14ac:dyDescent="0.3">
      <c r="A13" s="49" t="s">
        <v>13</v>
      </c>
      <c r="B13" s="50">
        <v>38848</v>
      </c>
      <c r="C13" s="59">
        <v>38851</v>
      </c>
      <c r="D13" s="25">
        <f>B13 - C12</f>
        <v>1</v>
      </c>
      <c r="E13" s="25"/>
      <c r="F13" s="59"/>
      <c r="G13" s="9">
        <v>11.24</v>
      </c>
      <c r="H13" s="9">
        <v>124.86</v>
      </c>
      <c r="I13" s="47">
        <v>3</v>
      </c>
      <c r="J13" s="47"/>
      <c r="K13" s="47">
        <v>41</v>
      </c>
      <c r="L13" s="48">
        <v>0</v>
      </c>
      <c r="M13" s="190">
        <v>42000</v>
      </c>
    </row>
    <row r="14" spans="1:13" ht="14.4" customHeight="1" x14ac:dyDescent="0.3">
      <c r="A14" s="49" t="s">
        <v>3</v>
      </c>
      <c r="B14" s="26">
        <v>38908</v>
      </c>
      <c r="C14" s="8">
        <v>38912</v>
      </c>
      <c r="D14" s="25">
        <f>B14 - C13</f>
        <v>57</v>
      </c>
      <c r="E14" s="174"/>
      <c r="F14" s="8" t="s">
        <v>224</v>
      </c>
      <c r="G14" s="9"/>
      <c r="H14" s="9"/>
      <c r="I14" s="47">
        <v>6</v>
      </c>
      <c r="J14" s="47">
        <v>202614</v>
      </c>
      <c r="K14" s="47">
        <v>45</v>
      </c>
      <c r="L14" s="48">
        <f>1251274620/50.26</f>
        <v>24896033.028253086</v>
      </c>
      <c r="M14" s="190"/>
    </row>
    <row r="15" spans="1:13" ht="14.4" customHeight="1" x14ac:dyDescent="0.3">
      <c r="A15" s="49" t="s">
        <v>13</v>
      </c>
      <c r="B15" s="50">
        <v>38909</v>
      </c>
      <c r="C15" s="59">
        <v>38917</v>
      </c>
      <c r="D15" s="25">
        <f>B15 - C14</f>
        <v>-3</v>
      </c>
      <c r="E15" s="25"/>
      <c r="F15" s="59"/>
      <c r="G15" s="9">
        <v>24</v>
      </c>
      <c r="H15" s="9">
        <v>112.11</v>
      </c>
      <c r="I15" s="47">
        <v>3</v>
      </c>
      <c r="J15" s="47">
        <v>0</v>
      </c>
      <c r="K15" s="47">
        <v>28</v>
      </c>
      <c r="L15" s="48">
        <v>3000000</v>
      </c>
      <c r="M15" s="190">
        <v>51680</v>
      </c>
    </row>
    <row r="16" spans="1:13" ht="14.4" customHeight="1" x14ac:dyDescent="0.3">
      <c r="A16" s="49" t="s">
        <v>15</v>
      </c>
      <c r="B16" s="26">
        <v>38911</v>
      </c>
      <c r="C16" s="8">
        <v>38991</v>
      </c>
      <c r="D16" s="25">
        <f>B16 - C15</f>
        <v>-6</v>
      </c>
      <c r="E16" s="25" t="s">
        <v>8</v>
      </c>
      <c r="F16" s="8"/>
      <c r="G16" s="9">
        <v>13.257</v>
      </c>
      <c r="H16" s="9">
        <v>123.685</v>
      </c>
      <c r="I16" s="47">
        <v>1</v>
      </c>
      <c r="J16" s="47">
        <v>43849</v>
      </c>
      <c r="K16" s="47">
        <v>0</v>
      </c>
      <c r="L16" s="48">
        <v>0</v>
      </c>
      <c r="M16" s="190"/>
    </row>
    <row r="17" spans="1:13" ht="14.4" customHeight="1" x14ac:dyDescent="0.3">
      <c r="A17" s="49" t="s">
        <v>3</v>
      </c>
      <c r="B17" s="26">
        <v>38919</v>
      </c>
      <c r="C17" s="8">
        <v>38923</v>
      </c>
      <c r="D17" s="25">
        <f>B17 - C16</f>
        <v>-72</v>
      </c>
      <c r="E17" s="174"/>
      <c r="F17" s="8" t="s">
        <v>225</v>
      </c>
      <c r="G17" s="9"/>
      <c r="H17" s="9"/>
      <c r="I17" s="47">
        <v>3</v>
      </c>
      <c r="J17" s="47">
        <v>282830</v>
      </c>
      <c r="K17" s="47">
        <v>7</v>
      </c>
      <c r="L17" s="48">
        <f>84385687/50.26</f>
        <v>1678983.028253084</v>
      </c>
      <c r="M17" s="190"/>
    </row>
    <row r="18" spans="1:13" ht="14.4" customHeight="1" x14ac:dyDescent="0.3">
      <c r="A18" s="49" t="s">
        <v>13</v>
      </c>
      <c r="B18" s="50">
        <v>38922</v>
      </c>
      <c r="C18" s="59">
        <v>38926</v>
      </c>
      <c r="D18" s="25">
        <f>B18 - C17</f>
        <v>-1</v>
      </c>
      <c r="E18" s="25"/>
      <c r="F18" s="59"/>
      <c r="G18" s="9">
        <v>26.393972999999999</v>
      </c>
      <c r="H18" s="9">
        <v>117.283991</v>
      </c>
      <c r="I18" s="47">
        <v>1</v>
      </c>
      <c r="J18" s="47">
        <v>0</v>
      </c>
      <c r="K18" s="47">
        <v>1</v>
      </c>
      <c r="L18" s="48">
        <v>471000</v>
      </c>
      <c r="M18" s="190">
        <v>200355</v>
      </c>
    </row>
    <row r="19" spans="1:13" ht="14.4" customHeight="1" x14ac:dyDescent="0.3">
      <c r="A19" s="49" t="s">
        <v>3</v>
      </c>
      <c r="B19" s="26">
        <v>38926</v>
      </c>
      <c r="C19" s="8">
        <v>38931</v>
      </c>
      <c r="D19" s="25">
        <f>B19 - C18</f>
        <v>0</v>
      </c>
      <c r="E19" s="174"/>
      <c r="F19" s="8" t="s">
        <v>226</v>
      </c>
      <c r="G19" s="9"/>
      <c r="H19" s="9"/>
      <c r="I19" s="47">
        <v>3</v>
      </c>
      <c r="J19" s="47">
        <v>825819</v>
      </c>
      <c r="K19" s="47">
        <v>12</v>
      </c>
      <c r="L19" s="48">
        <f>223748930/50.26</f>
        <v>4451829.0887385597</v>
      </c>
      <c r="M19" s="190"/>
    </row>
    <row r="20" spans="1:13" ht="14.4" customHeight="1" x14ac:dyDescent="0.3">
      <c r="A20" s="49" t="s">
        <v>13</v>
      </c>
      <c r="B20" s="50">
        <v>38928</v>
      </c>
      <c r="C20" s="59">
        <v>38931</v>
      </c>
      <c r="D20" s="25">
        <f>B20 - C19</f>
        <v>-3</v>
      </c>
      <c r="E20" s="25"/>
      <c r="F20" s="59"/>
      <c r="G20" s="9">
        <v>15.862</v>
      </c>
      <c r="H20" s="9">
        <v>120.74</v>
      </c>
      <c r="I20" s="47">
        <v>3</v>
      </c>
      <c r="J20" s="47">
        <v>0</v>
      </c>
      <c r="K20" s="47">
        <v>8</v>
      </c>
      <c r="L20" s="48">
        <v>644660</v>
      </c>
      <c r="M20" s="190">
        <v>476027</v>
      </c>
    </row>
    <row r="21" spans="1:13" ht="14.4" customHeight="1" x14ac:dyDescent="0.3">
      <c r="A21" s="49" t="s">
        <v>13</v>
      </c>
      <c r="B21" s="50">
        <v>38931</v>
      </c>
      <c r="C21" s="59">
        <v>38935</v>
      </c>
      <c r="D21" s="25">
        <f>B21 - C20</f>
        <v>0</v>
      </c>
      <c r="E21" s="25"/>
      <c r="F21" s="59"/>
      <c r="G21" s="9">
        <v>21.111712000000001</v>
      </c>
      <c r="H21" s="9">
        <v>110.11349800000001</v>
      </c>
      <c r="I21" s="47">
        <v>3</v>
      </c>
      <c r="J21" s="47">
        <v>0</v>
      </c>
      <c r="K21" s="47">
        <v>6</v>
      </c>
      <c r="L21" s="48">
        <v>0</v>
      </c>
      <c r="M21" s="190">
        <v>15000</v>
      </c>
    </row>
    <row r="22" spans="1:13" ht="14.4" customHeight="1" x14ac:dyDescent="0.3">
      <c r="A22" s="49" t="s">
        <v>3</v>
      </c>
      <c r="B22" s="50">
        <v>38934</v>
      </c>
      <c r="C22" s="59">
        <v>38938</v>
      </c>
      <c r="D22" s="25">
        <f>B22 - C21</f>
        <v>-1</v>
      </c>
      <c r="E22" s="174"/>
      <c r="F22" s="59" t="s">
        <v>227</v>
      </c>
      <c r="G22" s="9"/>
      <c r="H22" s="9"/>
      <c r="I22" s="47">
        <v>1</v>
      </c>
      <c r="J22" s="47">
        <v>190</v>
      </c>
      <c r="K22" s="47">
        <v>2</v>
      </c>
      <c r="L22" s="48">
        <f>13900000/50.26</f>
        <v>276561.87823318742</v>
      </c>
      <c r="M22" s="190"/>
    </row>
    <row r="23" spans="1:13" ht="14.4" customHeight="1" x14ac:dyDescent="0.3">
      <c r="A23" s="49" t="s">
        <v>213</v>
      </c>
      <c r="B23" s="50">
        <v>38937</v>
      </c>
      <c r="C23" s="59">
        <v>38937</v>
      </c>
      <c r="D23" s="25">
        <f>B23 - C22</f>
        <v>-1</v>
      </c>
      <c r="E23" s="25" t="s">
        <v>201</v>
      </c>
      <c r="F23" s="59"/>
      <c r="G23" s="53">
        <v>5.41</v>
      </c>
      <c r="H23" s="53">
        <v>125.38</v>
      </c>
      <c r="I23" s="47">
        <v>1</v>
      </c>
      <c r="J23" s="47"/>
      <c r="K23" s="47">
        <v>7</v>
      </c>
      <c r="L23" s="48"/>
      <c r="M23" s="190"/>
    </row>
    <row r="24" spans="1:13" ht="14.4" customHeight="1" x14ac:dyDescent="0.3">
      <c r="A24" s="49" t="s">
        <v>213</v>
      </c>
      <c r="B24" s="50">
        <v>38942</v>
      </c>
      <c r="C24" s="59">
        <v>38942</v>
      </c>
      <c r="D24" s="25">
        <f>B24 - C23</f>
        <v>5</v>
      </c>
      <c r="E24" s="25" t="s">
        <v>215</v>
      </c>
      <c r="F24" s="59"/>
      <c r="G24" s="53">
        <v>7.83</v>
      </c>
      <c r="H24" s="53">
        <v>123.44</v>
      </c>
      <c r="I24" s="47">
        <v>1</v>
      </c>
      <c r="J24" s="47">
        <v>1200</v>
      </c>
      <c r="K24" s="47">
        <v>6</v>
      </c>
      <c r="L24" s="48">
        <v>0</v>
      </c>
      <c r="M24" s="190"/>
    </row>
    <row r="25" spans="1:13" ht="14.4" customHeight="1" x14ac:dyDescent="0.3">
      <c r="A25" s="49" t="s">
        <v>3</v>
      </c>
      <c r="B25" s="26">
        <v>38985</v>
      </c>
      <c r="C25" s="8">
        <v>38989</v>
      </c>
      <c r="D25" s="25">
        <f>B25 - C24</f>
        <v>43</v>
      </c>
      <c r="E25" s="25"/>
      <c r="F25" s="8" t="s">
        <v>228</v>
      </c>
      <c r="G25" s="9"/>
      <c r="H25" s="9"/>
      <c r="I25" s="47">
        <v>6</v>
      </c>
      <c r="J25" s="51">
        <v>4139195</v>
      </c>
      <c r="K25" s="47">
        <v>228</v>
      </c>
      <c r="L25" s="48">
        <f>(6537368351 + 1911112230 + 653302231 + 3972952890)/50.26</f>
        <v>260141975.76601672</v>
      </c>
      <c r="M25" s="190">
        <v>15711</v>
      </c>
    </row>
    <row r="26" spans="1:13" ht="14.4" customHeight="1" x14ac:dyDescent="0.3">
      <c r="A26" s="49" t="s">
        <v>13</v>
      </c>
      <c r="B26" s="50">
        <v>38987</v>
      </c>
      <c r="C26" s="59">
        <v>38996</v>
      </c>
      <c r="D26" s="25">
        <f>B26 - C25</f>
        <v>-2</v>
      </c>
      <c r="E26" s="25" t="s">
        <v>283</v>
      </c>
      <c r="F26" s="59"/>
      <c r="G26" s="9">
        <v>16.67876</v>
      </c>
      <c r="H26" s="9">
        <v>107.205929</v>
      </c>
      <c r="I26" s="47">
        <v>6</v>
      </c>
      <c r="J26" s="47">
        <v>0</v>
      </c>
      <c r="K26" s="47">
        <v>197</v>
      </c>
      <c r="L26" s="48">
        <v>40000000</v>
      </c>
      <c r="M26" s="190">
        <v>2000000</v>
      </c>
    </row>
    <row r="27" spans="1:13" ht="14.4" customHeight="1" x14ac:dyDescent="0.3">
      <c r="A27" s="49" t="s">
        <v>13</v>
      </c>
      <c r="B27" s="50">
        <v>38994</v>
      </c>
      <c r="C27" s="59">
        <v>38998</v>
      </c>
      <c r="D27" s="25">
        <f>B27 - C26</f>
        <v>-2</v>
      </c>
      <c r="E27" s="25"/>
      <c r="F27" s="59"/>
      <c r="G27" s="176"/>
      <c r="H27" s="176"/>
      <c r="I27" s="47">
        <v>3</v>
      </c>
      <c r="J27" s="47">
        <v>4250</v>
      </c>
      <c r="K27" s="47">
        <v>3</v>
      </c>
      <c r="L27" s="48">
        <v>612079</v>
      </c>
      <c r="M27" s="190"/>
    </row>
    <row r="28" spans="1:13" ht="14.4" customHeight="1" x14ac:dyDescent="0.3">
      <c r="A28" s="49" t="s">
        <v>15</v>
      </c>
      <c r="B28" s="26">
        <v>39000</v>
      </c>
      <c r="C28" s="8">
        <v>39359</v>
      </c>
      <c r="D28" s="25">
        <f>B28 - C27</f>
        <v>2</v>
      </c>
      <c r="E28" s="25" t="s">
        <v>9</v>
      </c>
      <c r="F28" s="8"/>
      <c r="G28" s="9">
        <v>12.769</v>
      </c>
      <c r="H28" s="9">
        <v>124.056</v>
      </c>
      <c r="I28" s="47">
        <v>3</v>
      </c>
      <c r="J28" s="47"/>
      <c r="K28" s="47"/>
      <c r="L28" s="48"/>
      <c r="M28" s="190">
        <v>48261</v>
      </c>
    </row>
    <row r="29" spans="1:13" ht="14.4" customHeight="1" x14ac:dyDescent="0.3">
      <c r="A29" s="49" t="s">
        <v>13</v>
      </c>
      <c r="B29" s="50">
        <v>39011</v>
      </c>
      <c r="C29" s="59">
        <v>39017</v>
      </c>
      <c r="D29" s="25">
        <f>B29 - C28</f>
        <v>-348</v>
      </c>
      <c r="E29" s="25"/>
      <c r="F29" s="59"/>
      <c r="G29" s="9">
        <v>7.6104620000000001</v>
      </c>
      <c r="H29" s="9">
        <v>125.834295</v>
      </c>
      <c r="I29" s="47">
        <v>3</v>
      </c>
      <c r="J29" s="47">
        <v>40000</v>
      </c>
      <c r="K29" s="47">
        <v>2</v>
      </c>
      <c r="L29" s="48">
        <v>1170466</v>
      </c>
      <c r="M29" s="190">
        <v>40000</v>
      </c>
    </row>
    <row r="30" spans="1:13" ht="14.4" customHeight="1" x14ac:dyDescent="0.3">
      <c r="A30" s="49" t="s">
        <v>3</v>
      </c>
      <c r="B30" s="26">
        <v>39017</v>
      </c>
      <c r="C30" s="8">
        <v>39020</v>
      </c>
      <c r="D30" s="25">
        <f>B30 - C29</f>
        <v>0</v>
      </c>
      <c r="E30" s="25"/>
      <c r="F30" s="8" t="s">
        <v>229</v>
      </c>
      <c r="G30" s="9"/>
      <c r="H30" s="9"/>
      <c r="I30" s="47">
        <v>6</v>
      </c>
      <c r="J30" s="47">
        <v>364733</v>
      </c>
      <c r="K30" s="47">
        <v>34</v>
      </c>
      <c r="L30" s="48">
        <f>1292431174/50.26</f>
        <v>25714905.968961403</v>
      </c>
      <c r="M30" s="190"/>
    </row>
    <row r="31" spans="1:13" ht="14.4" customHeight="1" x14ac:dyDescent="0.3">
      <c r="A31" s="49" t="s">
        <v>13</v>
      </c>
      <c r="B31" s="50">
        <v>39020</v>
      </c>
      <c r="C31" s="59">
        <v>39022</v>
      </c>
      <c r="D31" s="25">
        <f>B31 - C30</f>
        <v>0</v>
      </c>
      <c r="E31" s="25"/>
      <c r="F31" s="59"/>
      <c r="G31" s="9">
        <v>17.01728</v>
      </c>
      <c r="H31" s="9">
        <v>121.817032</v>
      </c>
      <c r="I31" s="47">
        <v>3</v>
      </c>
      <c r="J31" s="47">
        <v>0</v>
      </c>
      <c r="K31" s="47">
        <v>19</v>
      </c>
      <c r="L31" s="48">
        <v>0</v>
      </c>
      <c r="M31" s="190">
        <v>300000</v>
      </c>
    </row>
    <row r="32" spans="1:13" ht="14.4" customHeight="1" x14ac:dyDescent="0.3">
      <c r="A32" s="49" t="s">
        <v>3</v>
      </c>
      <c r="B32" s="26">
        <v>39031</v>
      </c>
      <c r="C32" s="8">
        <v>39033</v>
      </c>
      <c r="D32" s="25">
        <f>B32 - C31</f>
        <v>9</v>
      </c>
      <c r="E32" s="25"/>
      <c r="F32" s="8" t="s">
        <v>230</v>
      </c>
      <c r="G32" s="9"/>
      <c r="H32" s="9"/>
      <c r="I32" s="47">
        <v>1</v>
      </c>
      <c r="J32" s="47">
        <v>21260</v>
      </c>
      <c r="K32" s="47">
        <v>6</v>
      </c>
      <c r="L32" s="48">
        <v>0</v>
      </c>
      <c r="M32" s="190"/>
    </row>
    <row r="33" spans="1:13" ht="14.4" customHeight="1" x14ac:dyDescent="0.3">
      <c r="A33" s="49" t="s">
        <v>3</v>
      </c>
      <c r="B33" s="26">
        <v>39049</v>
      </c>
      <c r="C33" s="8">
        <v>39052</v>
      </c>
      <c r="D33" s="25">
        <f>B33 - C32</f>
        <v>16</v>
      </c>
      <c r="E33" s="25"/>
      <c r="F33" s="8" t="s">
        <v>231</v>
      </c>
      <c r="G33" s="9"/>
      <c r="H33" s="9"/>
      <c r="I33" s="47">
        <v>6</v>
      </c>
      <c r="J33" s="47">
        <v>3536342</v>
      </c>
      <c r="K33" s="47">
        <v>1399</v>
      </c>
      <c r="L33" s="48">
        <f>5448579476/50.26</f>
        <v>108407868.60326304</v>
      </c>
      <c r="M33" s="190">
        <v>95926</v>
      </c>
    </row>
    <row r="34" spans="1:13" ht="14.4" customHeight="1" x14ac:dyDescent="0.3">
      <c r="A34" s="49" t="s">
        <v>13</v>
      </c>
      <c r="B34" s="50">
        <v>39051</v>
      </c>
      <c r="C34" s="59">
        <v>39059</v>
      </c>
      <c r="D34" s="25">
        <f>B34 - C33</f>
        <v>-1</v>
      </c>
      <c r="E34" s="25" t="s">
        <v>284</v>
      </c>
      <c r="F34" s="59"/>
      <c r="G34" s="9">
        <v>10.329669000000001</v>
      </c>
      <c r="H34" s="9">
        <v>106.735524</v>
      </c>
      <c r="I34" s="47">
        <v>6</v>
      </c>
      <c r="J34" s="47">
        <v>0</v>
      </c>
      <c r="K34" s="47">
        <v>526</v>
      </c>
      <c r="L34" s="48">
        <v>0</v>
      </c>
      <c r="M34" s="190">
        <v>82915</v>
      </c>
    </row>
    <row r="35" spans="1:13" ht="14.4" customHeight="1" x14ac:dyDescent="0.3">
      <c r="A35" s="49" t="s">
        <v>3</v>
      </c>
      <c r="B35" s="26">
        <v>39059</v>
      </c>
      <c r="C35" s="8">
        <v>39063</v>
      </c>
      <c r="D35" s="25">
        <f>B35 - C34</f>
        <v>0</v>
      </c>
      <c r="E35" s="25"/>
      <c r="F35" s="8" t="s">
        <v>232</v>
      </c>
      <c r="G35" s="9"/>
      <c r="H35" s="9"/>
      <c r="I35" s="47">
        <v>6</v>
      </c>
      <c r="J35" s="47">
        <v>952277</v>
      </c>
      <c r="K35" s="47">
        <v>42</v>
      </c>
      <c r="L35" s="48">
        <f>979179000/50.26</f>
        <v>19482272.184639875</v>
      </c>
      <c r="M35" s="190">
        <v>56313</v>
      </c>
    </row>
    <row r="36" spans="1:13" ht="14.4" customHeight="1" x14ac:dyDescent="0.3">
      <c r="A36" s="49" t="s">
        <v>13</v>
      </c>
      <c r="B36" s="50">
        <v>39080</v>
      </c>
      <c r="C36" s="59">
        <v>39097</v>
      </c>
      <c r="D36" s="25">
        <f>B36 - C35</f>
        <v>17</v>
      </c>
      <c r="E36" s="25"/>
      <c r="F36" s="59"/>
      <c r="G36" s="9">
        <v>12.444668</v>
      </c>
      <c r="H36" s="9">
        <v>124.771148</v>
      </c>
      <c r="I36" s="47">
        <v>3</v>
      </c>
      <c r="J36" s="47">
        <v>415618</v>
      </c>
      <c r="K36" s="47">
        <v>16</v>
      </c>
      <c r="L36" s="48">
        <v>5208038</v>
      </c>
      <c r="M36" s="190">
        <v>50000</v>
      </c>
    </row>
    <row r="37" spans="1:13" ht="14.4" customHeight="1" x14ac:dyDescent="0.3">
      <c r="A37" s="49" t="s">
        <v>13</v>
      </c>
      <c r="B37" s="41">
        <v>39092</v>
      </c>
      <c r="C37" s="57">
        <v>39106</v>
      </c>
      <c r="D37" s="25">
        <f>B37 - C36</f>
        <v>-5</v>
      </c>
      <c r="E37" s="25"/>
      <c r="F37" s="57"/>
      <c r="G37" s="9">
        <v>7.7118260000000003</v>
      </c>
      <c r="H37" s="9">
        <v>125.216707</v>
      </c>
      <c r="I37" s="47">
        <v>3</v>
      </c>
      <c r="J37" s="47">
        <v>415618</v>
      </c>
      <c r="K37" s="47">
        <v>26</v>
      </c>
      <c r="L37" s="48">
        <v>5460030</v>
      </c>
      <c r="M37" s="190">
        <v>24508</v>
      </c>
    </row>
    <row r="38" spans="1:13" ht="14.4" customHeight="1" x14ac:dyDescent="0.3">
      <c r="A38" s="49" t="s">
        <v>12</v>
      </c>
      <c r="B38" s="41">
        <v>39129</v>
      </c>
      <c r="C38" s="57">
        <v>39129</v>
      </c>
      <c r="D38" s="25">
        <f>B38 - C37</f>
        <v>23</v>
      </c>
      <c r="E38" s="173" t="s">
        <v>298</v>
      </c>
      <c r="F38" s="57"/>
      <c r="G38" s="176">
        <v>6.6139999999999999</v>
      </c>
      <c r="H38" s="176">
        <v>126.24</v>
      </c>
      <c r="I38" s="47">
        <v>1</v>
      </c>
      <c r="J38" s="47"/>
      <c r="K38" s="47">
        <v>1</v>
      </c>
      <c r="L38" s="48">
        <v>300098</v>
      </c>
      <c r="M38" s="190"/>
    </row>
    <row r="39" spans="1:13" ht="14.4" customHeight="1" x14ac:dyDescent="0.3">
      <c r="A39" s="49" t="s">
        <v>3</v>
      </c>
      <c r="B39" s="26">
        <v>39274</v>
      </c>
      <c r="C39" s="8">
        <v>39276</v>
      </c>
      <c r="D39" s="25">
        <f>B39 - C38</f>
        <v>145</v>
      </c>
      <c r="E39" s="25"/>
      <c r="F39" s="8" t="s">
        <v>233</v>
      </c>
      <c r="G39" s="9"/>
      <c r="H39" s="9"/>
      <c r="I39" s="47">
        <v>1</v>
      </c>
      <c r="J39" s="47">
        <v>10012</v>
      </c>
      <c r="K39" s="47">
        <v>14</v>
      </c>
      <c r="L39" s="48"/>
      <c r="M39" s="190"/>
    </row>
    <row r="40" spans="1:13" ht="14.4" customHeight="1" x14ac:dyDescent="0.3">
      <c r="A40" s="49" t="s">
        <v>12</v>
      </c>
      <c r="B40" s="26">
        <v>39282</v>
      </c>
      <c r="C40" s="8">
        <v>39282</v>
      </c>
      <c r="D40" s="25">
        <f>B40 - C39</f>
        <v>6</v>
      </c>
      <c r="E40" s="25"/>
      <c r="F40" s="8"/>
      <c r="G40" s="9">
        <v>10.396000000000001</v>
      </c>
      <c r="H40" s="9">
        <v>125.151</v>
      </c>
      <c r="I40" s="47">
        <v>1</v>
      </c>
      <c r="J40" s="47"/>
      <c r="K40" s="47"/>
      <c r="L40" s="48">
        <v>100000</v>
      </c>
      <c r="M40" s="190"/>
    </row>
    <row r="41" spans="1:13" ht="14.4" customHeight="1" x14ac:dyDescent="0.3">
      <c r="A41" s="177" t="s">
        <v>15</v>
      </c>
      <c r="B41" s="26">
        <v>39294</v>
      </c>
      <c r="C41" s="59">
        <v>39359</v>
      </c>
      <c r="D41" s="25">
        <f>B41 - C40</f>
        <v>12</v>
      </c>
      <c r="E41" s="25" t="s">
        <v>9</v>
      </c>
      <c r="F41" s="59"/>
      <c r="G41" s="9">
        <v>12.769</v>
      </c>
      <c r="H41" s="9">
        <v>124.056</v>
      </c>
      <c r="I41" s="47">
        <v>1</v>
      </c>
      <c r="J41" s="47">
        <v>14036</v>
      </c>
      <c r="K41" s="47">
        <v>0</v>
      </c>
      <c r="L41" s="48">
        <v>0</v>
      </c>
      <c r="M41" s="190"/>
    </row>
    <row r="42" spans="1:13" ht="14.4" customHeight="1" x14ac:dyDescent="0.3">
      <c r="A42" s="49" t="s">
        <v>3</v>
      </c>
      <c r="B42" s="26">
        <v>39299</v>
      </c>
      <c r="C42" s="8">
        <v>39302</v>
      </c>
      <c r="D42" s="25">
        <f>B42 - C41</f>
        <v>-60</v>
      </c>
      <c r="E42" s="25"/>
      <c r="F42" s="8" t="s">
        <v>234</v>
      </c>
      <c r="G42" s="9"/>
      <c r="H42" s="9"/>
      <c r="I42" s="47">
        <v>1</v>
      </c>
      <c r="J42" s="47">
        <v>7317</v>
      </c>
      <c r="K42" s="47">
        <v>2</v>
      </c>
      <c r="L42" s="48"/>
      <c r="M42" s="190"/>
    </row>
    <row r="43" spans="1:13" ht="14.4" customHeight="1" x14ac:dyDescent="0.3">
      <c r="A43" s="49" t="s">
        <v>13</v>
      </c>
      <c r="B43" s="41">
        <v>39302</v>
      </c>
      <c r="C43" s="57">
        <v>39307</v>
      </c>
      <c r="D43" s="25">
        <f>B43 - C42</f>
        <v>0</v>
      </c>
      <c r="E43" s="25"/>
      <c r="F43" s="57"/>
      <c r="G43" s="9">
        <v>14.672637</v>
      </c>
      <c r="H43" s="9">
        <v>121.090825</v>
      </c>
      <c r="I43" s="42">
        <v>3</v>
      </c>
      <c r="J43" s="42">
        <v>0</v>
      </c>
      <c r="K43" s="42">
        <v>11</v>
      </c>
      <c r="L43" s="43">
        <v>0</v>
      </c>
      <c r="M43" s="191">
        <v>12000</v>
      </c>
    </row>
    <row r="44" spans="1:13" ht="14.4" customHeight="1" x14ac:dyDescent="0.3">
      <c r="A44" s="49" t="s">
        <v>3</v>
      </c>
      <c r="B44" s="26">
        <v>39302</v>
      </c>
      <c r="C44" s="8">
        <v>39304</v>
      </c>
      <c r="D44" s="25">
        <f>B44 - C43</f>
        <v>-5</v>
      </c>
      <c r="E44" s="25"/>
      <c r="F44" s="8" t="s">
        <v>235</v>
      </c>
      <c r="G44" s="9"/>
      <c r="H44" s="9"/>
      <c r="I44" s="47">
        <v>6</v>
      </c>
      <c r="J44" s="47">
        <v>1198398</v>
      </c>
      <c r="K44" s="47">
        <v>15</v>
      </c>
      <c r="L44" s="48">
        <f>506174315/50.26</f>
        <v>10071116.494230004</v>
      </c>
      <c r="M44" s="190"/>
    </row>
    <row r="45" spans="1:13" ht="14.4" customHeight="1" x14ac:dyDescent="0.3">
      <c r="A45" s="49" t="s">
        <v>3</v>
      </c>
      <c r="B45" s="26">
        <v>39307</v>
      </c>
      <c r="C45" s="8">
        <v>39312</v>
      </c>
      <c r="D45" s="25">
        <f>B45 - C44</f>
        <v>3</v>
      </c>
      <c r="E45" s="25"/>
      <c r="F45" s="8" t="s">
        <v>236</v>
      </c>
      <c r="G45" s="9"/>
      <c r="H45" s="9"/>
      <c r="I45" s="47">
        <v>3</v>
      </c>
      <c r="J45" s="47">
        <v>716486</v>
      </c>
      <c r="K45" s="47">
        <v>5</v>
      </c>
      <c r="L45" s="48">
        <f>69767933/50.26</f>
        <v>1388140.330282531</v>
      </c>
      <c r="M45" s="190">
        <v>5700</v>
      </c>
    </row>
    <row r="46" spans="1:13" ht="14.4" customHeight="1" x14ac:dyDescent="0.3">
      <c r="A46" s="49" t="s">
        <v>13</v>
      </c>
      <c r="B46" s="41">
        <v>39311</v>
      </c>
      <c r="C46" s="57">
        <v>39318</v>
      </c>
      <c r="D46" s="25">
        <f>B46 - C45</f>
        <v>-1</v>
      </c>
      <c r="E46" s="25"/>
      <c r="F46" s="57"/>
      <c r="G46" s="9">
        <v>27.003855000000001</v>
      </c>
      <c r="H46" s="9">
        <v>119.914321</v>
      </c>
      <c r="I46" s="42">
        <v>3</v>
      </c>
      <c r="J46" s="42">
        <v>380000</v>
      </c>
      <c r="K46" s="42">
        <v>3</v>
      </c>
      <c r="L46" s="43">
        <v>0</v>
      </c>
      <c r="M46" s="191">
        <v>5700</v>
      </c>
    </row>
    <row r="47" spans="1:13" ht="14.4" customHeight="1" x14ac:dyDescent="0.3">
      <c r="A47" s="49" t="s">
        <v>3</v>
      </c>
      <c r="B47" s="41">
        <v>39340</v>
      </c>
      <c r="C47" s="57">
        <v>39343</v>
      </c>
      <c r="D47" s="25">
        <f>B47 - C46</f>
        <v>22</v>
      </c>
      <c r="E47" s="25"/>
      <c r="F47" s="57" t="s">
        <v>237</v>
      </c>
      <c r="G47" s="9"/>
      <c r="H47" s="9"/>
      <c r="I47" s="47">
        <v>1</v>
      </c>
      <c r="J47" s="47">
        <f>64000 + 30000</f>
        <v>94000</v>
      </c>
      <c r="K47" s="47">
        <f>1 + 2</f>
        <v>3</v>
      </c>
      <c r="L47" s="48">
        <f>0 + 0</f>
        <v>0</v>
      </c>
      <c r="M47" s="190"/>
    </row>
    <row r="48" spans="1:13" ht="14.4" customHeight="1" x14ac:dyDescent="0.3">
      <c r="A48" s="49" t="s">
        <v>13</v>
      </c>
      <c r="B48" s="41">
        <v>39342</v>
      </c>
      <c r="C48" s="57">
        <v>39350</v>
      </c>
      <c r="D48" s="25">
        <f>B48 - C47</f>
        <v>-1</v>
      </c>
      <c r="E48" s="25"/>
      <c r="F48" s="57"/>
      <c r="G48" s="9">
        <v>38.565688999999999</v>
      </c>
      <c r="H48" s="9">
        <v>125.834841</v>
      </c>
      <c r="I48" s="42">
        <v>1</v>
      </c>
      <c r="J48" s="42">
        <v>0</v>
      </c>
      <c r="K48" s="42">
        <v>2</v>
      </c>
      <c r="L48" s="43">
        <v>0</v>
      </c>
      <c r="M48" s="191">
        <v>6000</v>
      </c>
    </row>
    <row r="49" spans="1:13" ht="14.4" customHeight="1" x14ac:dyDescent="0.3">
      <c r="A49" s="49" t="s">
        <v>3</v>
      </c>
      <c r="B49" s="26">
        <v>39352</v>
      </c>
      <c r="C49" s="8">
        <v>39355</v>
      </c>
      <c r="D49" s="25">
        <f>B49 - C48</f>
        <v>2</v>
      </c>
      <c r="E49" s="25"/>
      <c r="F49" s="8" t="s">
        <v>238</v>
      </c>
      <c r="G49" s="9"/>
      <c r="H49" s="9"/>
      <c r="I49" s="47">
        <v>3</v>
      </c>
      <c r="J49" s="47">
        <v>18223</v>
      </c>
      <c r="K49" s="47">
        <f>11 + 8</f>
        <v>19</v>
      </c>
      <c r="L49" s="48">
        <f>33142000/50.26</f>
        <v>659411.06247512938</v>
      </c>
      <c r="M49" s="190">
        <v>11037</v>
      </c>
    </row>
    <row r="50" spans="1:13" ht="14.4" customHeight="1" x14ac:dyDescent="0.3">
      <c r="A50" s="49" t="s">
        <v>13</v>
      </c>
      <c r="B50" s="41">
        <v>39354</v>
      </c>
      <c r="C50" s="57">
        <v>39367</v>
      </c>
      <c r="D50" s="25">
        <f>B50 - C49</f>
        <v>-1</v>
      </c>
      <c r="E50" s="25"/>
      <c r="F50" s="57"/>
      <c r="G50" s="9">
        <v>17.065550999999999</v>
      </c>
      <c r="H50" s="9">
        <v>106.90292700000001</v>
      </c>
      <c r="I50" s="42">
        <v>1</v>
      </c>
      <c r="J50" s="42">
        <v>0</v>
      </c>
      <c r="K50" s="42">
        <v>8</v>
      </c>
      <c r="L50" s="43">
        <v>0</v>
      </c>
      <c r="M50" s="191">
        <v>2000</v>
      </c>
    </row>
    <row r="51" spans="1:13" ht="14.4" customHeight="1" x14ac:dyDescent="0.3">
      <c r="A51" s="49" t="s">
        <v>3</v>
      </c>
      <c r="B51" s="26">
        <v>39356</v>
      </c>
      <c r="C51" s="8">
        <v>39362</v>
      </c>
      <c r="D51" s="25">
        <f>B51 - C50</f>
        <v>-11</v>
      </c>
      <c r="E51" s="25"/>
      <c r="F51" s="8" t="s">
        <v>239</v>
      </c>
      <c r="G51" s="9"/>
      <c r="H51" s="9"/>
      <c r="I51" s="47">
        <v>1</v>
      </c>
      <c r="J51" s="47">
        <v>20252</v>
      </c>
      <c r="K51" s="47">
        <v>1</v>
      </c>
      <c r="L51" s="48">
        <f>451000/50.26</f>
        <v>8973.338639076801</v>
      </c>
      <c r="M51" s="190"/>
    </row>
    <row r="52" spans="1:13" ht="14.4" customHeight="1" x14ac:dyDescent="0.3">
      <c r="A52" s="49" t="s">
        <v>213</v>
      </c>
      <c r="B52" s="26">
        <v>39371</v>
      </c>
      <c r="C52" s="8">
        <v>39371</v>
      </c>
      <c r="D52" s="25">
        <f>B52 - C51</f>
        <v>9</v>
      </c>
      <c r="E52" s="25" t="s">
        <v>206</v>
      </c>
      <c r="F52" s="8"/>
      <c r="G52" s="53">
        <v>12.724</v>
      </c>
      <c r="H52" s="53">
        <v>124.042</v>
      </c>
      <c r="I52" s="47">
        <v>3</v>
      </c>
      <c r="J52" s="47">
        <v>1754</v>
      </c>
      <c r="K52" s="47">
        <v>0</v>
      </c>
      <c r="L52" s="48">
        <f>25000000/50.26</f>
        <v>497413.45005968964</v>
      </c>
      <c r="M52" s="190">
        <v>1596</v>
      </c>
    </row>
    <row r="53" spans="1:13" ht="14.4" customHeight="1" x14ac:dyDescent="0.3">
      <c r="A53" s="49" t="s">
        <v>13</v>
      </c>
      <c r="B53" s="41">
        <v>39382</v>
      </c>
      <c r="C53" s="57">
        <v>39388</v>
      </c>
      <c r="D53" s="25">
        <f>B53 - C52</f>
        <v>11</v>
      </c>
      <c r="E53" s="25"/>
      <c r="F53" s="57"/>
      <c r="G53" s="9">
        <v>13.357486</v>
      </c>
      <c r="H53" s="9">
        <v>123.381184</v>
      </c>
      <c r="I53" s="47">
        <v>3</v>
      </c>
      <c r="J53" s="47">
        <v>0</v>
      </c>
      <c r="K53" s="47">
        <v>20</v>
      </c>
      <c r="L53" s="48">
        <v>0</v>
      </c>
      <c r="M53" s="190"/>
    </row>
    <row r="54" spans="1:13" ht="14.4" customHeight="1" x14ac:dyDescent="0.3">
      <c r="A54" s="49" t="s">
        <v>3</v>
      </c>
      <c r="B54" s="26">
        <v>39389</v>
      </c>
      <c r="C54" s="8">
        <v>39393</v>
      </c>
      <c r="D54" s="25">
        <f>B54 - C53</f>
        <v>1</v>
      </c>
      <c r="E54" s="25"/>
      <c r="F54" s="8" t="s">
        <v>240</v>
      </c>
      <c r="G54" s="9"/>
      <c r="H54" s="9"/>
      <c r="I54" s="47">
        <v>3</v>
      </c>
      <c r="J54" s="47">
        <v>137918</v>
      </c>
      <c r="K54" s="47">
        <v>11</v>
      </c>
      <c r="L54" s="48">
        <f>906835378/50.26</f>
        <v>18042884.560286511</v>
      </c>
      <c r="M54" s="190"/>
    </row>
    <row r="55" spans="1:13" ht="14.4" customHeight="1" x14ac:dyDescent="0.3">
      <c r="A55" s="49" t="s">
        <v>13</v>
      </c>
      <c r="B55" s="41">
        <v>39390</v>
      </c>
      <c r="C55" s="57">
        <v>39392</v>
      </c>
      <c r="D55" s="25">
        <f>B55 - C54</f>
        <v>-3</v>
      </c>
      <c r="E55" s="25"/>
      <c r="F55" s="57"/>
      <c r="G55" s="61">
        <v>17.568922000000001</v>
      </c>
      <c r="H55" s="61">
        <v>121.762961</v>
      </c>
      <c r="I55" s="47">
        <v>3</v>
      </c>
      <c r="J55" s="47">
        <v>33884</v>
      </c>
      <c r="K55" s="47">
        <v>8</v>
      </c>
      <c r="L55" s="48">
        <v>3975919</v>
      </c>
      <c r="M55" s="190">
        <v>2000</v>
      </c>
    </row>
    <row r="56" spans="1:13" ht="14.4" customHeight="1" x14ac:dyDescent="0.3">
      <c r="A56" s="49" t="s">
        <v>12</v>
      </c>
      <c r="B56" s="41">
        <v>39393</v>
      </c>
      <c r="C56" s="57">
        <v>39393</v>
      </c>
      <c r="D56" s="25">
        <f>B56 - C55</f>
        <v>1</v>
      </c>
      <c r="E56" s="20" t="s">
        <v>217</v>
      </c>
      <c r="F56" s="57"/>
      <c r="G56" s="9">
        <v>9.7210000000000001</v>
      </c>
      <c r="H56" s="9">
        <v>124.64700000000001</v>
      </c>
      <c r="I56" s="47">
        <v>1</v>
      </c>
      <c r="J56" s="47"/>
      <c r="K56" s="47">
        <v>1</v>
      </c>
      <c r="L56" s="48">
        <v>7725</v>
      </c>
      <c r="M56" s="190"/>
    </row>
    <row r="57" spans="1:13" ht="14.4" customHeight="1" x14ac:dyDescent="0.3">
      <c r="A57" s="49" t="s">
        <v>13</v>
      </c>
      <c r="B57" s="41">
        <v>39404</v>
      </c>
      <c r="C57" s="57">
        <v>39409</v>
      </c>
      <c r="D57" s="25">
        <f>B57 - C56</f>
        <v>11</v>
      </c>
      <c r="E57" s="25"/>
      <c r="F57" s="57"/>
      <c r="G57" s="61">
        <v>124.833</v>
      </c>
      <c r="H57" s="61">
        <v>124.833</v>
      </c>
      <c r="I57" s="42">
        <v>3</v>
      </c>
      <c r="J57" s="47">
        <f>33571</f>
        <v>33571</v>
      </c>
      <c r="K57" s="42">
        <v>13</v>
      </c>
      <c r="L57" s="43">
        <v>1510000</v>
      </c>
      <c r="M57" s="191">
        <v>15000</v>
      </c>
    </row>
    <row r="58" spans="1:13" ht="14.4" customHeight="1" x14ac:dyDescent="0.3">
      <c r="A58" s="49" t="s">
        <v>3</v>
      </c>
      <c r="B58" s="26">
        <v>39405</v>
      </c>
      <c r="C58" s="8">
        <v>39414</v>
      </c>
      <c r="D58" s="25">
        <f>B58 - C57</f>
        <v>-4</v>
      </c>
      <c r="E58" s="25"/>
      <c r="F58" s="8" t="s">
        <v>241</v>
      </c>
      <c r="G58" s="9"/>
      <c r="H58" s="9"/>
      <c r="I58" s="47">
        <v>3</v>
      </c>
      <c r="J58" s="47">
        <v>59535</v>
      </c>
      <c r="K58" s="47">
        <v>31</v>
      </c>
      <c r="L58" s="48">
        <v>4710615</v>
      </c>
      <c r="M58" s="190"/>
    </row>
    <row r="59" spans="1:13" ht="14.4" customHeight="1" x14ac:dyDescent="0.3">
      <c r="A59" s="49" t="s">
        <v>3</v>
      </c>
      <c r="B59" s="26">
        <v>39407</v>
      </c>
      <c r="C59" s="8">
        <v>39414</v>
      </c>
      <c r="D59" s="25">
        <f>B59 - C58</f>
        <v>-7</v>
      </c>
      <c r="E59" s="25"/>
      <c r="F59" s="8" t="s">
        <v>242</v>
      </c>
      <c r="G59" s="9"/>
      <c r="H59" s="9"/>
      <c r="I59" s="47">
        <v>6</v>
      </c>
      <c r="J59" s="47">
        <v>838061</v>
      </c>
      <c r="K59" s="47">
        <v>50</v>
      </c>
      <c r="L59" s="48">
        <f>2787527251/50.26</f>
        <v>55462141.882212497</v>
      </c>
      <c r="M59" s="190"/>
    </row>
    <row r="60" spans="1:13" ht="14.4" customHeight="1" x14ac:dyDescent="0.3">
      <c r="A60" s="49" t="s">
        <v>13</v>
      </c>
      <c r="B60" s="41">
        <v>39411</v>
      </c>
      <c r="C60" s="57">
        <v>39418</v>
      </c>
      <c r="D60" s="25">
        <f>B60 - C59</f>
        <v>-3</v>
      </c>
      <c r="E60" s="25"/>
      <c r="F60" s="57"/>
      <c r="G60" s="61">
        <v>17.078168999999999</v>
      </c>
      <c r="H60" s="61">
        <v>122.010486</v>
      </c>
      <c r="I60" s="47">
        <v>3</v>
      </c>
      <c r="J60" s="47">
        <v>540000</v>
      </c>
      <c r="K60" s="47">
        <v>29</v>
      </c>
      <c r="L60" s="48">
        <v>0</v>
      </c>
      <c r="M60" s="190">
        <v>540000</v>
      </c>
    </row>
    <row r="61" spans="1:13" ht="14.4" customHeight="1" x14ac:dyDescent="0.3">
      <c r="A61" s="49" t="s">
        <v>12</v>
      </c>
      <c r="B61" s="41">
        <v>39413</v>
      </c>
      <c r="C61" s="175">
        <v>39413</v>
      </c>
      <c r="D61" s="25">
        <f>B61 - C60</f>
        <v>-5</v>
      </c>
      <c r="E61" s="25"/>
      <c r="F61" s="175"/>
      <c r="G61" s="176">
        <v>16.058</v>
      </c>
      <c r="H61" s="176">
        <v>119.83799999999999</v>
      </c>
      <c r="I61" s="47">
        <v>1</v>
      </c>
      <c r="J61" s="42"/>
      <c r="K61" s="42"/>
      <c r="L61" s="43">
        <v>10000</v>
      </c>
      <c r="M61" s="190"/>
    </row>
    <row r="62" spans="1:13" ht="14.4" customHeight="1" x14ac:dyDescent="0.3">
      <c r="A62" s="49" t="s">
        <v>13</v>
      </c>
      <c r="B62" s="26">
        <v>39465</v>
      </c>
      <c r="C62" s="8">
        <v>39465</v>
      </c>
      <c r="D62" s="25">
        <f>B62 - C61</f>
        <v>52</v>
      </c>
      <c r="E62" s="25"/>
      <c r="F62" s="8"/>
      <c r="G62" s="9"/>
      <c r="H62" s="9"/>
      <c r="I62" s="47">
        <v>1</v>
      </c>
      <c r="J62" s="47">
        <v>29184</v>
      </c>
      <c r="K62" s="47">
        <v>0</v>
      </c>
      <c r="L62" s="48">
        <v>533014</v>
      </c>
      <c r="M62" s="190"/>
    </row>
    <row r="63" spans="1:13" ht="14.4" customHeight="1" x14ac:dyDescent="0.3">
      <c r="A63" s="49" t="s">
        <v>13</v>
      </c>
      <c r="B63" s="41">
        <v>39490</v>
      </c>
      <c r="C63" s="57">
        <v>39519</v>
      </c>
      <c r="D63" s="25">
        <f>B63 - C62</f>
        <v>25</v>
      </c>
      <c r="E63" s="25" t="s">
        <v>6</v>
      </c>
      <c r="F63" s="57"/>
      <c r="G63" s="61">
        <v>11.639555</v>
      </c>
      <c r="H63" s="61">
        <v>125.218352</v>
      </c>
      <c r="I63" s="42">
        <v>6</v>
      </c>
      <c r="J63" s="47">
        <v>875305</v>
      </c>
      <c r="K63" s="47">
        <v>63</v>
      </c>
      <c r="L63" s="43">
        <v>54000000</v>
      </c>
      <c r="M63" s="191">
        <v>873000</v>
      </c>
    </row>
    <row r="64" spans="1:13" ht="14.4" customHeight="1" x14ac:dyDescent="0.3">
      <c r="A64" s="49" t="s">
        <v>3</v>
      </c>
      <c r="B64" s="26">
        <v>39551</v>
      </c>
      <c r="C64" s="8">
        <v>39553</v>
      </c>
      <c r="D64" s="25">
        <f>B64 - C63</f>
        <v>32</v>
      </c>
      <c r="E64" s="25"/>
      <c r="F64" s="8" t="s">
        <v>243</v>
      </c>
      <c r="G64" s="9"/>
      <c r="H64" s="9"/>
      <c r="I64" s="47">
        <v>6</v>
      </c>
      <c r="J64" s="47">
        <v>0</v>
      </c>
      <c r="K64" s="47">
        <v>1</v>
      </c>
      <c r="L64" s="48">
        <v>19121574</v>
      </c>
      <c r="M64" s="190"/>
    </row>
    <row r="65" spans="1:13" ht="14.4" customHeight="1" x14ac:dyDescent="0.3">
      <c r="A65" s="49" t="s">
        <v>13</v>
      </c>
      <c r="B65" s="41">
        <v>39578</v>
      </c>
      <c r="C65" s="57">
        <v>39586</v>
      </c>
      <c r="D65" s="25">
        <f>B65 - C64</f>
        <v>25</v>
      </c>
      <c r="E65" s="25"/>
      <c r="F65" s="57"/>
      <c r="G65" s="61">
        <v>9.8766669999999994</v>
      </c>
      <c r="H65" s="61">
        <v>122.875319</v>
      </c>
      <c r="I65" s="42">
        <v>3</v>
      </c>
      <c r="J65" s="47">
        <v>54252</v>
      </c>
      <c r="K65" s="47">
        <v>2</v>
      </c>
      <c r="L65" s="43">
        <f>11000000/50.26</f>
        <v>218861.91802626345</v>
      </c>
      <c r="M65" s="191">
        <v>50000</v>
      </c>
    </row>
    <row r="66" spans="1:13" ht="14.4" customHeight="1" x14ac:dyDescent="0.3">
      <c r="A66" s="49" t="s">
        <v>3</v>
      </c>
      <c r="B66" s="41">
        <v>39581</v>
      </c>
      <c r="C66" s="57">
        <v>39581</v>
      </c>
      <c r="D66" s="25">
        <f>B66 - C65</f>
        <v>-5</v>
      </c>
      <c r="E66" s="25"/>
      <c r="F66" s="57" t="s">
        <v>268</v>
      </c>
      <c r="G66" s="9"/>
      <c r="H66" s="9"/>
      <c r="I66" s="47">
        <v>3</v>
      </c>
      <c r="J66" s="47">
        <v>8350</v>
      </c>
      <c r="K66" s="47">
        <v>1</v>
      </c>
      <c r="L66" s="48">
        <v>334628</v>
      </c>
      <c r="M66" s="190"/>
    </row>
    <row r="67" spans="1:13" ht="14.4" customHeight="1" x14ac:dyDescent="0.3">
      <c r="A67" s="49" t="s">
        <v>3</v>
      </c>
      <c r="B67" s="26">
        <v>39582</v>
      </c>
      <c r="C67" s="8">
        <v>39588</v>
      </c>
      <c r="D67" s="25">
        <f>B67 - C66</f>
        <v>1</v>
      </c>
      <c r="E67" s="25"/>
      <c r="F67" s="8" t="s">
        <v>244</v>
      </c>
      <c r="G67" s="9"/>
      <c r="H67" s="9"/>
      <c r="I67" s="47">
        <v>6</v>
      </c>
      <c r="J67" s="47">
        <v>1496635</v>
      </c>
      <c r="K67" s="47">
        <v>64</v>
      </c>
      <c r="L67" s="48">
        <v>118522686</v>
      </c>
      <c r="M67" s="190"/>
    </row>
    <row r="68" spans="1:13" ht="14.4" customHeight="1" x14ac:dyDescent="0.3">
      <c r="A68" s="49" t="s">
        <v>13</v>
      </c>
      <c r="B68" s="41">
        <v>39586</v>
      </c>
      <c r="C68" s="57">
        <v>39590</v>
      </c>
      <c r="D68" s="25">
        <f>B68 - C67</f>
        <v>-2</v>
      </c>
      <c r="E68" s="25"/>
      <c r="F68" s="57"/>
      <c r="G68" s="61">
        <v>17.124571</v>
      </c>
      <c r="H68" s="61">
        <v>120.55564</v>
      </c>
      <c r="I68" s="42">
        <v>3</v>
      </c>
      <c r="J68" s="42">
        <v>1000000</v>
      </c>
      <c r="K68" s="42">
        <v>37</v>
      </c>
      <c r="L68" s="43">
        <v>3700000</v>
      </c>
      <c r="M68" s="191">
        <v>34000</v>
      </c>
    </row>
    <row r="69" spans="1:13" ht="14.4" customHeight="1" x14ac:dyDescent="0.3">
      <c r="A69" s="49" t="s">
        <v>13</v>
      </c>
      <c r="B69" s="26">
        <v>39604</v>
      </c>
      <c r="C69" s="8">
        <v>39604</v>
      </c>
      <c r="D69" s="25">
        <f>B69 - C68</f>
        <v>14</v>
      </c>
      <c r="E69" s="25"/>
      <c r="F69" s="8"/>
      <c r="G69" s="61">
        <v>11.634</v>
      </c>
      <c r="H69" s="61">
        <v>122.26900000000001</v>
      </c>
      <c r="I69" s="47">
        <v>1</v>
      </c>
      <c r="J69" s="47">
        <v>1000</v>
      </c>
      <c r="K69" s="47">
        <v>1</v>
      </c>
      <c r="L69" s="48">
        <v>0</v>
      </c>
      <c r="M69" s="190">
        <v>935</v>
      </c>
    </row>
    <row r="70" spans="1:13" ht="14.4" customHeight="1" x14ac:dyDescent="0.3">
      <c r="A70" s="49" t="s">
        <v>13</v>
      </c>
      <c r="B70" s="26">
        <v>39616</v>
      </c>
      <c r="C70" s="8">
        <v>39616</v>
      </c>
      <c r="D70" s="25">
        <f>B70 - C69</f>
        <v>12</v>
      </c>
      <c r="E70" s="25"/>
      <c r="F70" s="8"/>
      <c r="G70" s="178">
        <v>22.94</v>
      </c>
      <c r="H70" s="178">
        <v>120.785</v>
      </c>
      <c r="I70" s="47">
        <v>3</v>
      </c>
      <c r="J70" s="47">
        <v>2930</v>
      </c>
      <c r="K70" s="47">
        <v>7</v>
      </c>
      <c r="L70" s="48">
        <v>206752</v>
      </c>
      <c r="M70" s="190"/>
    </row>
    <row r="71" spans="1:13" ht="14.4" customHeight="1" x14ac:dyDescent="0.3">
      <c r="A71" s="49" t="s">
        <v>3</v>
      </c>
      <c r="B71" s="26">
        <v>39616</v>
      </c>
      <c r="C71" s="8">
        <v>39622</v>
      </c>
      <c r="D71" s="25">
        <f>B71 - C70</f>
        <v>0</v>
      </c>
      <c r="E71" s="25"/>
      <c r="F71" s="8" t="s">
        <v>245</v>
      </c>
      <c r="G71" s="9"/>
      <c r="H71" s="9"/>
      <c r="I71" s="47">
        <v>6</v>
      </c>
      <c r="J71" s="47">
        <v>4784634</v>
      </c>
      <c r="K71" s="47">
        <v>1501</v>
      </c>
      <c r="L71" s="48">
        <v>340237335</v>
      </c>
      <c r="M71" s="190"/>
    </row>
    <row r="72" spans="1:13" ht="14.4" customHeight="1" x14ac:dyDescent="0.3">
      <c r="A72" s="49" t="s">
        <v>13</v>
      </c>
      <c r="B72" s="41">
        <v>39620</v>
      </c>
      <c r="C72" s="57">
        <v>39622</v>
      </c>
      <c r="D72" s="25">
        <f>B72 - C71</f>
        <v>-2</v>
      </c>
      <c r="E72" s="25"/>
      <c r="F72" s="57"/>
      <c r="G72" s="178">
        <v>23.35</v>
      </c>
      <c r="H72" s="178">
        <v>120.97</v>
      </c>
      <c r="I72" s="47">
        <v>1</v>
      </c>
      <c r="J72" s="42">
        <v>0</v>
      </c>
      <c r="K72" s="42">
        <v>1000</v>
      </c>
      <c r="L72" s="48"/>
      <c r="M72" s="190"/>
    </row>
    <row r="73" spans="1:13" ht="14.4" customHeight="1" x14ac:dyDescent="0.3">
      <c r="A73" s="49" t="s">
        <v>213</v>
      </c>
      <c r="B73" s="41">
        <v>39631</v>
      </c>
      <c r="C73" s="57">
        <v>39631</v>
      </c>
      <c r="D73" s="25">
        <f>B73 - C72</f>
        <v>9</v>
      </c>
      <c r="E73" s="25" t="s">
        <v>201</v>
      </c>
      <c r="F73" s="57"/>
      <c r="G73" s="53">
        <v>6.5</v>
      </c>
      <c r="H73" s="53">
        <v>125.08</v>
      </c>
      <c r="I73" s="47">
        <v>1</v>
      </c>
      <c r="J73" s="42"/>
      <c r="K73" s="42">
        <v>2</v>
      </c>
      <c r="L73" s="48"/>
      <c r="M73" s="190"/>
    </row>
    <row r="74" spans="1:13" ht="14.4" customHeight="1" x14ac:dyDescent="0.3">
      <c r="A74" s="49" t="s">
        <v>3</v>
      </c>
      <c r="B74" s="26">
        <v>39643</v>
      </c>
      <c r="C74" s="8">
        <v>39647</v>
      </c>
      <c r="D74" s="25">
        <f>B74 - C73</f>
        <v>12</v>
      </c>
      <c r="E74" s="25"/>
      <c r="F74" s="8" t="s">
        <v>246</v>
      </c>
      <c r="G74" s="9"/>
      <c r="H74" s="9"/>
      <c r="I74" s="47">
        <v>3</v>
      </c>
      <c r="J74" s="47">
        <v>54318</v>
      </c>
      <c r="K74" s="47">
        <v>2</v>
      </c>
      <c r="L74" s="48">
        <f>124446771/50.26</f>
        <v>2476059.9084759252</v>
      </c>
      <c r="M74" s="190"/>
    </row>
    <row r="75" spans="1:13" ht="14.4" customHeight="1" x14ac:dyDescent="0.3">
      <c r="A75" s="49" t="s">
        <v>13</v>
      </c>
      <c r="B75" s="179">
        <v>39647</v>
      </c>
      <c r="C75" s="180">
        <v>39647</v>
      </c>
      <c r="D75" s="25">
        <f>B75 - C74</f>
        <v>0</v>
      </c>
      <c r="E75" s="25"/>
      <c r="F75" s="180"/>
      <c r="G75" s="178">
        <v>22.94</v>
      </c>
      <c r="H75" s="178">
        <v>120.785</v>
      </c>
      <c r="I75" s="47">
        <v>1</v>
      </c>
      <c r="J75" s="65">
        <v>17090</v>
      </c>
      <c r="K75" s="65" t="s">
        <v>190</v>
      </c>
      <c r="L75" s="48"/>
      <c r="M75" s="190"/>
    </row>
    <row r="76" spans="1:13" ht="14.4" customHeight="1" x14ac:dyDescent="0.3">
      <c r="A76" s="49" t="s">
        <v>3</v>
      </c>
      <c r="B76" s="26">
        <v>39654</v>
      </c>
      <c r="C76" s="8">
        <v>39657</v>
      </c>
      <c r="D76" s="25">
        <f>B76 - C75</f>
        <v>7</v>
      </c>
      <c r="E76" s="25"/>
      <c r="F76" s="8" t="s">
        <v>247</v>
      </c>
      <c r="G76" s="9"/>
      <c r="H76" s="9"/>
      <c r="I76" s="47">
        <v>3</v>
      </c>
      <c r="J76" s="47">
        <v>22079</v>
      </c>
      <c r="K76" s="47">
        <v>10</v>
      </c>
      <c r="L76" s="48">
        <v>47804</v>
      </c>
      <c r="M76" s="190"/>
    </row>
    <row r="77" spans="1:13" ht="14.4" customHeight="1" x14ac:dyDescent="0.3">
      <c r="A77" s="49" t="s">
        <v>13</v>
      </c>
      <c r="B77" s="50">
        <v>39657</v>
      </c>
      <c r="C77" s="59">
        <v>39658</v>
      </c>
      <c r="D77" s="25">
        <f>B77 - C76</f>
        <v>0</v>
      </c>
      <c r="E77" s="25"/>
      <c r="F77" s="59"/>
      <c r="G77" s="178">
        <v>23.35</v>
      </c>
      <c r="H77" s="178">
        <v>120.97</v>
      </c>
      <c r="I77" s="47">
        <v>3</v>
      </c>
      <c r="J77" s="47">
        <v>6000</v>
      </c>
      <c r="K77" s="47">
        <v>0</v>
      </c>
      <c r="L77" s="48">
        <v>0</v>
      </c>
      <c r="M77" s="190">
        <v>6000</v>
      </c>
    </row>
    <row r="78" spans="1:13" ht="14.4" customHeight="1" x14ac:dyDescent="0.3">
      <c r="A78" s="49" t="s">
        <v>3</v>
      </c>
      <c r="B78" s="26">
        <v>39663</v>
      </c>
      <c r="C78" s="8">
        <v>39664</v>
      </c>
      <c r="D78" s="25">
        <f>B78 - C77</f>
        <v>5</v>
      </c>
      <c r="E78" s="25"/>
      <c r="F78" s="8" t="s">
        <v>269</v>
      </c>
      <c r="G78" s="9"/>
      <c r="H78" s="9"/>
      <c r="I78" s="47">
        <v>3</v>
      </c>
      <c r="J78" s="47">
        <v>66130</v>
      </c>
      <c r="K78" s="47">
        <v>3</v>
      </c>
      <c r="L78" s="48">
        <f>135525000/50.26</f>
        <v>2696478.3127735774</v>
      </c>
      <c r="M78" s="190"/>
    </row>
    <row r="79" spans="1:13" ht="14.4" customHeight="1" x14ac:dyDescent="0.3">
      <c r="A79" s="49" t="s">
        <v>13</v>
      </c>
      <c r="B79" s="26">
        <v>39668</v>
      </c>
      <c r="C79" s="8">
        <v>39668</v>
      </c>
      <c r="D79" s="25">
        <f>B79 - C78</f>
        <v>4</v>
      </c>
      <c r="E79" s="25"/>
      <c r="F79" s="8"/>
      <c r="G79" s="9"/>
      <c r="H79" s="9"/>
      <c r="I79" s="47">
        <v>1</v>
      </c>
      <c r="J79" s="47">
        <v>39530</v>
      </c>
      <c r="K79" s="47">
        <v>0</v>
      </c>
      <c r="L79" s="48">
        <v>0</v>
      </c>
      <c r="M79" s="190"/>
    </row>
    <row r="80" spans="1:13" ht="14.4" customHeight="1" x14ac:dyDescent="0.3">
      <c r="A80" s="49" t="s">
        <v>12</v>
      </c>
      <c r="B80" s="26">
        <v>39675</v>
      </c>
      <c r="C80" s="8">
        <v>39675</v>
      </c>
      <c r="D80" s="25">
        <f>B80 - C79</f>
        <v>7</v>
      </c>
      <c r="E80" s="173" t="s">
        <v>218</v>
      </c>
      <c r="F80" s="8"/>
      <c r="G80" s="9">
        <v>12.897</v>
      </c>
      <c r="H80" s="9">
        <v>124.319</v>
      </c>
      <c r="I80" s="47">
        <v>1</v>
      </c>
      <c r="J80" s="47"/>
      <c r="K80" s="47"/>
      <c r="L80" s="48">
        <v>301739</v>
      </c>
      <c r="M80" s="190"/>
    </row>
    <row r="81" spans="1:13" ht="14.4" customHeight="1" x14ac:dyDescent="0.3">
      <c r="A81" s="49" t="s">
        <v>3</v>
      </c>
      <c r="B81" s="26">
        <v>39677</v>
      </c>
      <c r="C81" s="8">
        <v>39681</v>
      </c>
      <c r="D81" s="25">
        <f>B81 - C80</f>
        <v>2</v>
      </c>
      <c r="E81" s="25"/>
      <c r="F81" s="8" t="s">
        <v>248</v>
      </c>
      <c r="G81" s="9"/>
      <c r="H81" s="9"/>
      <c r="I81" s="47">
        <v>6</v>
      </c>
      <c r="J81" s="47">
        <v>429450</v>
      </c>
      <c r="K81" s="47">
        <v>38</v>
      </c>
      <c r="L81" s="48">
        <v>40477982</v>
      </c>
      <c r="M81" s="190"/>
    </row>
    <row r="82" spans="1:13" ht="14.4" customHeight="1" x14ac:dyDescent="0.3">
      <c r="A82" s="49" t="s">
        <v>13</v>
      </c>
      <c r="B82" s="26">
        <v>39695</v>
      </c>
      <c r="C82" s="8">
        <v>39704</v>
      </c>
      <c r="D82" s="25">
        <f>B82 - C81</f>
        <v>14</v>
      </c>
      <c r="E82" s="25"/>
      <c r="F82" s="8"/>
      <c r="G82" s="9"/>
      <c r="H82" s="9"/>
      <c r="I82" s="47">
        <v>3</v>
      </c>
      <c r="J82" s="47">
        <v>365675</v>
      </c>
      <c r="K82" s="47">
        <v>6</v>
      </c>
      <c r="L82" s="48">
        <v>4944122</v>
      </c>
      <c r="M82" s="190"/>
    </row>
    <row r="83" spans="1:13" ht="14.4" customHeight="1" x14ac:dyDescent="0.3">
      <c r="A83" s="49" t="s">
        <v>213</v>
      </c>
      <c r="B83" s="26">
        <v>39697</v>
      </c>
      <c r="C83" s="8">
        <v>39697</v>
      </c>
      <c r="D83" s="25">
        <f>B83 - C82</f>
        <v>-7</v>
      </c>
      <c r="E83" s="25" t="s">
        <v>201</v>
      </c>
      <c r="F83" s="8"/>
      <c r="G83" s="53">
        <v>7.359</v>
      </c>
      <c r="H83" s="53">
        <v>125.86</v>
      </c>
      <c r="I83" s="47">
        <v>3</v>
      </c>
      <c r="J83" s="47">
        <v>5000</v>
      </c>
      <c r="K83" s="47">
        <v>24</v>
      </c>
      <c r="L83" s="48">
        <v>0</v>
      </c>
      <c r="M83" s="190"/>
    </row>
    <row r="84" spans="1:13" ht="14.4" customHeight="1" x14ac:dyDescent="0.3">
      <c r="A84" s="49" t="s">
        <v>3</v>
      </c>
      <c r="B84" s="26">
        <v>39710</v>
      </c>
      <c r="C84" s="175">
        <v>39715</v>
      </c>
      <c r="D84" s="25">
        <f>B84 - C83</f>
        <v>13</v>
      </c>
      <c r="E84" s="25"/>
      <c r="F84" s="175" t="s">
        <v>249</v>
      </c>
      <c r="G84" s="9"/>
      <c r="H84" s="9"/>
      <c r="I84" s="47">
        <v>6</v>
      </c>
      <c r="J84" s="47">
        <v>128507</v>
      </c>
      <c r="K84" s="47">
        <v>37</v>
      </c>
      <c r="L84" s="48">
        <v>14028372</v>
      </c>
      <c r="M84" s="190"/>
    </row>
    <row r="85" spans="1:13" ht="14.4" customHeight="1" x14ac:dyDescent="0.3">
      <c r="A85" s="49" t="s">
        <v>3</v>
      </c>
      <c r="B85" s="26">
        <v>39719</v>
      </c>
      <c r="C85" s="8">
        <v>39723</v>
      </c>
      <c r="D85" s="25">
        <f>B85 - C84</f>
        <v>4</v>
      </c>
      <c r="E85" s="25"/>
      <c r="F85" s="8" t="s">
        <v>250</v>
      </c>
      <c r="G85" s="9"/>
      <c r="H85" s="9"/>
      <c r="I85" s="47">
        <v>1</v>
      </c>
      <c r="J85" s="47">
        <v>27683</v>
      </c>
      <c r="K85" s="47">
        <v>1</v>
      </c>
      <c r="L85" s="48">
        <v>0</v>
      </c>
      <c r="M85" s="190"/>
    </row>
    <row r="86" spans="1:13" ht="14.4" customHeight="1" x14ac:dyDescent="0.3">
      <c r="A86" s="49" t="s">
        <v>3</v>
      </c>
      <c r="B86" s="26">
        <v>39758</v>
      </c>
      <c r="C86" s="8">
        <v>39760</v>
      </c>
      <c r="D86" s="25">
        <f>B86 - C85</f>
        <v>35</v>
      </c>
      <c r="E86" s="25"/>
      <c r="F86" s="8" t="s">
        <v>251</v>
      </c>
      <c r="G86" s="9"/>
      <c r="H86" s="9"/>
      <c r="I86" s="47">
        <v>3</v>
      </c>
      <c r="J86" s="47">
        <v>474</v>
      </c>
      <c r="K86" s="47">
        <v>19</v>
      </c>
      <c r="L86" s="48">
        <v>0</v>
      </c>
      <c r="M86" s="190"/>
    </row>
    <row r="87" spans="1:13" ht="14.4" customHeight="1" x14ac:dyDescent="0.3">
      <c r="A87" s="49" t="s">
        <v>213</v>
      </c>
      <c r="B87" s="50">
        <v>39772</v>
      </c>
      <c r="C87" s="59">
        <v>39772</v>
      </c>
      <c r="D87" s="25">
        <f>B87 - C86</f>
        <v>12</v>
      </c>
      <c r="E87" s="25" t="s">
        <v>201</v>
      </c>
      <c r="F87" s="59"/>
      <c r="G87" s="53">
        <v>7.85</v>
      </c>
      <c r="H87" s="53">
        <v>126.05</v>
      </c>
      <c r="I87" s="47">
        <v>3</v>
      </c>
      <c r="J87" s="47"/>
      <c r="K87" s="47">
        <v>11</v>
      </c>
      <c r="L87" s="48"/>
      <c r="M87" s="190"/>
    </row>
    <row r="88" spans="1:13" ht="14.4" customHeight="1" x14ac:dyDescent="0.3">
      <c r="A88" s="49" t="s">
        <v>13</v>
      </c>
      <c r="B88" s="50">
        <v>39773</v>
      </c>
      <c r="C88" s="59">
        <v>39788</v>
      </c>
      <c r="D88" s="25">
        <f>B88 - C87</f>
        <v>1</v>
      </c>
      <c r="E88" s="25" t="s">
        <v>281</v>
      </c>
      <c r="F88" s="59"/>
      <c r="G88" s="9"/>
      <c r="H88" s="9"/>
      <c r="I88" s="47">
        <v>6</v>
      </c>
      <c r="J88" s="47">
        <v>444788</v>
      </c>
      <c r="K88" s="47">
        <v>18</v>
      </c>
      <c r="L88" s="48">
        <f>(709585000 + 396541000 + 313044000) / 50.26</f>
        <v>28236569.836848389</v>
      </c>
      <c r="M88" s="190">
        <v>30000</v>
      </c>
    </row>
    <row r="89" spans="1:13" ht="14.4" customHeight="1" x14ac:dyDescent="0.3">
      <c r="A89" s="49" t="s">
        <v>13</v>
      </c>
      <c r="B89" s="50">
        <v>39783</v>
      </c>
      <c r="C89" s="59">
        <v>39792</v>
      </c>
      <c r="D89" s="25">
        <f>B89 - C88</f>
        <v>-5</v>
      </c>
      <c r="E89" s="25"/>
      <c r="F89" s="59"/>
      <c r="G89" s="178">
        <v>17.2</v>
      </c>
      <c r="H89" s="178">
        <v>121.77</v>
      </c>
      <c r="I89" s="47">
        <v>3</v>
      </c>
      <c r="J89" s="47">
        <v>50000</v>
      </c>
      <c r="K89" s="47">
        <v>29</v>
      </c>
      <c r="L89" s="48">
        <v>854556</v>
      </c>
      <c r="M89" s="190">
        <v>50000</v>
      </c>
    </row>
    <row r="90" spans="1:13" ht="14.4" customHeight="1" x14ac:dyDescent="0.3">
      <c r="A90" s="49" t="s">
        <v>13</v>
      </c>
      <c r="B90" s="50">
        <v>39790</v>
      </c>
      <c r="C90" s="59">
        <v>39790</v>
      </c>
      <c r="D90" s="25">
        <f>B90 - C89</f>
        <v>-2</v>
      </c>
      <c r="E90" s="25" t="s">
        <v>281</v>
      </c>
      <c r="F90" s="59"/>
      <c r="G90" s="9"/>
      <c r="H90" s="9"/>
      <c r="I90" s="47">
        <v>6</v>
      </c>
      <c r="J90" s="65">
        <v>444788</v>
      </c>
      <c r="K90" s="47">
        <v>10</v>
      </c>
      <c r="L90" s="48">
        <v>14118285</v>
      </c>
      <c r="M90" s="190"/>
    </row>
    <row r="91" spans="1:13" ht="14.4" customHeight="1" x14ac:dyDescent="0.3">
      <c r="A91" s="49" t="s">
        <v>213</v>
      </c>
      <c r="B91" s="26">
        <v>39809</v>
      </c>
      <c r="C91" s="8">
        <v>39809</v>
      </c>
      <c r="D91" s="25">
        <f>B91 - C90</f>
        <v>19</v>
      </c>
      <c r="E91" s="25" t="s">
        <v>201</v>
      </c>
      <c r="F91" s="8"/>
      <c r="G91" s="53">
        <v>7.7869999999999999</v>
      </c>
      <c r="H91" s="53">
        <v>126.164</v>
      </c>
      <c r="I91" s="47">
        <v>1</v>
      </c>
      <c r="J91" s="47"/>
      <c r="K91" s="47">
        <v>0</v>
      </c>
      <c r="L91" s="48"/>
      <c r="M91" s="190">
        <v>960</v>
      </c>
    </row>
    <row r="92" spans="1:13" ht="14.4" customHeight="1" x14ac:dyDescent="0.3">
      <c r="A92" s="49" t="s">
        <v>13</v>
      </c>
      <c r="B92" s="26">
        <v>39810</v>
      </c>
      <c r="C92" s="8">
        <v>39832</v>
      </c>
      <c r="D92" s="25">
        <f>B92 - C91</f>
        <v>1</v>
      </c>
      <c r="E92" s="25"/>
      <c r="F92" s="8"/>
      <c r="G92" s="9"/>
      <c r="H92" s="9"/>
      <c r="I92" s="47">
        <v>3</v>
      </c>
      <c r="J92" s="47"/>
      <c r="K92" s="47">
        <v>25</v>
      </c>
      <c r="L92" s="48"/>
      <c r="M92" s="190">
        <v>3500</v>
      </c>
    </row>
    <row r="93" spans="1:13" ht="14.4" customHeight="1" x14ac:dyDescent="0.3">
      <c r="A93" s="49" t="s">
        <v>13</v>
      </c>
      <c r="B93" s="50">
        <v>39816</v>
      </c>
      <c r="C93" s="59">
        <v>39840</v>
      </c>
      <c r="D93" s="25">
        <f>B93 - C92</f>
        <v>-16</v>
      </c>
      <c r="E93" s="25" t="s">
        <v>285</v>
      </c>
      <c r="F93" s="59"/>
      <c r="G93" s="178">
        <v>8.4499999999999993</v>
      </c>
      <c r="H93" s="178">
        <v>125.04</v>
      </c>
      <c r="I93" s="47">
        <v>6</v>
      </c>
      <c r="J93" s="47">
        <v>1220541</v>
      </c>
      <c r="K93" s="47">
        <v>65</v>
      </c>
      <c r="L93" s="48">
        <v>33207322</v>
      </c>
      <c r="M93" s="190">
        <v>200000</v>
      </c>
    </row>
    <row r="94" spans="1:13" ht="14.4" customHeight="1" x14ac:dyDescent="0.3">
      <c r="A94" s="49" t="s">
        <v>3</v>
      </c>
      <c r="B94" s="26">
        <v>39816</v>
      </c>
      <c r="C94" s="8">
        <v>39819</v>
      </c>
      <c r="D94" s="25">
        <f>B94 - C93</f>
        <v>-24</v>
      </c>
      <c r="E94" s="25"/>
      <c r="F94" s="8" t="s">
        <v>264</v>
      </c>
      <c r="G94" s="9"/>
      <c r="H94" s="9"/>
      <c r="I94" s="47">
        <v>3</v>
      </c>
      <c r="J94" s="47">
        <v>29208</v>
      </c>
      <c r="K94" s="47">
        <v>1</v>
      </c>
      <c r="L94" s="48"/>
      <c r="M94" s="190">
        <v>16160</v>
      </c>
    </row>
    <row r="95" spans="1:13" ht="14.4" customHeight="1" x14ac:dyDescent="0.3">
      <c r="A95" s="49" t="s">
        <v>13</v>
      </c>
      <c r="B95" s="50">
        <v>39822</v>
      </c>
      <c r="C95" s="59">
        <v>39822</v>
      </c>
      <c r="D95" s="25">
        <f>B95 - C94</f>
        <v>3</v>
      </c>
      <c r="E95" s="25"/>
      <c r="F95" s="59"/>
      <c r="G95" s="9"/>
      <c r="H95" s="9"/>
      <c r="I95" s="47">
        <v>1</v>
      </c>
      <c r="J95" s="47">
        <v>1300</v>
      </c>
      <c r="K95" s="47">
        <v>0</v>
      </c>
      <c r="L95" s="48">
        <v>0</v>
      </c>
      <c r="M95" s="190"/>
    </row>
    <row r="96" spans="1:13" ht="14.4" customHeight="1" x14ac:dyDescent="0.3">
      <c r="A96" s="49" t="s">
        <v>13</v>
      </c>
      <c r="B96" s="50">
        <v>39823</v>
      </c>
      <c r="C96" s="59">
        <v>39825</v>
      </c>
      <c r="D96" s="25">
        <f>B96 - C95</f>
        <v>1</v>
      </c>
      <c r="E96" s="25"/>
      <c r="F96" s="59"/>
      <c r="G96" s="9"/>
      <c r="H96" s="9"/>
      <c r="I96" s="47">
        <v>1</v>
      </c>
      <c r="J96" s="47">
        <v>13480</v>
      </c>
      <c r="K96" s="47">
        <v>6</v>
      </c>
      <c r="L96" s="48"/>
      <c r="M96" s="190"/>
    </row>
    <row r="97" spans="1:13" ht="14.4" customHeight="1" x14ac:dyDescent="0.3">
      <c r="A97" s="49" t="s">
        <v>13</v>
      </c>
      <c r="B97" s="50">
        <v>39823</v>
      </c>
      <c r="C97" s="59">
        <v>39823</v>
      </c>
      <c r="D97" s="25">
        <f>B97 - C96</f>
        <v>-2</v>
      </c>
      <c r="E97" s="25"/>
      <c r="F97" s="59"/>
      <c r="G97" s="9"/>
      <c r="H97" s="9"/>
      <c r="I97" s="47">
        <v>3</v>
      </c>
      <c r="J97" s="47"/>
      <c r="K97" s="47"/>
      <c r="L97" s="48"/>
      <c r="M97" s="190">
        <v>1800</v>
      </c>
    </row>
    <row r="98" spans="1:13" ht="14.4" customHeight="1" x14ac:dyDescent="0.3">
      <c r="A98" s="49" t="s">
        <v>13</v>
      </c>
      <c r="B98" s="50">
        <v>39839</v>
      </c>
      <c r="C98" s="59">
        <v>39840</v>
      </c>
      <c r="D98" s="25">
        <f>B98 - C97</f>
        <v>16</v>
      </c>
      <c r="E98" s="25"/>
      <c r="F98" s="59"/>
      <c r="G98" s="178">
        <v>7.12</v>
      </c>
      <c r="H98" s="178">
        <v>124.95</v>
      </c>
      <c r="I98" s="47">
        <v>1</v>
      </c>
      <c r="J98" s="47">
        <v>0</v>
      </c>
      <c r="K98" s="47">
        <v>5</v>
      </c>
      <c r="L98" s="48">
        <v>0</v>
      </c>
      <c r="M98" s="190">
        <v>200</v>
      </c>
    </row>
    <row r="99" spans="1:13" ht="14.4" customHeight="1" x14ac:dyDescent="0.3">
      <c r="A99" s="49" t="s">
        <v>13</v>
      </c>
      <c r="B99" s="50">
        <v>39851</v>
      </c>
      <c r="C99" s="59">
        <v>39853</v>
      </c>
      <c r="D99" s="25">
        <f>B99 - C98</f>
        <v>11</v>
      </c>
      <c r="E99" s="25"/>
      <c r="F99" s="59"/>
      <c r="G99" s="178">
        <v>9.9</v>
      </c>
      <c r="H99" s="178">
        <v>122.97</v>
      </c>
      <c r="I99" s="47">
        <v>1</v>
      </c>
      <c r="J99" s="47"/>
      <c r="K99" s="47">
        <v>5</v>
      </c>
      <c r="L99" s="48"/>
      <c r="M99" s="190"/>
    </row>
    <row r="100" spans="1:13" ht="14.4" customHeight="1" x14ac:dyDescent="0.3">
      <c r="A100" s="49" t="s">
        <v>13</v>
      </c>
      <c r="B100" s="26">
        <v>39870</v>
      </c>
      <c r="C100" s="8">
        <v>39870</v>
      </c>
      <c r="D100" s="25">
        <f>B100 - C99</f>
        <v>17</v>
      </c>
      <c r="E100" s="25"/>
      <c r="F100" s="8"/>
      <c r="G100" s="9"/>
      <c r="H100" s="9"/>
      <c r="I100" s="47">
        <v>1</v>
      </c>
      <c r="J100" s="47">
        <v>3065</v>
      </c>
      <c r="K100" s="47">
        <v>0</v>
      </c>
      <c r="L100" s="48"/>
      <c r="M100" s="190"/>
    </row>
    <row r="101" spans="1:13" ht="14.4" customHeight="1" x14ac:dyDescent="0.3">
      <c r="A101" s="49" t="s">
        <v>13</v>
      </c>
      <c r="B101" s="26">
        <v>39924</v>
      </c>
      <c r="C101" s="8">
        <v>39924</v>
      </c>
      <c r="D101" s="25">
        <f>B101 - C100</f>
        <v>54</v>
      </c>
      <c r="E101" s="25"/>
      <c r="F101" s="8"/>
      <c r="G101" s="9"/>
      <c r="H101" s="9"/>
      <c r="I101" s="47">
        <v>1</v>
      </c>
      <c r="J101" s="47">
        <v>110</v>
      </c>
      <c r="K101" s="47"/>
      <c r="L101" s="48"/>
      <c r="M101" s="190"/>
    </row>
    <row r="102" spans="1:13" ht="14.4" customHeight="1" x14ac:dyDescent="0.3">
      <c r="A102" s="49" t="s">
        <v>3</v>
      </c>
      <c r="B102" s="50">
        <v>39933</v>
      </c>
      <c r="C102" s="59">
        <v>39935</v>
      </c>
      <c r="D102" s="25">
        <f>B102 - C101</f>
        <v>9</v>
      </c>
      <c r="E102" s="25"/>
      <c r="F102" s="59" t="s">
        <v>265</v>
      </c>
      <c r="G102" s="9"/>
      <c r="H102" s="9"/>
      <c r="I102" s="47">
        <v>1</v>
      </c>
      <c r="J102" s="47">
        <v>3225</v>
      </c>
      <c r="K102" s="47">
        <v>2</v>
      </c>
      <c r="L102" s="48">
        <f>5000000/50.26</f>
        <v>99482.690011937928</v>
      </c>
      <c r="M102" s="190"/>
    </row>
    <row r="103" spans="1:13" ht="14.4" customHeight="1" x14ac:dyDescent="0.3">
      <c r="A103" s="49" t="s">
        <v>13</v>
      </c>
      <c r="B103" s="26">
        <v>39934</v>
      </c>
      <c r="C103" s="8">
        <v>39940</v>
      </c>
      <c r="D103" s="25">
        <f>B103 - C102</f>
        <v>-1</v>
      </c>
      <c r="E103" s="25"/>
      <c r="F103" s="8"/>
      <c r="G103" s="178">
        <v>18.03</v>
      </c>
      <c r="H103" s="178">
        <v>121.36</v>
      </c>
      <c r="I103" s="47">
        <v>3</v>
      </c>
      <c r="J103" s="47"/>
      <c r="K103" s="47">
        <v>47</v>
      </c>
      <c r="L103" s="48"/>
      <c r="M103" s="190">
        <v>65000</v>
      </c>
    </row>
    <row r="104" spans="1:13" ht="14.4" customHeight="1" x14ac:dyDescent="0.3">
      <c r="A104" s="49" t="s">
        <v>3</v>
      </c>
      <c r="B104" s="26">
        <v>39934</v>
      </c>
      <c r="C104" s="8">
        <v>39938</v>
      </c>
      <c r="D104" s="25">
        <f>B104 - C103</f>
        <v>-6</v>
      </c>
      <c r="E104" s="25"/>
      <c r="F104" s="8" t="s">
        <v>252</v>
      </c>
      <c r="G104" s="9"/>
      <c r="H104" s="9"/>
      <c r="I104" s="47">
        <v>6</v>
      </c>
      <c r="J104" s="47">
        <v>418928</v>
      </c>
      <c r="K104" s="47">
        <v>29</v>
      </c>
      <c r="L104" s="48">
        <v>32285909</v>
      </c>
      <c r="M104" s="190"/>
    </row>
    <row r="105" spans="1:13" ht="14.4" customHeight="1" x14ac:dyDescent="0.3">
      <c r="A105" s="49" t="s">
        <v>3</v>
      </c>
      <c r="B105" s="26">
        <v>39939</v>
      </c>
      <c r="C105" s="8">
        <v>39942</v>
      </c>
      <c r="D105" s="25">
        <f>B105 - C104</f>
        <v>1</v>
      </c>
      <c r="E105" s="25"/>
      <c r="F105" s="8" t="s">
        <v>253</v>
      </c>
      <c r="G105" s="9"/>
      <c r="H105" s="9"/>
      <c r="I105" s="47">
        <v>6</v>
      </c>
      <c r="J105" s="47">
        <v>400954</v>
      </c>
      <c r="K105" s="47">
        <v>77</v>
      </c>
      <c r="L105" s="48">
        <v>37955020</v>
      </c>
      <c r="M105" s="190"/>
    </row>
    <row r="106" spans="1:13" ht="14.4" customHeight="1" x14ac:dyDescent="0.3">
      <c r="A106" s="49" t="s">
        <v>13</v>
      </c>
      <c r="B106" s="26">
        <v>39951</v>
      </c>
      <c r="C106" s="8">
        <v>39951</v>
      </c>
      <c r="D106" s="25">
        <f>B106 - C105</f>
        <v>9</v>
      </c>
      <c r="E106" s="25"/>
      <c r="F106" s="8"/>
      <c r="G106" s="9"/>
      <c r="H106" s="9"/>
      <c r="I106" s="47">
        <v>1</v>
      </c>
      <c r="J106" s="47">
        <v>35770</v>
      </c>
      <c r="K106" s="47">
        <v>0</v>
      </c>
      <c r="L106" s="48"/>
      <c r="M106" s="190"/>
    </row>
    <row r="107" spans="1:13" ht="14.4" customHeight="1" x14ac:dyDescent="0.3">
      <c r="A107" s="49" t="s">
        <v>213</v>
      </c>
      <c r="B107" s="26">
        <v>39951</v>
      </c>
      <c r="C107" s="8">
        <v>39951</v>
      </c>
      <c r="D107" s="25">
        <f>B107 - C106</f>
        <v>0</v>
      </c>
      <c r="E107" s="25" t="s">
        <v>201</v>
      </c>
      <c r="F107" s="8"/>
      <c r="G107" s="53">
        <v>7.1479999999999997</v>
      </c>
      <c r="H107" s="53">
        <v>125.995</v>
      </c>
      <c r="I107" s="47">
        <v>3</v>
      </c>
      <c r="J107" s="47"/>
      <c r="K107" s="47">
        <v>21</v>
      </c>
      <c r="L107" s="48"/>
      <c r="M107" s="190"/>
    </row>
    <row r="108" spans="1:13" ht="14.4" customHeight="1" x14ac:dyDescent="0.3">
      <c r="A108" s="49" t="s">
        <v>3</v>
      </c>
      <c r="B108" s="26">
        <v>39987</v>
      </c>
      <c r="C108" s="8">
        <v>39989</v>
      </c>
      <c r="D108" s="25">
        <f>B108 - C107</f>
        <v>36</v>
      </c>
      <c r="E108" s="25"/>
      <c r="F108" s="8" t="s">
        <v>254</v>
      </c>
      <c r="G108" s="9"/>
      <c r="H108" s="9"/>
      <c r="I108" s="47">
        <v>3</v>
      </c>
      <c r="J108" s="47">
        <v>150941</v>
      </c>
      <c r="K108" s="47">
        <v>17</v>
      </c>
      <c r="L108" s="48">
        <v>5355133</v>
      </c>
      <c r="M108" s="190"/>
    </row>
    <row r="109" spans="1:13" ht="14.4" customHeight="1" x14ac:dyDescent="0.3">
      <c r="A109" s="49" t="s">
        <v>3</v>
      </c>
      <c r="B109" s="26">
        <v>40003</v>
      </c>
      <c r="C109" s="8">
        <v>40004</v>
      </c>
      <c r="D109" s="25">
        <f>B109 - C108</f>
        <v>14</v>
      </c>
      <c r="E109" s="25"/>
      <c r="F109" s="8" t="s">
        <v>255</v>
      </c>
      <c r="G109" s="9"/>
      <c r="H109" s="9"/>
      <c r="I109" s="47">
        <v>1</v>
      </c>
      <c r="J109" s="47">
        <v>42720</v>
      </c>
      <c r="K109" s="47">
        <v>1</v>
      </c>
      <c r="L109" s="48">
        <f>8865472/50.26</f>
        <v>176392.20055710306</v>
      </c>
      <c r="M109" s="190"/>
    </row>
    <row r="110" spans="1:13" ht="14.4" customHeight="1" x14ac:dyDescent="0.3">
      <c r="A110" s="49" t="s">
        <v>3</v>
      </c>
      <c r="B110" s="26">
        <v>40008</v>
      </c>
      <c r="C110" s="8">
        <v>40012</v>
      </c>
      <c r="D110" s="25">
        <f>B110 - C109</f>
        <v>4</v>
      </c>
      <c r="E110" s="25"/>
      <c r="F110" s="8" t="s">
        <v>256</v>
      </c>
      <c r="G110" s="9"/>
      <c r="H110" s="9"/>
      <c r="I110" s="47">
        <v>3</v>
      </c>
      <c r="J110" s="47">
        <v>248058</v>
      </c>
      <c r="K110" s="47">
        <v>5</v>
      </c>
      <c r="L110" s="48">
        <f>39158071/50.26</f>
        <v>779110.04775169119</v>
      </c>
      <c r="M110" s="190"/>
    </row>
    <row r="111" spans="1:13" ht="14.4" customHeight="1" x14ac:dyDescent="0.3">
      <c r="A111" s="49" t="s">
        <v>13</v>
      </c>
      <c r="B111" s="50">
        <v>40010</v>
      </c>
      <c r="C111" s="59">
        <v>40012</v>
      </c>
      <c r="D111" s="25">
        <f>B111 - C110</f>
        <v>-2</v>
      </c>
      <c r="E111" s="25"/>
      <c r="F111" s="59"/>
      <c r="G111" s="178">
        <v>17.12</v>
      </c>
      <c r="H111" s="178">
        <v>121.35</v>
      </c>
      <c r="I111" s="47">
        <v>1</v>
      </c>
      <c r="J111" s="47">
        <v>70000</v>
      </c>
      <c r="K111" s="47">
        <v>5</v>
      </c>
      <c r="L111" s="48"/>
      <c r="M111" s="190"/>
    </row>
    <row r="112" spans="1:13" ht="14.4" customHeight="1" x14ac:dyDescent="0.3">
      <c r="A112" s="49" t="s">
        <v>13</v>
      </c>
      <c r="B112" s="50">
        <v>40019</v>
      </c>
      <c r="C112" s="59">
        <v>40029</v>
      </c>
      <c r="D112" s="25">
        <f>B112 - C111</f>
        <v>7</v>
      </c>
      <c r="E112" s="25" t="s">
        <v>280</v>
      </c>
      <c r="F112" s="59"/>
      <c r="G112" s="178">
        <v>7.65</v>
      </c>
      <c r="H112" s="178">
        <v>125.37</v>
      </c>
      <c r="I112" s="47">
        <v>6</v>
      </c>
      <c r="J112" s="47">
        <v>505102</v>
      </c>
      <c r="K112" s="47">
        <v>22</v>
      </c>
      <c r="L112" s="48">
        <v>28720825</v>
      </c>
      <c r="M112" s="190">
        <v>200000</v>
      </c>
    </row>
    <row r="113" spans="1:13" ht="14.4" customHeight="1" x14ac:dyDescent="0.3">
      <c r="A113" s="49" t="s">
        <v>3</v>
      </c>
      <c r="B113" s="26">
        <v>40024</v>
      </c>
      <c r="C113" s="8">
        <v>40027</v>
      </c>
      <c r="D113" s="25">
        <f>B113 - C112</f>
        <v>-5</v>
      </c>
      <c r="E113" s="25"/>
      <c r="F113" s="8" t="s">
        <v>257</v>
      </c>
      <c r="G113" s="9"/>
      <c r="H113" s="9"/>
      <c r="I113" s="47">
        <v>3</v>
      </c>
      <c r="J113" s="47">
        <v>226823</v>
      </c>
      <c r="K113" s="47">
        <v>14</v>
      </c>
      <c r="L113" s="48">
        <f>258489440/50.26</f>
        <v>5143044.9661758859</v>
      </c>
      <c r="M113" s="190"/>
    </row>
    <row r="114" spans="1:13" ht="14.4" customHeight="1" x14ac:dyDescent="0.3">
      <c r="A114" s="49" t="s">
        <v>3</v>
      </c>
      <c r="B114" s="26">
        <v>40028</v>
      </c>
      <c r="C114" s="8">
        <v>40034</v>
      </c>
      <c r="D114" s="25">
        <f>B114 - C113</f>
        <v>1</v>
      </c>
      <c r="E114" s="25"/>
      <c r="F114" s="8" t="s">
        <v>258</v>
      </c>
      <c r="G114" s="9"/>
      <c r="H114" s="9"/>
      <c r="I114" s="47">
        <v>6</v>
      </c>
      <c r="J114" s="47">
        <v>122056</v>
      </c>
      <c r="K114" s="47">
        <v>27</v>
      </c>
      <c r="L114" s="48">
        <v>31272675</v>
      </c>
      <c r="M114" s="190"/>
    </row>
    <row r="115" spans="1:13" ht="14.4" customHeight="1" x14ac:dyDescent="0.3">
      <c r="A115" s="49" t="s">
        <v>13</v>
      </c>
      <c r="B115" s="50">
        <v>40032</v>
      </c>
      <c r="C115" s="59">
        <v>40033</v>
      </c>
      <c r="D115" s="25">
        <f>B115 - C114</f>
        <v>-2</v>
      </c>
      <c r="E115" s="25"/>
      <c r="F115" s="59"/>
      <c r="G115" s="178">
        <v>17.87</v>
      </c>
      <c r="H115" s="178">
        <v>121.44</v>
      </c>
      <c r="I115" s="47">
        <v>3</v>
      </c>
      <c r="J115" s="47"/>
      <c r="K115" s="47">
        <v>20</v>
      </c>
      <c r="L115" s="48"/>
      <c r="M115" s="190">
        <v>173171</v>
      </c>
    </row>
    <row r="116" spans="1:13" ht="14.4" customHeight="1" x14ac:dyDescent="0.3">
      <c r="A116" s="49" t="s">
        <v>13</v>
      </c>
      <c r="B116" s="50">
        <v>40057</v>
      </c>
      <c r="C116" s="59">
        <v>40066</v>
      </c>
      <c r="D116" s="25">
        <f>B116 - C115</f>
        <v>24</v>
      </c>
      <c r="E116" s="25"/>
      <c r="F116" s="59"/>
      <c r="G116" s="178">
        <v>17.23</v>
      </c>
      <c r="H116" s="178">
        <v>121.37</v>
      </c>
      <c r="I116" s="47">
        <v>3</v>
      </c>
      <c r="J116" s="47">
        <v>300000</v>
      </c>
      <c r="K116" s="47">
        <v>9</v>
      </c>
      <c r="L116" s="48"/>
      <c r="M116" s="190"/>
    </row>
    <row r="117" spans="1:13" ht="14.4" customHeight="1" x14ac:dyDescent="0.3">
      <c r="A117" s="49" t="s">
        <v>13</v>
      </c>
      <c r="B117" s="50">
        <v>40058</v>
      </c>
      <c r="C117" s="59">
        <v>40063</v>
      </c>
      <c r="D117" s="25">
        <f>B117 - C116</f>
        <v>-8</v>
      </c>
      <c r="E117" s="25"/>
      <c r="F117" s="59"/>
      <c r="G117" s="9"/>
      <c r="H117" s="9"/>
      <c r="I117" s="47">
        <v>1</v>
      </c>
      <c r="J117" s="47">
        <v>16671</v>
      </c>
      <c r="K117" s="47"/>
      <c r="L117" s="48"/>
      <c r="M117" s="190"/>
    </row>
    <row r="118" spans="1:13" ht="14.4" customHeight="1" x14ac:dyDescent="0.3">
      <c r="A118" s="49" t="s">
        <v>3</v>
      </c>
      <c r="B118" s="26">
        <v>40058</v>
      </c>
      <c r="C118" s="8">
        <v>40061</v>
      </c>
      <c r="D118" s="25">
        <f>B118 - C117</f>
        <v>-5</v>
      </c>
      <c r="E118" s="25"/>
      <c r="F118" s="8" t="s">
        <v>259</v>
      </c>
      <c r="G118" s="9"/>
      <c r="H118" s="9"/>
      <c r="I118" s="47">
        <v>1</v>
      </c>
      <c r="J118" s="47">
        <v>95685</v>
      </c>
      <c r="K118" s="47">
        <v>1</v>
      </c>
      <c r="L118" s="48"/>
      <c r="M118" s="190"/>
    </row>
    <row r="119" spans="1:13" ht="14.4" customHeight="1" x14ac:dyDescent="0.3">
      <c r="A119" s="49" t="s">
        <v>3</v>
      </c>
      <c r="B119" s="26">
        <v>40064</v>
      </c>
      <c r="C119" s="8">
        <v>40066</v>
      </c>
      <c r="D119" s="25">
        <f>B119 - C118</f>
        <v>3</v>
      </c>
      <c r="E119" s="25"/>
      <c r="F119" s="8" t="s">
        <v>260</v>
      </c>
      <c r="G119" s="9"/>
      <c r="H119" s="9"/>
      <c r="I119" s="47">
        <v>3</v>
      </c>
      <c r="J119" s="47">
        <v>388373</v>
      </c>
      <c r="K119" s="47">
        <v>15</v>
      </c>
      <c r="L119" s="48">
        <v>7884467</v>
      </c>
      <c r="M119" s="190"/>
    </row>
    <row r="120" spans="1:13" ht="14.4" customHeight="1" x14ac:dyDescent="0.3">
      <c r="A120" s="49" t="s">
        <v>3</v>
      </c>
      <c r="B120" s="26">
        <v>40068</v>
      </c>
      <c r="C120" s="8">
        <v>40069</v>
      </c>
      <c r="D120" s="25">
        <f>B120 - C119</f>
        <v>2</v>
      </c>
      <c r="E120" s="25"/>
      <c r="F120" s="8" t="s">
        <v>261</v>
      </c>
      <c r="G120" s="9"/>
      <c r="H120" s="9"/>
      <c r="I120" s="47">
        <v>1</v>
      </c>
      <c r="J120" s="47">
        <v>68022</v>
      </c>
      <c r="K120" s="47">
        <v>3</v>
      </c>
      <c r="L120" s="48"/>
      <c r="M120" s="190"/>
    </row>
    <row r="121" spans="1:13" ht="14.4" customHeight="1" x14ac:dyDescent="0.3">
      <c r="A121" s="49" t="s">
        <v>15</v>
      </c>
      <c r="B121" s="26">
        <v>40071</v>
      </c>
      <c r="C121" s="8">
        <v>40179</v>
      </c>
      <c r="D121" s="25">
        <f>B121 - C120</f>
        <v>2</v>
      </c>
      <c r="E121" s="25" t="s">
        <v>8</v>
      </c>
      <c r="F121" s="8"/>
      <c r="G121" s="25">
        <v>13.257</v>
      </c>
      <c r="H121" s="25">
        <v>123.685</v>
      </c>
      <c r="I121" s="47">
        <v>1</v>
      </c>
      <c r="J121" s="47"/>
      <c r="K121" s="47"/>
      <c r="L121" s="48"/>
      <c r="M121" s="190"/>
    </row>
    <row r="122" spans="1:13" ht="14.4" customHeight="1" x14ac:dyDescent="0.3">
      <c r="A122" s="49" t="s">
        <v>12</v>
      </c>
      <c r="B122" s="26">
        <v>40074</v>
      </c>
      <c r="C122" s="8">
        <v>40074</v>
      </c>
      <c r="D122" s="25">
        <f>B122 - C121</f>
        <v>-105</v>
      </c>
      <c r="E122" s="25"/>
      <c r="F122" s="8"/>
      <c r="G122" s="9">
        <v>6.5129999999999999</v>
      </c>
      <c r="H122" s="9">
        <v>124.715</v>
      </c>
      <c r="I122" s="47">
        <v>1</v>
      </c>
      <c r="J122" s="47">
        <v>392</v>
      </c>
      <c r="K122" s="47"/>
      <c r="L122" s="48">
        <v>112582</v>
      </c>
      <c r="M122" s="190"/>
    </row>
    <row r="123" spans="1:13" ht="14.4" customHeight="1" x14ac:dyDescent="0.3">
      <c r="A123" s="49" t="s">
        <v>3</v>
      </c>
      <c r="B123" s="26">
        <v>40080</v>
      </c>
      <c r="C123" s="8">
        <v>40083</v>
      </c>
      <c r="D123" s="25">
        <f>B123 - C122</f>
        <v>6</v>
      </c>
      <c r="E123" s="25"/>
      <c r="F123" s="8" t="s">
        <v>267</v>
      </c>
      <c r="G123" s="9"/>
      <c r="H123" s="9"/>
      <c r="I123" s="47">
        <v>6</v>
      </c>
      <c r="J123" s="47">
        <v>4901763</v>
      </c>
      <c r="K123" s="47">
        <v>501</v>
      </c>
      <c r="L123" s="48">
        <v>297076651</v>
      </c>
      <c r="M123" s="190"/>
    </row>
    <row r="124" spans="1:13" ht="14.4" customHeight="1" x14ac:dyDescent="0.3">
      <c r="A124" s="49" t="s">
        <v>13</v>
      </c>
      <c r="B124" s="50">
        <v>40081</v>
      </c>
      <c r="C124" s="59">
        <v>40087</v>
      </c>
      <c r="D124" s="25">
        <f>B124 - C123</f>
        <v>-2</v>
      </c>
      <c r="E124" s="25" t="s">
        <v>279</v>
      </c>
      <c r="F124" s="59"/>
      <c r="G124" s="178">
        <v>14.87</v>
      </c>
      <c r="H124" s="178">
        <v>120.75</v>
      </c>
      <c r="I124" s="47">
        <v>6</v>
      </c>
      <c r="J124" s="47">
        <v>1900000</v>
      </c>
      <c r="K124" s="47">
        <v>420</v>
      </c>
      <c r="L124" s="48">
        <f>8740000/50.26</f>
        <v>173895.74214086749</v>
      </c>
      <c r="M124" s="190">
        <v>200000</v>
      </c>
    </row>
    <row r="125" spans="1:13" ht="14.4" customHeight="1" x14ac:dyDescent="0.3">
      <c r="A125" s="49" t="s">
        <v>3</v>
      </c>
      <c r="B125" s="26">
        <v>40086</v>
      </c>
      <c r="C125" s="8">
        <v>40096</v>
      </c>
      <c r="D125" s="25">
        <f>B125 - C124</f>
        <v>-1</v>
      </c>
      <c r="E125" s="25"/>
      <c r="F125" s="8" t="s">
        <v>262</v>
      </c>
      <c r="G125" s="9"/>
      <c r="H125" s="9"/>
      <c r="I125" s="47">
        <v>6</v>
      </c>
      <c r="J125" s="47">
        <v>4478491</v>
      </c>
      <c r="K125" s="47">
        <v>719</v>
      </c>
      <c r="L125" s="48">
        <v>732254684</v>
      </c>
      <c r="M125" s="190"/>
    </row>
    <row r="126" spans="1:13" ht="14.4" customHeight="1" x14ac:dyDescent="0.3">
      <c r="A126" s="49" t="s">
        <v>13</v>
      </c>
      <c r="B126" s="50">
        <v>40088</v>
      </c>
      <c r="C126" s="59">
        <v>40103</v>
      </c>
      <c r="D126" s="25">
        <f>B126 - C125</f>
        <v>-8</v>
      </c>
      <c r="E126" s="25" t="s">
        <v>278</v>
      </c>
      <c r="F126" s="59"/>
      <c r="G126" s="178" t="s">
        <v>4</v>
      </c>
      <c r="H126" s="178">
        <v>121.422</v>
      </c>
      <c r="I126" s="47">
        <v>6</v>
      </c>
      <c r="J126" s="47">
        <v>1500000</v>
      </c>
      <c r="K126" s="47">
        <v>438</v>
      </c>
      <c r="L126" s="48"/>
      <c r="M126" s="190">
        <v>40000</v>
      </c>
    </row>
    <row r="127" spans="1:13" ht="14.4" customHeight="1" x14ac:dyDescent="0.3">
      <c r="A127" s="49" t="s">
        <v>3</v>
      </c>
      <c r="B127" s="26">
        <v>40114</v>
      </c>
      <c r="C127" s="8">
        <v>40118</v>
      </c>
      <c r="D127" s="25">
        <f>B127 - C126</f>
        <v>11</v>
      </c>
      <c r="E127" s="25"/>
      <c r="F127" s="8" t="s">
        <v>263</v>
      </c>
      <c r="G127" s="9"/>
      <c r="H127" s="9"/>
      <c r="I127" s="53">
        <v>6</v>
      </c>
      <c r="J127" s="47">
        <v>802175</v>
      </c>
      <c r="K127" s="47">
        <v>39</v>
      </c>
      <c r="L127" s="48">
        <v>19006281</v>
      </c>
      <c r="M127" s="192"/>
    </row>
    <row r="128" spans="1:13" ht="14.4" customHeight="1" x14ac:dyDescent="0.3">
      <c r="A128" s="49" t="s">
        <v>13</v>
      </c>
      <c r="B128" s="50">
        <v>40116</v>
      </c>
      <c r="C128" s="59">
        <v>40121</v>
      </c>
      <c r="D128" s="25">
        <f>B128 - C127</f>
        <v>-2</v>
      </c>
      <c r="E128" s="25"/>
      <c r="F128" s="59"/>
      <c r="G128" s="178">
        <v>14.91</v>
      </c>
      <c r="H128" s="178">
        <v>107.66</v>
      </c>
      <c r="I128" s="47">
        <v>3</v>
      </c>
      <c r="J128" s="47"/>
      <c r="K128" s="47">
        <v>20</v>
      </c>
      <c r="L128" s="48">
        <v>111246</v>
      </c>
      <c r="M128" s="190"/>
    </row>
    <row r="129" spans="1:13" ht="14.4" customHeight="1" x14ac:dyDescent="0.3">
      <c r="A129" s="49" t="s">
        <v>3</v>
      </c>
      <c r="B129" s="26">
        <v>40142</v>
      </c>
      <c r="C129" s="8">
        <v>40142</v>
      </c>
      <c r="D129" s="25">
        <f>B129 - C128</f>
        <v>21</v>
      </c>
      <c r="E129" s="25"/>
      <c r="F129" s="8" t="s">
        <v>266</v>
      </c>
      <c r="G129" s="9"/>
      <c r="H129" s="9"/>
      <c r="I129" s="47">
        <v>1</v>
      </c>
      <c r="J129" s="47">
        <v>48142</v>
      </c>
      <c r="K129" s="47">
        <v>4</v>
      </c>
      <c r="L129" s="48">
        <v>15011</v>
      </c>
      <c r="M129" s="190"/>
    </row>
    <row r="130" spans="1:13" ht="14.4" customHeight="1" x14ac:dyDescent="0.3">
      <c r="A130" s="49" t="s">
        <v>213</v>
      </c>
      <c r="B130" s="26">
        <v>40179</v>
      </c>
      <c r="C130" s="8">
        <v>40179</v>
      </c>
      <c r="D130" s="25">
        <f>B130 - C129</f>
        <v>37</v>
      </c>
      <c r="E130" s="25" t="s">
        <v>201</v>
      </c>
      <c r="F130" s="8"/>
      <c r="G130" s="53">
        <v>10.154</v>
      </c>
      <c r="H130" s="53">
        <v>125.655</v>
      </c>
      <c r="I130" s="47">
        <v>1</v>
      </c>
      <c r="J130" s="47">
        <v>927</v>
      </c>
      <c r="K130" s="47">
        <v>2</v>
      </c>
      <c r="L130" s="48">
        <v>88572</v>
      </c>
      <c r="M130" s="190"/>
    </row>
    <row r="131" spans="1:13" ht="14.4" customHeight="1" x14ac:dyDescent="0.3">
      <c r="A131" s="49" t="s">
        <v>13</v>
      </c>
      <c r="B131" s="26">
        <v>40192</v>
      </c>
      <c r="C131" s="8">
        <v>40195</v>
      </c>
      <c r="D131" s="25">
        <f>B131 - C130</f>
        <v>13</v>
      </c>
      <c r="E131" s="25"/>
      <c r="F131" s="8"/>
      <c r="G131" s="9"/>
      <c r="H131" s="9"/>
      <c r="I131" s="47">
        <v>1</v>
      </c>
      <c r="J131" s="47">
        <v>40198</v>
      </c>
      <c r="K131" s="47">
        <v>2</v>
      </c>
      <c r="L131" s="48">
        <v>24982</v>
      </c>
      <c r="M131" s="190"/>
    </row>
    <row r="132" spans="1:13" ht="14.4" customHeight="1" x14ac:dyDescent="0.3">
      <c r="A132" s="181" t="s">
        <v>13</v>
      </c>
      <c r="B132" s="164">
        <v>40195</v>
      </c>
      <c r="C132" s="165">
        <v>40195</v>
      </c>
      <c r="D132" s="163">
        <f>B132-C131</f>
        <v>0</v>
      </c>
      <c r="E132" s="163"/>
      <c r="F132" s="165"/>
      <c r="G132" s="166"/>
      <c r="H132" s="166"/>
      <c r="I132" s="167">
        <v>1</v>
      </c>
      <c r="J132" s="167">
        <v>20480</v>
      </c>
      <c r="K132" s="167"/>
      <c r="L132" s="168">
        <f>3700000/50.26</f>
        <v>73617.190608834062</v>
      </c>
      <c r="M132" s="193"/>
    </row>
    <row r="133" spans="1:13" s="187" customFormat="1" ht="14.4" customHeight="1" x14ac:dyDescent="0.3">
      <c r="A133" s="182" t="s">
        <v>17</v>
      </c>
      <c r="B133" s="183"/>
      <c r="C133" s="184"/>
      <c r="D133" s="194"/>
      <c r="E133" s="39"/>
      <c r="F133" s="184"/>
      <c r="G133" s="185"/>
      <c r="H133" s="185"/>
      <c r="I133" s="186"/>
      <c r="J133" s="186">
        <f>SUM(J2:J132)</f>
        <v>46269071</v>
      </c>
      <c r="K133" s="186">
        <f t="shared" ref="K133:M133" si="0">SUM(K2:K132)</f>
        <v>9667</v>
      </c>
      <c r="L133" s="188">
        <f t="shared" si="0"/>
        <v>2634766355.154397</v>
      </c>
      <c r="M133" s="195">
        <f t="shared" si="0"/>
        <v>6452878</v>
      </c>
    </row>
    <row r="134" spans="1:13" ht="14.4" customHeight="1" x14ac:dyDescent="0.3">
      <c r="A134" s="27"/>
      <c r="B134" s="27"/>
      <c r="C134" s="4"/>
      <c r="D134" s="25"/>
      <c r="E134" s="27"/>
      <c r="F134" s="4"/>
      <c r="G134" s="4"/>
      <c r="H134" s="4"/>
      <c r="I134" s="28"/>
      <c r="J134" s="28"/>
      <c r="K134" s="28"/>
      <c r="L134" s="31"/>
      <c r="M134" s="28"/>
    </row>
    <row r="135" spans="1:13" ht="14.4" customHeight="1" x14ac:dyDescent="0.3">
      <c r="A135" s="27"/>
      <c r="B135" s="27"/>
      <c r="C135" s="4"/>
      <c r="D135" s="25"/>
      <c r="E135" s="27"/>
      <c r="F135" s="4"/>
      <c r="G135" s="4"/>
      <c r="H135" s="4"/>
      <c r="I135" s="28"/>
      <c r="J135" s="27"/>
      <c r="K135" s="28"/>
      <c r="L135" s="31"/>
      <c r="M135" s="28"/>
    </row>
  </sheetData>
  <sortState xmlns:xlrd2="http://schemas.microsoft.com/office/spreadsheetml/2017/richdata2" ref="A2:M135">
    <sortCondition ref="B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Provincial Disaster Impact</vt:lpstr>
      <vt:lpstr>Provincial Disaster Timelines</vt:lpstr>
      <vt:lpstr>National Disaster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Moore</dc:creator>
  <cp:lastModifiedBy>Andrew Moore</cp:lastModifiedBy>
  <dcterms:created xsi:type="dcterms:W3CDTF">2020-04-27T09:59:17Z</dcterms:created>
  <dcterms:modified xsi:type="dcterms:W3CDTF">2020-07-01T19:41:06Z</dcterms:modified>
</cp:coreProperties>
</file>