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energies/analysis/"/>
    </mc:Choice>
  </mc:AlternateContent>
  <xr:revisionPtr revIDLastSave="191" documentId="8_{ED0CA105-D2FE-47F6-9175-BC0FA88C2569}" xr6:coauthVersionLast="47" xr6:coauthVersionMax="47" xr10:uidLastSave="{B865FE50-2874-4BE6-9C26-05875E8CCB4A}"/>
  <bookViews>
    <workbookView xWindow="-15870" yWindow="-6645" windowWidth="15990" windowHeight="24720" xr2:uid="{504862AA-D09E-4A74-8B70-C4A2BFB92AF3}"/>
  </bookViews>
  <sheets>
    <sheet name="NaPS" sheetId="1" r:id="rId1"/>
  </sheets>
  <calcPr calcId="0"/>
</workbook>
</file>

<file path=xl/calcChain.xml><?xml version="1.0" encoding="utf-8"?>
<calcChain xmlns="http://schemas.openxmlformats.org/spreadsheetml/2006/main">
  <c r="H74" i="1" l="1"/>
  <c r="I74" i="1"/>
  <c r="H73" i="1"/>
  <c r="I73" i="1"/>
  <c r="G74" i="1"/>
  <c r="G73" i="1"/>
  <c r="C296" i="1"/>
  <c r="C329" i="1" s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22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193" i="1"/>
  <c r="B121" i="1"/>
  <c r="B122" i="1"/>
  <c r="B123" i="1"/>
  <c r="B117" i="1"/>
  <c r="B118" i="1"/>
  <c r="B119" i="1"/>
  <c r="B113" i="1"/>
  <c r="B114" i="1"/>
  <c r="B115" i="1"/>
  <c r="B109" i="1"/>
  <c r="B110" i="1"/>
  <c r="B111" i="1"/>
  <c r="B105" i="1"/>
  <c r="B106" i="1"/>
  <c r="B107" i="1"/>
  <c r="B120" i="1"/>
  <c r="B116" i="1"/>
  <c r="B112" i="1"/>
  <c r="B108" i="1"/>
  <c r="B104" i="1"/>
  <c r="B101" i="1"/>
  <c r="B102" i="1"/>
  <c r="B103" i="1"/>
  <c r="B97" i="1"/>
  <c r="B98" i="1"/>
  <c r="B99" i="1"/>
  <c r="B93" i="1"/>
  <c r="B94" i="1"/>
  <c r="B95" i="1"/>
  <c r="B91" i="1"/>
  <c r="B89" i="1"/>
  <c r="B90" i="1"/>
  <c r="B85" i="1"/>
  <c r="B86" i="1"/>
  <c r="B87" i="1"/>
  <c r="B81" i="1"/>
  <c r="B125" i="1" s="1" a="1"/>
  <c r="B125" i="1" s="1"/>
  <c r="B82" i="1"/>
  <c r="B83" i="1"/>
  <c r="B77" i="1"/>
  <c r="B78" i="1"/>
  <c r="B79" i="1"/>
  <c r="B75" i="1"/>
  <c r="B73" i="1"/>
  <c r="B74" i="1"/>
  <c r="B100" i="1"/>
  <c r="B96" i="1"/>
  <c r="B92" i="1"/>
  <c r="B88" i="1"/>
  <c r="B84" i="1"/>
  <c r="B80" i="1"/>
  <c r="B76" i="1"/>
  <c r="B72" i="1"/>
  <c r="C72" i="1"/>
  <c r="B69" i="1"/>
  <c r="C69" i="1" s="1"/>
  <c r="B70" i="1"/>
  <c r="B127" i="1" s="1" a="1"/>
  <c r="B127" i="1" s="1"/>
  <c r="B71" i="1"/>
  <c r="C71" i="1" s="1"/>
  <c r="C68" i="1"/>
  <c r="B68" i="1"/>
  <c r="C67" i="1"/>
  <c r="B65" i="1"/>
  <c r="C65" i="1" s="1"/>
  <c r="B66" i="1"/>
  <c r="C66" i="1" s="1"/>
  <c r="B67" i="1"/>
  <c r="B64" i="1"/>
  <c r="C64" i="1"/>
  <c r="B126" i="1" l="1" a="1"/>
  <c r="B126" i="1" s="1"/>
  <c r="C327" i="1"/>
  <c r="C70" i="1"/>
  <c r="E224" i="1"/>
  <c r="E327" i="1"/>
  <c r="C331" i="1"/>
  <c r="C333" i="1"/>
  <c r="C328" i="1"/>
  <c r="C332" i="1" s="1"/>
  <c r="C224" i="1"/>
  <c r="C228" i="1" s="1"/>
  <c r="C226" i="1"/>
  <c r="C230" i="1" s="1"/>
  <c r="C225" i="1"/>
  <c r="C229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<sst xmlns="http://schemas.openxmlformats.org/spreadsheetml/2006/main" count="843" uniqueCount="136">
  <si>
    <t>name</t>
  </si>
  <si>
    <t>NaPS</t>
  </si>
  <si>
    <t>sorbent</t>
  </si>
  <si>
    <t>solvent</t>
  </si>
  <si>
    <t>energy</t>
  </si>
  <si>
    <t>iteration</t>
  </si>
  <si>
    <t>electronic_scf</t>
  </si>
  <si>
    <t>vdw</t>
  </si>
  <si>
    <t>oxidation_states</t>
  </si>
  <si>
    <t>Na2S-glyme</t>
  </si>
  <si>
    <t>Na2S</t>
  </si>
  <si>
    <t>Glyme</t>
  </si>
  <si>
    <t>{'S': [-1.413], 'Na': [0.818, 0.819]}</t>
  </si>
  <si>
    <t>Na2S-glyme-elecmin</t>
  </si>
  <si>
    <t>Na2S-glyme-vdw</t>
  </si>
  <si>
    <t>Na2S-glyme-vdw-elecmin</t>
  </si>
  <si>
    <t>Na2S2-glyme</t>
  </si>
  <si>
    <t>Na2S2</t>
  </si>
  <si>
    <t>{'S': [-0.766, -0.766], 'Na': [0.87, 0.87]}</t>
  </si>
  <si>
    <t>Na2S2-glyme-elecmin</t>
  </si>
  <si>
    <t>Na2S2-glyme-vdw</t>
  </si>
  <si>
    <t>{'S': [-0.765, -0.765], 'Na': [0.869, 0.869]}</t>
  </si>
  <si>
    <t>Na2S2-glyme-vdw-elecmin</t>
  </si>
  <si>
    <t>{'S': [-0.765, -0.765], 'Na': [0.87, 0.87]}</t>
  </si>
  <si>
    <t>Na2S4-glyme</t>
  </si>
  <si>
    <t>Na2S4</t>
  </si>
  <si>
    <t>{'S': [-0.633, -0.019, -0.02, -0.634], 'Na': [0.839, 0.84]}</t>
  </si>
  <si>
    <t>Na2S4-glyme-elecmin</t>
  </si>
  <si>
    <t>{'S': [-0.633, -0.018, -0.02, -0.635], 'Na': [0.839, 0.84]}</t>
  </si>
  <si>
    <t>Na2S4-glyme-vdw</t>
  </si>
  <si>
    <t>{'S': [-0.634, -0.021, -0.022, -0.634], 'Na': [0.842, 0.842]}</t>
  </si>
  <si>
    <t>Na2S4-glyme-vdw-elecmin</t>
  </si>
  <si>
    <t>Na2S6-glyme</t>
  </si>
  <si>
    <t>Na2S6</t>
  </si>
  <si>
    <t>{'S': [-0.476, 0.372, -0.445, -0.447, 0.372, -0.476], 'Na': [0.814, 0.815]}</t>
  </si>
  <si>
    <t>Na2S6-glyme-elecmin</t>
  </si>
  <si>
    <t>{'S': [-0.478, 0.371, -0.444, -0.443, 0.372, -0.478], 'Na': [0.815, 0.815]}</t>
  </si>
  <si>
    <t>Na2S6-glyme-vdw</t>
  </si>
  <si>
    <t>{'S': [-0.475, 0.374, -0.451, -0.453, 0.375, -0.473], 'Na': [0.816, 0.817]}</t>
  </si>
  <si>
    <t>Na2S6-glyme-vdw-elecmin</t>
  </si>
  <si>
    <t>{'S': [-0.475, 0.375, -0.45, -0.453, 0.374, -0.474], 'Na': [0.816, 0.817]}</t>
  </si>
  <si>
    <t>Na2S8-glyme</t>
  </si>
  <si>
    <t>Na2S8</t>
  </si>
  <si>
    <t>{'S': [-0.017, 0.033, -0.012, 0.002, 0.107, -0.571, 0.082, -0.558], 'Na': [0.835, 0.805]}</t>
  </si>
  <si>
    <t>Na2S8-glyme-elecmin</t>
  </si>
  <si>
    <t>{'S': [-0.007, 0.035, -0.009, 0.006, 0.1, -0.577, 0.081, -0.562], 'Na': [0.823, 0.817]}</t>
  </si>
  <si>
    <t>Na2S8-glyme-vdw</t>
  </si>
  <si>
    <t>{'S': [-0.09, -0.041, 0.021, -0.096, 0.153, -0.532, 0.171, -0.564], 'Na': [0.817, 0.851]}</t>
  </si>
  <si>
    <t>Na2S8-glyme-vdw-elecmin</t>
  </si>
  <si>
    <t>{'S': [-0.154, -0.129, 0.008, -0.123, 0.136, -0.498, 0.195, -0.511], 'Na': [0.904, 0.89]}</t>
  </si>
  <si>
    <t>Na2S-PC</t>
  </si>
  <si>
    <t>PC</t>
  </si>
  <si>
    <t>{'S': [-1.676], 'Na': [0.962, 0.962]}</t>
  </si>
  <si>
    <t>Na2S-PC-elecmin</t>
  </si>
  <si>
    <t>{'S': [-1.686], 'Na': [0.968, 0.969]}</t>
  </si>
  <si>
    <t>Na2S-PC-vdw</t>
  </si>
  <si>
    <t>{'S': [-1.666], 'Na': [0.955, 0.955]}</t>
  </si>
  <si>
    <t>Na2S-PC-vdw-elecmin</t>
  </si>
  <si>
    <t>{'S': [-1.667], 'Na': [0.955, 0.955]}</t>
  </si>
  <si>
    <t>Na2S2-PC</t>
  </si>
  <si>
    <t>{'S': [-0.857, -0.857], 'Na': [0.97, 0.97]}</t>
  </si>
  <si>
    <t>Na2S2-PC-elecmin</t>
  </si>
  <si>
    <t>{'S': [-0.863, -0.862], 'Na': [0.975, 0.975]}</t>
  </si>
  <si>
    <t>Na2S2-PC-vdw</t>
  </si>
  <si>
    <t>{'S': [-0.849, -0.849], 'Na': [0.96, 0.96]}</t>
  </si>
  <si>
    <t>Na2S2-PC-vdw-elecmin</t>
  </si>
  <si>
    <t>{'S': [-0.849, -0.849], 'Na': [0.961, 0.961]}</t>
  </si>
  <si>
    <t>Na2S4-PC</t>
  </si>
  <si>
    <t>{'S': [-0.739, -0.045, -0.044, -0.739], 'Na': [0.973, 0.973]}</t>
  </si>
  <si>
    <t>Na2S4-PC-elecmin</t>
  </si>
  <si>
    <t>{'S': [-0.732, -0.043, -0.043, -0.733], 'Na': [0.963, 0.963]}</t>
  </si>
  <si>
    <t>Na2S4-PC-vdw</t>
  </si>
  <si>
    <t>{'S': [-0.715, -0.042, -0.048, -0.722], 'Na': [0.945, 0.946]}</t>
  </si>
  <si>
    <t>Na2S4-PC-vdw-elecmin</t>
  </si>
  <si>
    <t>{'S': [-0.72, -0.043, -0.046, -0.721], 'Na': [0.95, 0.95]}</t>
  </si>
  <si>
    <t>Na2S6-PC</t>
  </si>
  <si>
    <t>{'S': [-0.581, 0.344, -0.399, -0.399, 0.344, -0.581], 'Na': [0.895, 0.895]}</t>
  </si>
  <si>
    <t>Na2S6-PC-elecmin</t>
  </si>
  <si>
    <t>{'S': [-0.568, 0.363, -0.409, -0.409, 0.361, -0.57], 'Na': [0.9, 0.9]}</t>
  </si>
  <si>
    <t>Na2S6-PC-vdw</t>
  </si>
  <si>
    <t>{'S': [-0.517, 0.349, -0.469, -0.469, 0.348, -0.518], 'Na': [0.9, 0.899]}</t>
  </si>
  <si>
    <t>Na2S6-PC-vdw-elecmin</t>
  </si>
  <si>
    <t>{'S': [-0.502, 0.342, -0.465, -0.465, 0.342, -0.501], 'Na': [0.865, 0.865]}</t>
  </si>
  <si>
    <t>Na2S8-PC</t>
  </si>
  <si>
    <t>{'S': [-0.132, -0.068, 0.033, -0.065, 0.105, -0.653, 0.168, -0.628], 'Na': [0.975, 0.97]}</t>
  </si>
  <si>
    <t>Na2S8-PC-elecmin</t>
  </si>
  <si>
    <t>{'S': [-0.131, -0.069, 0.032, -0.065, 0.105, -0.652, 0.168, -0.628], 'Na': [0.975, 0.97]}</t>
  </si>
  <si>
    <t>Na2S8-PC-vdw</t>
  </si>
  <si>
    <t>{'S': [-0.111, -0.058, 0.024, -0.072, 0.113, -0.622, 0.159, -0.614], 'Na': [0.942, 0.933]}</t>
  </si>
  <si>
    <t>Na2S8-PC-vdw-elecmin</t>
  </si>
  <si>
    <t>{'S': [-0.11, -0.055, 0.023, -0.074, 0.113, -0.623, 0.16, -0.615], 'Na': [0.943, 0.933]}</t>
  </si>
  <si>
    <t>Vacuum</t>
  </si>
  <si>
    <t>{'S': [-1.173], 'Na': [0.673, 0.673]}</t>
  </si>
  <si>
    <t>Na2S-elecmin</t>
  </si>
  <si>
    <t>Na2S-vdw</t>
  </si>
  <si>
    <t>Na2S-vdw-elecmin</t>
  </si>
  <si>
    <t>{'S': [-0.704, -0.704], 'Na': [0.81, 0.81]}</t>
  </si>
  <si>
    <t>Na2S2-elecmin</t>
  </si>
  <si>
    <t>Na2S2-vdw</t>
  </si>
  <si>
    <t>Na2S2-vdw-elecmin</t>
  </si>
  <si>
    <t>{'S': [-0.583, 0.005, 0.004, -0.583], 'Na': [0.765, 0.765]}</t>
  </si>
  <si>
    <t>Na2S4-elecmin</t>
  </si>
  <si>
    <t>Na2S4-vdw</t>
  </si>
  <si>
    <t>{'S': [-0.583, 0.004, 0.004, -0.583], 'Na': [0.765, 0.765]}</t>
  </si>
  <si>
    <t>Na2S4-vdw-elecmin</t>
  </si>
  <si>
    <t>{'S': [-0.392, 0.392, -0.457, -0.457, 0.392, -0.393], 'Na': [0.72, 0.721]}</t>
  </si>
  <si>
    <t>Na2S6-elecmin</t>
  </si>
  <si>
    <t>Na2S6-vdw</t>
  </si>
  <si>
    <t>{'S': [-0.393, 0.392, -0.457, -0.457, 0.392, -0.393], 'Na': [0.721, 0.721]}</t>
  </si>
  <si>
    <t>Na2S6-vdw-elecmin</t>
  </si>
  <si>
    <t>{'S': [-0.06, -0.015, -0.049, -0.148, 0.27, -0.415, 0.177, -0.522], 'Na': [0.731, 0.735]}</t>
  </si>
  <si>
    <t>Na2S8-elecmin</t>
  </si>
  <si>
    <t>Na2S8-vdw</t>
  </si>
  <si>
    <t>{'S': [0.064, -0.003, 0.033, 0.058, 0.091, -0.548, 0.053, -0.521], 'Na': [0.778, 0.714]}</t>
  </si>
  <si>
    <t>Na2S8-vdw-elecmin</t>
  </si>
  <si>
    <t>{'S': [-0.034, -0.01, -0.019, -0.101, 0.216, -0.457, 0.159, -0.527], 'Na': [0.751, 0.733]}</t>
  </si>
  <si>
    <t>absolute difference</t>
  </si>
  <si>
    <t>% difference</t>
  </si>
  <si>
    <t>system</t>
  </si>
  <si>
    <t>max</t>
  </si>
  <si>
    <t>min</t>
  </si>
  <si>
    <t>average</t>
  </si>
  <si>
    <t>scf vs elecmin</t>
  </si>
  <si>
    <t>Solvent</t>
  </si>
  <si>
    <t>Absolute difference</t>
  </si>
  <si>
    <t>% Difference</t>
  </si>
  <si>
    <t>avg</t>
  </si>
  <si>
    <t>std</t>
  </si>
  <si>
    <t>vdW vs no vdW</t>
  </si>
  <si>
    <t>Oxidation Na in solvents</t>
  </si>
  <si>
    <t>ε vs oxidation NA</t>
  </si>
  <si>
    <t>ε</t>
  </si>
  <si>
    <t>oxidation</t>
  </si>
  <si>
    <t>vac</t>
  </si>
  <si>
    <t>glyme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</si>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</sst>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69" formatCode="0.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69" fontId="0" fillId="0" borderId="0" xfId="0" applyNumberFormat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963-C55F-45CE-9124-2DE03ADBE903}">
  <dimension ref="A1:I333"/>
  <sheetViews>
    <sheetView tabSelected="1" topLeftCell="A35" workbookViewId="0">
      <selection activeCell="I61" sqref="I61"/>
    </sheetView>
  </sheetViews>
  <sheetFormatPr defaultRowHeight="15" x14ac:dyDescent="0.25"/>
  <cols>
    <col min="1" max="1" width="24.7109375" bestFit="1" customWidth="1"/>
    <col min="3" max="3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D2" t="s">
        <v>11</v>
      </c>
      <c r="E2">
        <v>-105.6591725</v>
      </c>
      <c r="F2">
        <v>0</v>
      </c>
      <c r="G2" t="b">
        <v>1</v>
      </c>
      <c r="H2" t="b">
        <v>0</v>
      </c>
      <c r="I2" t="s">
        <v>12</v>
      </c>
    </row>
    <row r="3" spans="1:9" x14ac:dyDescent="0.25">
      <c r="A3" t="s">
        <v>13</v>
      </c>
      <c r="B3" t="s">
        <v>10</v>
      </c>
      <c r="D3" t="s">
        <v>11</v>
      </c>
      <c r="E3">
        <v>-105.6591725</v>
      </c>
      <c r="F3">
        <v>0</v>
      </c>
      <c r="G3" t="b">
        <v>0</v>
      </c>
      <c r="H3" t="b">
        <v>0</v>
      </c>
      <c r="I3" t="s">
        <v>12</v>
      </c>
    </row>
    <row r="4" spans="1:9" x14ac:dyDescent="0.25">
      <c r="A4" t="s">
        <v>14</v>
      </c>
      <c r="B4" t="s">
        <v>10</v>
      </c>
      <c r="D4" t="s">
        <v>11</v>
      </c>
      <c r="E4">
        <v>-105.6600631</v>
      </c>
      <c r="F4">
        <v>2</v>
      </c>
      <c r="G4" t="b">
        <v>1</v>
      </c>
      <c r="H4" t="b">
        <v>1</v>
      </c>
      <c r="I4" t="s">
        <v>12</v>
      </c>
    </row>
    <row r="5" spans="1:9" x14ac:dyDescent="0.25">
      <c r="A5" t="s">
        <v>15</v>
      </c>
      <c r="B5" t="s">
        <v>10</v>
      </c>
      <c r="D5" t="s">
        <v>11</v>
      </c>
      <c r="E5">
        <v>-105.6600631</v>
      </c>
      <c r="F5">
        <v>0</v>
      </c>
      <c r="G5" t="b">
        <v>0</v>
      </c>
      <c r="H5" t="b">
        <v>1</v>
      </c>
      <c r="I5" t="s">
        <v>12</v>
      </c>
    </row>
    <row r="6" spans="1:9" x14ac:dyDescent="0.25">
      <c r="A6" t="s">
        <v>16</v>
      </c>
      <c r="B6" t="s">
        <v>17</v>
      </c>
      <c r="D6" t="s">
        <v>11</v>
      </c>
      <c r="E6">
        <v>-115.97306399999999</v>
      </c>
      <c r="F6">
        <v>8</v>
      </c>
      <c r="G6" t="b">
        <v>1</v>
      </c>
      <c r="H6" t="b">
        <v>0</v>
      </c>
      <c r="I6" t="s">
        <v>18</v>
      </c>
    </row>
    <row r="7" spans="1:9" x14ac:dyDescent="0.25">
      <c r="A7" t="s">
        <v>19</v>
      </c>
      <c r="B7" t="s">
        <v>17</v>
      </c>
      <c r="D7" t="s">
        <v>11</v>
      </c>
      <c r="E7">
        <v>-115.9730629</v>
      </c>
      <c r="F7">
        <v>10</v>
      </c>
      <c r="G7" t="b">
        <v>0</v>
      </c>
      <c r="H7" t="b">
        <v>0</v>
      </c>
      <c r="I7" t="s">
        <v>18</v>
      </c>
    </row>
    <row r="8" spans="1:9" x14ac:dyDescent="0.25">
      <c r="A8" t="s">
        <v>20</v>
      </c>
      <c r="B8" t="s">
        <v>17</v>
      </c>
      <c r="D8" t="s">
        <v>11</v>
      </c>
      <c r="E8">
        <v>-115.9743885</v>
      </c>
      <c r="F8">
        <v>17</v>
      </c>
      <c r="G8" t="b">
        <v>1</v>
      </c>
      <c r="H8" t="b">
        <v>1</v>
      </c>
      <c r="I8" t="s">
        <v>21</v>
      </c>
    </row>
    <row r="9" spans="1:9" x14ac:dyDescent="0.25">
      <c r="A9" t="s">
        <v>22</v>
      </c>
      <c r="B9" t="s">
        <v>17</v>
      </c>
      <c r="D9" t="s">
        <v>11</v>
      </c>
      <c r="E9">
        <v>-115.9743934</v>
      </c>
      <c r="F9">
        <v>5</v>
      </c>
      <c r="G9" t="b">
        <v>0</v>
      </c>
      <c r="H9" t="b">
        <v>1</v>
      </c>
      <c r="I9" t="s">
        <v>23</v>
      </c>
    </row>
    <row r="10" spans="1:9" x14ac:dyDescent="0.25">
      <c r="A10" t="s">
        <v>24</v>
      </c>
      <c r="B10" t="s">
        <v>25</v>
      </c>
      <c r="D10" t="s">
        <v>11</v>
      </c>
      <c r="E10">
        <v>-136.57379299999999</v>
      </c>
      <c r="F10">
        <v>27</v>
      </c>
      <c r="G10" t="b">
        <v>1</v>
      </c>
      <c r="H10" t="b">
        <v>0</v>
      </c>
      <c r="I10" t="s">
        <v>26</v>
      </c>
    </row>
    <row r="11" spans="1:9" x14ac:dyDescent="0.25">
      <c r="A11" t="s">
        <v>27</v>
      </c>
      <c r="B11" t="s">
        <v>25</v>
      </c>
      <c r="D11" t="s">
        <v>11</v>
      </c>
      <c r="E11">
        <v>-136.57378969999999</v>
      </c>
      <c r="F11">
        <v>13</v>
      </c>
      <c r="G11" t="b">
        <v>0</v>
      </c>
      <c r="H11" t="b">
        <v>0</v>
      </c>
      <c r="I11" t="s">
        <v>28</v>
      </c>
    </row>
    <row r="12" spans="1:9" x14ac:dyDescent="0.25">
      <c r="A12" t="s">
        <v>29</v>
      </c>
      <c r="B12" t="s">
        <v>25</v>
      </c>
      <c r="D12" t="s">
        <v>11</v>
      </c>
      <c r="E12">
        <v>-136.57902569999999</v>
      </c>
      <c r="F12">
        <v>13</v>
      </c>
      <c r="G12" t="b">
        <v>1</v>
      </c>
      <c r="H12" t="b">
        <v>1</v>
      </c>
      <c r="I12" t="s">
        <v>30</v>
      </c>
    </row>
    <row r="13" spans="1:9" x14ac:dyDescent="0.25">
      <c r="A13" t="s">
        <v>31</v>
      </c>
      <c r="B13" t="s">
        <v>25</v>
      </c>
      <c r="D13" t="s">
        <v>11</v>
      </c>
      <c r="E13">
        <v>-136.57902569999999</v>
      </c>
      <c r="F13">
        <v>1</v>
      </c>
      <c r="G13" t="b">
        <v>0</v>
      </c>
      <c r="H13" t="b">
        <v>1</v>
      </c>
      <c r="I13" t="s">
        <v>30</v>
      </c>
    </row>
    <row r="14" spans="1:9" x14ac:dyDescent="0.25">
      <c r="A14" t="s">
        <v>32</v>
      </c>
      <c r="B14" t="s">
        <v>33</v>
      </c>
      <c r="D14" t="s">
        <v>11</v>
      </c>
      <c r="E14">
        <v>-157.14177789999999</v>
      </c>
      <c r="F14">
        <v>26</v>
      </c>
      <c r="G14" t="b">
        <v>1</v>
      </c>
      <c r="H14" t="b">
        <v>0</v>
      </c>
      <c r="I14" t="s">
        <v>34</v>
      </c>
    </row>
    <row r="15" spans="1:9" x14ac:dyDescent="0.25">
      <c r="A15" t="s">
        <v>35</v>
      </c>
      <c r="B15" t="s">
        <v>33</v>
      </c>
      <c r="D15" t="s">
        <v>11</v>
      </c>
      <c r="E15">
        <v>-157.1417984</v>
      </c>
      <c r="F15">
        <v>27</v>
      </c>
      <c r="G15" t="b">
        <v>0</v>
      </c>
      <c r="H15" t="b">
        <v>0</v>
      </c>
      <c r="I15" t="s">
        <v>36</v>
      </c>
    </row>
    <row r="16" spans="1:9" x14ac:dyDescent="0.25">
      <c r="A16" t="s">
        <v>37</v>
      </c>
      <c r="B16" t="s">
        <v>33</v>
      </c>
      <c r="D16" t="s">
        <v>11</v>
      </c>
      <c r="E16">
        <v>-157.15140930000001</v>
      </c>
      <c r="F16">
        <v>23</v>
      </c>
      <c r="G16" t="b">
        <v>1</v>
      </c>
      <c r="H16" t="b">
        <v>1</v>
      </c>
      <c r="I16" t="s">
        <v>38</v>
      </c>
    </row>
    <row r="17" spans="1:9" x14ac:dyDescent="0.25">
      <c r="A17" t="s">
        <v>39</v>
      </c>
      <c r="B17" t="s">
        <v>33</v>
      </c>
      <c r="D17" t="s">
        <v>11</v>
      </c>
      <c r="E17">
        <v>-157.15141969999999</v>
      </c>
      <c r="F17">
        <v>4</v>
      </c>
      <c r="G17" t="b">
        <v>0</v>
      </c>
      <c r="H17" t="b">
        <v>1</v>
      </c>
      <c r="I17" t="s">
        <v>40</v>
      </c>
    </row>
    <row r="18" spans="1:9" x14ac:dyDescent="0.25">
      <c r="A18" t="s">
        <v>41</v>
      </c>
      <c r="B18" t="s">
        <v>42</v>
      </c>
      <c r="D18" t="s">
        <v>11</v>
      </c>
      <c r="E18">
        <v>-177.7073307</v>
      </c>
      <c r="F18">
        <v>175</v>
      </c>
      <c r="G18" t="b">
        <v>1</v>
      </c>
      <c r="H18" t="b">
        <v>0</v>
      </c>
      <c r="I18" t="s">
        <v>43</v>
      </c>
    </row>
    <row r="19" spans="1:9" x14ac:dyDescent="0.25">
      <c r="A19" t="s">
        <v>44</v>
      </c>
      <c r="B19" t="s">
        <v>42</v>
      </c>
      <c r="D19" t="s">
        <v>11</v>
      </c>
      <c r="E19">
        <v>-177.7066001</v>
      </c>
      <c r="F19">
        <v>200</v>
      </c>
      <c r="G19" t="b">
        <v>0</v>
      </c>
      <c r="H19" t="b">
        <v>0</v>
      </c>
      <c r="I19" t="s">
        <v>45</v>
      </c>
    </row>
    <row r="20" spans="1:9" x14ac:dyDescent="0.25">
      <c r="A20" t="s">
        <v>46</v>
      </c>
      <c r="B20" t="s">
        <v>42</v>
      </c>
      <c r="D20" t="s">
        <v>11</v>
      </c>
      <c r="E20">
        <v>-177.71157099999999</v>
      </c>
      <c r="F20">
        <v>16</v>
      </c>
      <c r="G20" t="b">
        <v>1</v>
      </c>
      <c r="H20" t="b">
        <v>1</v>
      </c>
      <c r="I20" t="s">
        <v>47</v>
      </c>
    </row>
    <row r="21" spans="1:9" x14ac:dyDescent="0.25">
      <c r="A21" t="s">
        <v>48</v>
      </c>
      <c r="B21" t="s">
        <v>42</v>
      </c>
      <c r="D21" t="s">
        <v>11</v>
      </c>
      <c r="E21">
        <v>-177.69612649999999</v>
      </c>
      <c r="F21">
        <v>6</v>
      </c>
      <c r="G21" t="b">
        <v>0</v>
      </c>
      <c r="H21" t="b">
        <v>1</v>
      </c>
      <c r="I21" t="s">
        <v>49</v>
      </c>
    </row>
    <row r="22" spans="1:9" x14ac:dyDescent="0.25">
      <c r="A22" t="s">
        <v>50</v>
      </c>
      <c r="B22" t="s">
        <v>10</v>
      </c>
      <c r="D22" t="s">
        <v>51</v>
      </c>
      <c r="E22">
        <v>-105.83054420000001</v>
      </c>
      <c r="F22">
        <v>14</v>
      </c>
      <c r="G22" t="b">
        <v>1</v>
      </c>
      <c r="H22" t="b">
        <v>0</v>
      </c>
      <c r="I22" t="s">
        <v>52</v>
      </c>
    </row>
    <row r="23" spans="1:9" x14ac:dyDescent="0.25">
      <c r="A23" t="s">
        <v>53</v>
      </c>
      <c r="B23" t="s">
        <v>10</v>
      </c>
      <c r="D23" t="s">
        <v>51</v>
      </c>
      <c r="E23">
        <v>-105.83061050000001</v>
      </c>
      <c r="F23">
        <v>13</v>
      </c>
      <c r="G23" t="b">
        <v>0</v>
      </c>
      <c r="H23" t="b">
        <v>0</v>
      </c>
      <c r="I23" t="s">
        <v>54</v>
      </c>
    </row>
    <row r="24" spans="1:9" x14ac:dyDescent="0.25">
      <c r="A24" t="s">
        <v>55</v>
      </c>
      <c r="B24" t="s">
        <v>10</v>
      </c>
      <c r="D24" t="s">
        <v>51</v>
      </c>
      <c r="E24">
        <v>-105.8453057</v>
      </c>
      <c r="F24">
        <v>0</v>
      </c>
      <c r="G24" t="b">
        <v>1</v>
      </c>
      <c r="H24" t="b">
        <v>1</v>
      </c>
      <c r="I24" t="s">
        <v>56</v>
      </c>
    </row>
    <row r="25" spans="1:9" x14ac:dyDescent="0.25">
      <c r="A25" t="s">
        <v>57</v>
      </c>
      <c r="B25" t="s">
        <v>10</v>
      </c>
      <c r="D25" t="s">
        <v>51</v>
      </c>
      <c r="E25">
        <v>-105.8383455</v>
      </c>
      <c r="F25">
        <v>1</v>
      </c>
      <c r="G25" t="b">
        <v>0</v>
      </c>
      <c r="H25" t="b">
        <v>1</v>
      </c>
      <c r="I25" t="s">
        <v>58</v>
      </c>
    </row>
    <row r="26" spans="1:9" x14ac:dyDescent="0.25">
      <c r="A26" t="s">
        <v>59</v>
      </c>
      <c r="B26" t="s">
        <v>17</v>
      </c>
      <c r="D26" t="s">
        <v>51</v>
      </c>
      <c r="E26">
        <v>-116.1292301</v>
      </c>
      <c r="F26">
        <v>10</v>
      </c>
      <c r="G26" t="b">
        <v>1</v>
      </c>
      <c r="H26" t="b">
        <v>0</v>
      </c>
      <c r="I26" t="s">
        <v>60</v>
      </c>
    </row>
    <row r="27" spans="1:9" x14ac:dyDescent="0.25">
      <c r="A27" t="s">
        <v>61</v>
      </c>
      <c r="B27" t="s">
        <v>17</v>
      </c>
      <c r="D27" t="s">
        <v>51</v>
      </c>
      <c r="E27">
        <v>-116.1292895</v>
      </c>
      <c r="F27">
        <v>18</v>
      </c>
      <c r="G27" t="b">
        <v>0</v>
      </c>
      <c r="H27" t="b">
        <v>0</v>
      </c>
      <c r="I27" t="s">
        <v>62</v>
      </c>
    </row>
    <row r="28" spans="1:9" x14ac:dyDescent="0.25">
      <c r="A28" t="s">
        <v>63</v>
      </c>
      <c r="B28" t="s">
        <v>17</v>
      </c>
      <c r="D28" t="s">
        <v>51</v>
      </c>
      <c r="E28">
        <v>-116.1356979</v>
      </c>
      <c r="F28">
        <v>9</v>
      </c>
      <c r="G28" t="b">
        <v>1</v>
      </c>
      <c r="H28" t="b">
        <v>1</v>
      </c>
      <c r="I28" t="s">
        <v>64</v>
      </c>
    </row>
    <row r="29" spans="1:9" x14ac:dyDescent="0.25">
      <c r="A29" t="s">
        <v>65</v>
      </c>
      <c r="B29" t="s">
        <v>17</v>
      </c>
      <c r="D29" t="s">
        <v>51</v>
      </c>
      <c r="E29">
        <v>-116.13569819999999</v>
      </c>
      <c r="F29">
        <v>1</v>
      </c>
      <c r="G29" t="b">
        <v>0</v>
      </c>
      <c r="H29" t="b">
        <v>1</v>
      </c>
      <c r="I29" t="s">
        <v>66</v>
      </c>
    </row>
    <row r="30" spans="1:9" x14ac:dyDescent="0.25">
      <c r="A30" t="s">
        <v>67</v>
      </c>
      <c r="B30" t="s">
        <v>25</v>
      </c>
      <c r="D30" t="s">
        <v>51</v>
      </c>
      <c r="E30">
        <v>-136.7199067</v>
      </c>
      <c r="F30">
        <v>88</v>
      </c>
      <c r="G30" t="b">
        <v>1</v>
      </c>
      <c r="H30" t="b">
        <v>0</v>
      </c>
      <c r="I30" t="s">
        <v>68</v>
      </c>
    </row>
    <row r="31" spans="1:9" x14ac:dyDescent="0.25">
      <c r="A31" t="s">
        <v>69</v>
      </c>
      <c r="B31" t="s">
        <v>25</v>
      </c>
      <c r="D31" t="s">
        <v>51</v>
      </c>
      <c r="E31">
        <v>-136.7198951</v>
      </c>
      <c r="F31">
        <v>33</v>
      </c>
      <c r="G31" t="b">
        <v>0</v>
      </c>
      <c r="H31" t="b">
        <v>0</v>
      </c>
      <c r="I31" t="s">
        <v>70</v>
      </c>
    </row>
    <row r="32" spans="1:9" x14ac:dyDescent="0.25">
      <c r="A32" t="s">
        <v>71</v>
      </c>
      <c r="B32" t="s">
        <v>25</v>
      </c>
      <c r="D32" t="s">
        <v>51</v>
      </c>
      <c r="E32">
        <v>-136.7329737</v>
      </c>
      <c r="F32">
        <v>71</v>
      </c>
      <c r="G32" t="b">
        <v>1</v>
      </c>
      <c r="H32" t="b">
        <v>1</v>
      </c>
      <c r="I32" t="s">
        <v>72</v>
      </c>
    </row>
    <row r="33" spans="1:9" x14ac:dyDescent="0.25">
      <c r="A33" t="s">
        <v>73</v>
      </c>
      <c r="B33" t="s">
        <v>25</v>
      </c>
      <c r="D33" t="s">
        <v>51</v>
      </c>
      <c r="E33">
        <v>-136.73329459999999</v>
      </c>
      <c r="F33">
        <v>10</v>
      </c>
      <c r="G33" t="b">
        <v>0</v>
      </c>
      <c r="H33" t="b">
        <v>1</v>
      </c>
      <c r="I33" t="s">
        <v>74</v>
      </c>
    </row>
    <row r="34" spans="1:9" x14ac:dyDescent="0.25">
      <c r="A34" t="s">
        <v>75</v>
      </c>
      <c r="B34" t="s">
        <v>33</v>
      </c>
      <c r="D34" t="s">
        <v>51</v>
      </c>
      <c r="E34">
        <v>-157.2683328</v>
      </c>
      <c r="F34">
        <v>4</v>
      </c>
      <c r="G34" t="b">
        <v>1</v>
      </c>
      <c r="H34" t="b">
        <v>0</v>
      </c>
      <c r="I34" t="s">
        <v>76</v>
      </c>
    </row>
    <row r="35" spans="1:9" x14ac:dyDescent="0.25">
      <c r="A35" t="s">
        <v>77</v>
      </c>
      <c r="B35" t="s">
        <v>33</v>
      </c>
      <c r="D35" t="s">
        <v>51</v>
      </c>
      <c r="E35">
        <v>-157.26927570000001</v>
      </c>
      <c r="F35">
        <v>6</v>
      </c>
      <c r="G35" t="b">
        <v>0</v>
      </c>
      <c r="H35" t="b">
        <v>0</v>
      </c>
      <c r="I35" t="s">
        <v>78</v>
      </c>
    </row>
    <row r="36" spans="1:9" x14ac:dyDescent="0.25">
      <c r="A36" t="s">
        <v>79</v>
      </c>
      <c r="B36" t="s">
        <v>33</v>
      </c>
      <c r="D36" t="s">
        <v>51</v>
      </c>
      <c r="E36">
        <v>-157.28845240000001</v>
      </c>
      <c r="F36">
        <v>7</v>
      </c>
      <c r="G36" t="b">
        <v>1</v>
      </c>
      <c r="H36" t="b">
        <v>1</v>
      </c>
      <c r="I36" t="s">
        <v>80</v>
      </c>
    </row>
    <row r="37" spans="1:9" x14ac:dyDescent="0.25">
      <c r="A37" t="s">
        <v>81</v>
      </c>
      <c r="B37" t="s">
        <v>33</v>
      </c>
      <c r="D37" t="s">
        <v>51</v>
      </c>
      <c r="E37">
        <v>-157.26896859999999</v>
      </c>
      <c r="F37">
        <v>3</v>
      </c>
      <c r="G37" t="b">
        <v>0</v>
      </c>
      <c r="H37" t="b">
        <v>1</v>
      </c>
      <c r="I37" t="s">
        <v>82</v>
      </c>
    </row>
    <row r="38" spans="1:9" x14ac:dyDescent="0.25">
      <c r="A38" t="s">
        <v>83</v>
      </c>
      <c r="B38" t="s">
        <v>42</v>
      </c>
      <c r="D38" t="s">
        <v>51</v>
      </c>
      <c r="E38">
        <v>-177.8447505</v>
      </c>
      <c r="F38">
        <v>133</v>
      </c>
      <c r="G38" t="b">
        <v>1</v>
      </c>
      <c r="H38" t="b">
        <v>0</v>
      </c>
      <c r="I38" t="s">
        <v>84</v>
      </c>
    </row>
    <row r="39" spans="1:9" x14ac:dyDescent="0.25">
      <c r="A39" t="s">
        <v>85</v>
      </c>
      <c r="B39" t="s">
        <v>42</v>
      </c>
      <c r="D39" t="s">
        <v>51</v>
      </c>
      <c r="E39">
        <v>-177.84475459999999</v>
      </c>
      <c r="F39">
        <v>5</v>
      </c>
      <c r="G39" t="b">
        <v>0</v>
      </c>
      <c r="H39" t="b">
        <v>0</v>
      </c>
      <c r="I39" t="s">
        <v>86</v>
      </c>
    </row>
    <row r="40" spans="1:9" x14ac:dyDescent="0.25">
      <c r="A40" t="s">
        <v>87</v>
      </c>
      <c r="B40" t="s">
        <v>42</v>
      </c>
      <c r="D40" t="s">
        <v>51</v>
      </c>
      <c r="E40">
        <v>-177.86460210000001</v>
      </c>
      <c r="F40">
        <v>103</v>
      </c>
      <c r="G40" t="b">
        <v>1</v>
      </c>
      <c r="H40" t="b">
        <v>1</v>
      </c>
      <c r="I40" t="s">
        <v>88</v>
      </c>
    </row>
    <row r="41" spans="1:9" x14ac:dyDescent="0.25">
      <c r="A41" t="s">
        <v>89</v>
      </c>
      <c r="B41" t="s">
        <v>42</v>
      </c>
      <c r="D41" t="s">
        <v>51</v>
      </c>
      <c r="E41">
        <v>-177.86467709999999</v>
      </c>
      <c r="F41">
        <v>12</v>
      </c>
      <c r="G41" t="b">
        <v>0</v>
      </c>
      <c r="H41" t="b">
        <v>1</v>
      </c>
      <c r="I41" t="s">
        <v>90</v>
      </c>
    </row>
    <row r="42" spans="1:9" x14ac:dyDescent="0.25">
      <c r="A42" t="s">
        <v>10</v>
      </c>
      <c r="B42" t="s">
        <v>10</v>
      </c>
      <c r="D42" t="s">
        <v>91</v>
      </c>
      <c r="E42">
        <v>-105.6149324</v>
      </c>
      <c r="F42">
        <v>0</v>
      </c>
      <c r="G42" t="b">
        <v>1</v>
      </c>
      <c r="H42" t="b">
        <v>0</v>
      </c>
      <c r="I42" t="s">
        <v>92</v>
      </c>
    </row>
    <row r="43" spans="1:9" x14ac:dyDescent="0.25">
      <c r="A43" t="s">
        <v>93</v>
      </c>
      <c r="B43" t="s">
        <v>10</v>
      </c>
      <c r="D43" t="s">
        <v>91</v>
      </c>
      <c r="E43">
        <v>-105.6149324</v>
      </c>
      <c r="F43">
        <v>0</v>
      </c>
      <c r="G43" t="b">
        <v>0</v>
      </c>
      <c r="H43" t="b">
        <v>0</v>
      </c>
      <c r="I43" t="s">
        <v>92</v>
      </c>
    </row>
    <row r="44" spans="1:9" x14ac:dyDescent="0.25">
      <c r="A44" t="s">
        <v>94</v>
      </c>
      <c r="B44" t="s">
        <v>10</v>
      </c>
      <c r="D44" t="s">
        <v>91</v>
      </c>
      <c r="E44">
        <v>-105.6157702</v>
      </c>
      <c r="F44">
        <v>0</v>
      </c>
      <c r="G44" t="b">
        <v>1</v>
      </c>
      <c r="H44" t="b">
        <v>1</v>
      </c>
      <c r="I44" t="s">
        <v>92</v>
      </c>
    </row>
    <row r="45" spans="1:9" x14ac:dyDescent="0.25">
      <c r="A45" t="s">
        <v>95</v>
      </c>
      <c r="B45" t="s">
        <v>10</v>
      </c>
      <c r="D45" t="s">
        <v>91</v>
      </c>
      <c r="E45">
        <v>-105.6157702</v>
      </c>
      <c r="F45">
        <v>0</v>
      </c>
      <c r="G45" t="b">
        <v>0</v>
      </c>
      <c r="H45" t="b">
        <v>1</v>
      </c>
      <c r="I45" t="s">
        <v>92</v>
      </c>
    </row>
    <row r="46" spans="1:9" x14ac:dyDescent="0.25">
      <c r="A46" t="s">
        <v>17</v>
      </c>
      <c r="B46" t="s">
        <v>17</v>
      </c>
      <c r="D46" t="s">
        <v>91</v>
      </c>
      <c r="E46">
        <v>-115.9216155</v>
      </c>
      <c r="F46">
        <v>0</v>
      </c>
      <c r="G46" t="b">
        <v>1</v>
      </c>
      <c r="H46" t="b">
        <v>0</v>
      </c>
      <c r="I46" t="s">
        <v>96</v>
      </c>
    </row>
    <row r="47" spans="1:9" x14ac:dyDescent="0.25">
      <c r="A47" t="s">
        <v>97</v>
      </c>
      <c r="B47" t="s">
        <v>17</v>
      </c>
      <c r="D47" t="s">
        <v>91</v>
      </c>
      <c r="E47">
        <v>-115.9216155</v>
      </c>
      <c r="F47">
        <v>0</v>
      </c>
      <c r="G47" t="b">
        <v>0</v>
      </c>
      <c r="H47" t="b">
        <v>0</v>
      </c>
      <c r="I47" t="s">
        <v>96</v>
      </c>
    </row>
    <row r="48" spans="1:9" x14ac:dyDescent="0.25">
      <c r="A48" t="s">
        <v>98</v>
      </c>
      <c r="B48" t="s">
        <v>17</v>
      </c>
      <c r="D48" t="s">
        <v>91</v>
      </c>
      <c r="E48">
        <v>-115.9227827</v>
      </c>
      <c r="F48">
        <v>1</v>
      </c>
      <c r="G48" t="b">
        <v>1</v>
      </c>
      <c r="H48" t="b">
        <v>1</v>
      </c>
      <c r="I48" t="s">
        <v>96</v>
      </c>
    </row>
    <row r="49" spans="1:9" x14ac:dyDescent="0.25">
      <c r="A49" t="s">
        <v>99</v>
      </c>
      <c r="B49" t="s">
        <v>17</v>
      </c>
      <c r="D49" t="s">
        <v>91</v>
      </c>
      <c r="E49">
        <v>-115.9227827</v>
      </c>
      <c r="F49">
        <v>0</v>
      </c>
      <c r="G49" t="b">
        <v>0</v>
      </c>
      <c r="H49" t="b">
        <v>1</v>
      </c>
      <c r="I49" t="s">
        <v>96</v>
      </c>
    </row>
    <row r="50" spans="1:9" x14ac:dyDescent="0.25">
      <c r="A50" t="s">
        <v>25</v>
      </c>
      <c r="B50" t="s">
        <v>25</v>
      </c>
      <c r="D50" t="s">
        <v>91</v>
      </c>
      <c r="E50">
        <v>-136.53047319999999</v>
      </c>
      <c r="F50">
        <v>0</v>
      </c>
      <c r="G50" t="b">
        <v>1</v>
      </c>
      <c r="H50" t="b">
        <v>0</v>
      </c>
      <c r="I50" t="s">
        <v>100</v>
      </c>
    </row>
    <row r="51" spans="1:9" x14ac:dyDescent="0.25">
      <c r="A51" t="s">
        <v>101</v>
      </c>
      <c r="B51" t="s">
        <v>25</v>
      </c>
      <c r="D51" t="s">
        <v>91</v>
      </c>
      <c r="E51">
        <v>-136.53047319999999</v>
      </c>
      <c r="F51">
        <v>0</v>
      </c>
      <c r="G51" t="b">
        <v>0</v>
      </c>
      <c r="H51" t="b">
        <v>0</v>
      </c>
      <c r="I51" t="s">
        <v>100</v>
      </c>
    </row>
    <row r="52" spans="1:9" x14ac:dyDescent="0.25">
      <c r="A52" t="s">
        <v>102</v>
      </c>
      <c r="B52" t="s">
        <v>25</v>
      </c>
      <c r="D52" t="s">
        <v>91</v>
      </c>
      <c r="E52">
        <v>-136.53476409999999</v>
      </c>
      <c r="F52">
        <v>4</v>
      </c>
      <c r="G52" t="b">
        <v>1</v>
      </c>
      <c r="H52" t="b">
        <v>1</v>
      </c>
      <c r="I52" t="s">
        <v>103</v>
      </c>
    </row>
    <row r="53" spans="1:9" x14ac:dyDescent="0.25">
      <c r="A53" t="s">
        <v>104</v>
      </c>
      <c r="B53" t="s">
        <v>25</v>
      </c>
      <c r="D53" t="s">
        <v>91</v>
      </c>
      <c r="E53">
        <v>-136.53476409999999</v>
      </c>
      <c r="F53">
        <v>0</v>
      </c>
      <c r="G53" t="b">
        <v>0</v>
      </c>
      <c r="H53" t="b">
        <v>1</v>
      </c>
      <c r="I53" t="s">
        <v>103</v>
      </c>
    </row>
    <row r="54" spans="1:9" x14ac:dyDescent="0.25">
      <c r="A54" t="s">
        <v>33</v>
      </c>
      <c r="B54" t="s">
        <v>33</v>
      </c>
      <c r="D54" t="s">
        <v>91</v>
      </c>
      <c r="E54">
        <v>-157.09853749999999</v>
      </c>
      <c r="F54">
        <v>0</v>
      </c>
      <c r="G54" t="b">
        <v>1</v>
      </c>
      <c r="H54" t="b">
        <v>0</v>
      </c>
      <c r="I54" t="s">
        <v>105</v>
      </c>
    </row>
    <row r="55" spans="1:9" x14ac:dyDescent="0.25">
      <c r="A55" t="s">
        <v>106</v>
      </c>
      <c r="B55" t="s">
        <v>33</v>
      </c>
      <c r="D55" t="s">
        <v>91</v>
      </c>
      <c r="E55">
        <v>-157.09853749999999</v>
      </c>
      <c r="F55">
        <v>0</v>
      </c>
      <c r="G55" t="b">
        <v>0</v>
      </c>
      <c r="H55" t="b">
        <v>0</v>
      </c>
      <c r="I55" t="s">
        <v>105</v>
      </c>
    </row>
    <row r="56" spans="1:9" x14ac:dyDescent="0.25">
      <c r="A56" t="s">
        <v>107</v>
      </c>
      <c r="B56" t="s">
        <v>33</v>
      </c>
      <c r="D56" t="s">
        <v>91</v>
      </c>
      <c r="E56">
        <v>-157.10750440000001</v>
      </c>
      <c r="F56">
        <v>4</v>
      </c>
      <c r="G56" t="b">
        <v>1</v>
      </c>
      <c r="H56" t="b">
        <v>1</v>
      </c>
      <c r="I56" t="s">
        <v>108</v>
      </c>
    </row>
    <row r="57" spans="1:9" x14ac:dyDescent="0.25">
      <c r="A57" t="s">
        <v>109</v>
      </c>
      <c r="B57" t="s">
        <v>33</v>
      </c>
      <c r="D57" t="s">
        <v>91</v>
      </c>
      <c r="E57">
        <v>-157.10750440000001</v>
      </c>
      <c r="F57">
        <v>0</v>
      </c>
      <c r="G57" t="b">
        <v>0</v>
      </c>
      <c r="H57" t="b">
        <v>1</v>
      </c>
      <c r="I57" t="s">
        <v>108</v>
      </c>
    </row>
    <row r="58" spans="1:9" x14ac:dyDescent="0.25">
      <c r="A58" t="s">
        <v>42</v>
      </c>
      <c r="B58" t="s">
        <v>42</v>
      </c>
      <c r="D58" t="s">
        <v>91</v>
      </c>
      <c r="E58">
        <v>-177.65601849999999</v>
      </c>
      <c r="F58">
        <v>0</v>
      </c>
      <c r="G58" t="b">
        <v>1</v>
      </c>
      <c r="H58" t="b">
        <v>0</v>
      </c>
      <c r="I58" t="s">
        <v>110</v>
      </c>
    </row>
    <row r="59" spans="1:9" x14ac:dyDescent="0.25">
      <c r="A59" t="s">
        <v>111</v>
      </c>
      <c r="B59" t="s">
        <v>42</v>
      </c>
      <c r="D59" t="s">
        <v>91</v>
      </c>
      <c r="E59">
        <v>-177.65601849999999</v>
      </c>
      <c r="F59">
        <v>0</v>
      </c>
      <c r="G59" t="b">
        <v>0</v>
      </c>
      <c r="H59" t="b">
        <v>0</v>
      </c>
      <c r="I59" t="s">
        <v>110</v>
      </c>
    </row>
    <row r="60" spans="1:9" x14ac:dyDescent="0.25">
      <c r="A60" t="s">
        <v>112</v>
      </c>
      <c r="B60" t="s">
        <v>42</v>
      </c>
      <c r="D60" t="s">
        <v>91</v>
      </c>
      <c r="E60">
        <v>-177.68285510000001</v>
      </c>
      <c r="F60">
        <v>175</v>
      </c>
      <c r="G60" t="b">
        <v>1</v>
      </c>
      <c r="H60" t="b">
        <v>1</v>
      </c>
      <c r="I60" t="s">
        <v>113</v>
      </c>
    </row>
    <row r="61" spans="1:9" x14ac:dyDescent="0.25">
      <c r="A61" t="s">
        <v>114</v>
      </c>
      <c r="B61" t="s">
        <v>42</v>
      </c>
      <c r="D61" t="s">
        <v>91</v>
      </c>
      <c r="E61">
        <v>-177.6705437</v>
      </c>
      <c r="F61">
        <v>29</v>
      </c>
      <c r="G61" t="b">
        <v>0</v>
      </c>
      <c r="H61" t="b">
        <v>1</v>
      </c>
      <c r="I61" t="s">
        <v>115</v>
      </c>
    </row>
    <row r="63" spans="1:9" x14ac:dyDescent="0.25">
      <c r="A63" t="s">
        <v>118</v>
      </c>
      <c r="B63" t="s">
        <v>116</v>
      </c>
      <c r="C63" t="s">
        <v>117</v>
      </c>
      <c r="G63" t="s">
        <v>129</v>
      </c>
    </row>
    <row r="64" spans="1:9" x14ac:dyDescent="0.25">
      <c r="A64" t="s">
        <v>9</v>
      </c>
      <c r="B64" s="1">
        <f>E2-$E$2</f>
        <v>0</v>
      </c>
      <c r="C64">
        <f>B64/$E$2*100</f>
        <v>0</v>
      </c>
      <c r="G64" t="s">
        <v>91</v>
      </c>
      <c r="H64" t="s">
        <v>11</v>
      </c>
      <c r="I64" t="s">
        <v>51</v>
      </c>
    </row>
    <row r="65" spans="1:9" x14ac:dyDescent="0.25">
      <c r="A65" t="s">
        <v>13</v>
      </c>
      <c r="B65" s="1">
        <f t="shared" ref="B65:B67" si="0">E3-$E$2</f>
        <v>0</v>
      </c>
      <c r="C65">
        <f t="shared" ref="C65:C68" si="1">B65/$E$2*100</f>
        <v>0</v>
      </c>
      <c r="G65">
        <v>0.751</v>
      </c>
      <c r="H65">
        <v>0.90400000000000003</v>
      </c>
      <c r="I65">
        <v>0.94299999999999995</v>
      </c>
    </row>
    <row r="66" spans="1:9" x14ac:dyDescent="0.25">
      <c r="A66" t="s">
        <v>14</v>
      </c>
      <c r="B66" s="1">
        <f t="shared" si="0"/>
        <v>-8.9060000000529271E-4</v>
      </c>
      <c r="C66">
        <f t="shared" si="1"/>
        <v>8.4289889740078435E-4</v>
      </c>
      <c r="G66">
        <v>0.73299999999999998</v>
      </c>
      <c r="H66">
        <v>0.89</v>
      </c>
      <c r="I66">
        <v>0.93300000000000005</v>
      </c>
    </row>
    <row r="67" spans="1:9" x14ac:dyDescent="0.25">
      <c r="A67" t="s">
        <v>15</v>
      </c>
      <c r="B67" s="1">
        <f t="shared" si="0"/>
        <v>-8.9060000000529271E-4</v>
      </c>
      <c r="C67">
        <f t="shared" si="1"/>
        <v>8.4289889740078435E-4</v>
      </c>
      <c r="G67">
        <v>0.77800000000000002</v>
      </c>
      <c r="H67">
        <v>0.81699999999999995</v>
      </c>
      <c r="I67">
        <v>0.94199999999999995</v>
      </c>
    </row>
    <row r="68" spans="1:9" x14ac:dyDescent="0.25">
      <c r="A68" t="s">
        <v>16</v>
      </c>
      <c r="B68" s="1">
        <f>E6-$E$6</f>
        <v>0</v>
      </c>
      <c r="C68">
        <f>B68/$E$6*100</f>
        <v>0</v>
      </c>
      <c r="G68">
        <v>0.71399999999999997</v>
      </c>
      <c r="H68">
        <v>0.85099999999999998</v>
      </c>
      <c r="I68">
        <v>0.93300000000000005</v>
      </c>
    </row>
    <row r="69" spans="1:9" x14ac:dyDescent="0.25">
      <c r="A69" t="s">
        <v>19</v>
      </c>
      <c r="B69" s="1">
        <f t="shared" ref="B69:B71" si="2">E7-$E$6</f>
        <v>1.0999999915384251E-6</v>
      </c>
      <c r="C69">
        <f t="shared" ref="C69:C72" si="3">B69/$E$6*100</f>
        <v>-9.4849610211076697E-7</v>
      </c>
      <c r="G69">
        <v>0.73099999999999998</v>
      </c>
      <c r="H69">
        <v>0.81699999999999995</v>
      </c>
      <c r="I69">
        <v>0.97499999999999998</v>
      </c>
    </row>
    <row r="70" spans="1:9" x14ac:dyDescent="0.25">
      <c r="A70" t="s">
        <v>20</v>
      </c>
      <c r="B70" s="1">
        <f t="shared" si="2"/>
        <v>-1.3245000000097207E-3</v>
      </c>
      <c r="C70">
        <f t="shared" si="3"/>
        <v>1.1420755426533532E-3</v>
      </c>
      <c r="G70">
        <v>0.73499999999999999</v>
      </c>
      <c r="H70">
        <v>0.82299999999999995</v>
      </c>
      <c r="I70">
        <v>0.97</v>
      </c>
    </row>
    <row r="71" spans="1:9" x14ac:dyDescent="0.25">
      <c r="A71" t="s">
        <v>22</v>
      </c>
      <c r="B71" s="1">
        <f t="shared" si="2"/>
        <v>-1.3294000000030337E-3</v>
      </c>
      <c r="C71">
        <f t="shared" si="3"/>
        <v>1.1463006616804E-3</v>
      </c>
      <c r="G71">
        <v>0.73099999999999998</v>
      </c>
      <c r="H71">
        <v>0.83499999999999996</v>
      </c>
      <c r="I71">
        <v>0.97499999999999998</v>
      </c>
    </row>
    <row r="72" spans="1:9" x14ac:dyDescent="0.25">
      <c r="A72" t="s">
        <v>24</v>
      </c>
      <c r="B72" s="1">
        <f>E10-$E$10</f>
        <v>0</v>
      </c>
      <c r="C72">
        <f t="shared" si="3"/>
        <v>0</v>
      </c>
      <c r="G72">
        <v>0.73499999999999999</v>
      </c>
      <c r="H72">
        <v>0.80500000000000005</v>
      </c>
      <c r="I72">
        <v>0.97</v>
      </c>
    </row>
    <row r="73" spans="1:9" x14ac:dyDescent="0.25">
      <c r="A73" t="s">
        <v>27</v>
      </c>
      <c r="B73" s="1">
        <f t="shared" ref="B73:B74" si="4">E11-$E$10</f>
        <v>3.3000000030369847E-6</v>
      </c>
      <c r="F73" t="s">
        <v>121</v>
      </c>
      <c r="G73">
        <f>AVERAGE(G65:G72)</f>
        <v>0.73850000000000005</v>
      </c>
      <c r="H73">
        <f t="shared" ref="H73:I73" si="5">AVERAGE(H65:H72)</f>
        <v>0.84275</v>
      </c>
      <c r="I73">
        <f t="shared" si="5"/>
        <v>0.95512499999999978</v>
      </c>
    </row>
    <row r="74" spans="1:9" x14ac:dyDescent="0.25">
      <c r="A74" t="s">
        <v>29</v>
      </c>
      <c r="B74" s="1">
        <f t="shared" si="4"/>
        <v>-5.2326999999934287E-3</v>
      </c>
      <c r="F74" t="s">
        <v>127</v>
      </c>
      <c r="G74">
        <f>_xlfn.STDEV.P(G65:G72)</f>
        <v>1.7621010186706112E-2</v>
      </c>
      <c r="H74">
        <f t="shared" ref="H74:I74" si="6">_xlfn.STDEV.P(H65:H72)</f>
        <v>3.4010108791357914E-2</v>
      </c>
      <c r="I74">
        <f t="shared" si="6"/>
        <v>1.778649417395118E-2</v>
      </c>
    </row>
    <row r="75" spans="1:9" x14ac:dyDescent="0.25">
      <c r="A75" t="s">
        <v>31</v>
      </c>
      <c r="B75" s="1">
        <f>E13-$E$10</f>
        <v>-5.2326999999934287E-3</v>
      </c>
    </row>
    <row r="76" spans="1:9" x14ac:dyDescent="0.25">
      <c r="A76" t="s">
        <v>32</v>
      </c>
      <c r="B76" s="1">
        <f>E14-$E$14</f>
        <v>0</v>
      </c>
      <c r="F76" t="s">
        <v>130</v>
      </c>
    </row>
    <row r="77" spans="1:9" x14ac:dyDescent="0.25">
      <c r="A77" t="s">
        <v>35</v>
      </c>
      <c r="B77" s="1">
        <f t="shared" ref="B77:B79" si="7">E15-$E$14</f>
        <v>-2.0500000005085894E-5</v>
      </c>
      <c r="F77" t="s">
        <v>131</v>
      </c>
      <c r="G77" t="s">
        <v>132</v>
      </c>
    </row>
    <row r="78" spans="1:9" x14ac:dyDescent="0.25">
      <c r="A78" t="s">
        <v>37</v>
      </c>
      <c r="B78" s="1">
        <f t="shared" si="7"/>
        <v>-9.6314000000177202E-3</v>
      </c>
      <c r="E78" t="s">
        <v>133</v>
      </c>
      <c r="F78">
        <v>0</v>
      </c>
      <c r="G78">
        <v>0.73850000000000005</v>
      </c>
    </row>
    <row r="79" spans="1:9" x14ac:dyDescent="0.25">
      <c r="A79" t="s">
        <v>39</v>
      </c>
      <c r="B79" s="1">
        <f t="shared" si="7"/>
        <v>-9.6417999999971471E-3</v>
      </c>
      <c r="E79" t="s">
        <v>134</v>
      </c>
      <c r="F79">
        <v>7.2</v>
      </c>
      <c r="G79">
        <v>0.84275</v>
      </c>
    </row>
    <row r="80" spans="1:9" x14ac:dyDescent="0.25">
      <c r="A80" t="s">
        <v>41</v>
      </c>
      <c r="B80" s="1">
        <f>E18-$E$18</f>
        <v>0</v>
      </c>
      <c r="E80" t="s">
        <v>135</v>
      </c>
      <c r="F80">
        <v>64</v>
      </c>
      <c r="G80">
        <v>0.95512499999999978</v>
      </c>
    </row>
    <row r="81" spans="1:2" x14ac:dyDescent="0.25">
      <c r="A81" t="s">
        <v>44</v>
      </c>
      <c r="B81" s="1">
        <f t="shared" ref="B81:B83" si="8">E19-$E$18</f>
        <v>7.3059999999713909E-4</v>
      </c>
    </row>
    <row r="82" spans="1:2" x14ac:dyDescent="0.25">
      <c r="A82" t="s">
        <v>46</v>
      </c>
      <c r="B82" s="1">
        <f t="shared" si="8"/>
        <v>-4.2402999999922031E-3</v>
      </c>
    </row>
    <row r="83" spans="1:2" x14ac:dyDescent="0.25">
      <c r="A83" t="s">
        <v>48</v>
      </c>
      <c r="B83" s="1">
        <f t="shared" si="8"/>
        <v>1.1204200000008768E-2</v>
      </c>
    </row>
    <row r="84" spans="1:2" x14ac:dyDescent="0.25">
      <c r="A84" t="s">
        <v>50</v>
      </c>
      <c r="B84" s="1">
        <f>E22-$E$22</f>
        <v>0</v>
      </c>
    </row>
    <row r="85" spans="1:2" x14ac:dyDescent="0.25">
      <c r="A85" t="s">
        <v>53</v>
      </c>
      <c r="B85" s="1">
        <f t="shared" ref="B85:B87" si="9">E23-$E$22</f>
        <v>-6.6300000000296677E-5</v>
      </c>
    </row>
    <row r="86" spans="1:2" x14ac:dyDescent="0.25">
      <c r="A86" t="s">
        <v>55</v>
      </c>
      <c r="B86" s="1">
        <f t="shared" si="9"/>
        <v>-1.4761499999991656E-2</v>
      </c>
    </row>
    <row r="87" spans="1:2" x14ac:dyDescent="0.25">
      <c r="A87" t="s">
        <v>57</v>
      </c>
      <c r="B87" s="1">
        <f t="shared" si="9"/>
        <v>-7.8012999999970134E-3</v>
      </c>
    </row>
    <row r="88" spans="1:2" x14ac:dyDescent="0.25">
      <c r="A88" t="s">
        <v>59</v>
      </c>
      <c r="B88" s="1">
        <f>E26-$E$26</f>
        <v>0</v>
      </c>
    </row>
    <row r="89" spans="1:2" x14ac:dyDescent="0.25">
      <c r="A89" t="s">
        <v>61</v>
      </c>
      <c r="B89" s="1">
        <f t="shared" ref="B89:B90" si="10">E27-$E$26</f>
        <v>-5.9399999997822306E-5</v>
      </c>
    </row>
    <row r="90" spans="1:2" x14ac:dyDescent="0.25">
      <c r="A90" t="s">
        <v>63</v>
      </c>
      <c r="B90" s="1">
        <f t="shared" si="10"/>
        <v>-6.4677999999958047E-3</v>
      </c>
    </row>
    <row r="91" spans="1:2" x14ac:dyDescent="0.25">
      <c r="A91" t="s">
        <v>65</v>
      </c>
      <c r="B91" s="1">
        <f>E29-$E$26</f>
        <v>-6.4680999999922051E-3</v>
      </c>
    </row>
    <row r="92" spans="1:2" x14ac:dyDescent="0.25">
      <c r="A92" t="s">
        <v>67</v>
      </c>
      <c r="B92" s="1">
        <f>E30-$E$30</f>
        <v>0</v>
      </c>
    </row>
    <row r="93" spans="1:2" x14ac:dyDescent="0.25">
      <c r="A93" t="s">
        <v>69</v>
      </c>
      <c r="B93" s="1">
        <f t="shared" ref="B93:B95" si="11">E31-$E$30</f>
        <v>1.1599999993450183E-5</v>
      </c>
    </row>
    <row r="94" spans="1:2" x14ac:dyDescent="0.25">
      <c r="A94" t="s">
        <v>71</v>
      </c>
      <c r="B94" s="1">
        <f t="shared" si="11"/>
        <v>-1.3067000000006601E-2</v>
      </c>
    </row>
    <row r="95" spans="1:2" x14ac:dyDescent="0.25">
      <c r="A95" t="s">
        <v>73</v>
      </c>
      <c r="B95" s="1">
        <f t="shared" si="11"/>
        <v>-1.3387899999997899E-2</v>
      </c>
    </row>
    <row r="96" spans="1:2" x14ac:dyDescent="0.25">
      <c r="A96" t="s">
        <v>75</v>
      </c>
      <c r="B96" s="1">
        <f>E34-$E$34</f>
        <v>0</v>
      </c>
    </row>
    <row r="97" spans="1:2" x14ac:dyDescent="0.25">
      <c r="A97" t="s">
        <v>77</v>
      </c>
      <c r="B97" s="1">
        <f t="shared" ref="B97:B99" si="12">E35-$E$34</f>
        <v>-9.4290000001251428E-4</v>
      </c>
    </row>
    <row r="98" spans="1:2" x14ac:dyDescent="0.25">
      <c r="A98" t="s">
        <v>79</v>
      </c>
      <c r="B98" s="1">
        <f t="shared" si="12"/>
        <v>-2.0119600000015225E-2</v>
      </c>
    </row>
    <row r="99" spans="1:2" x14ac:dyDescent="0.25">
      <c r="A99" t="s">
        <v>81</v>
      </c>
      <c r="B99" s="1">
        <f t="shared" si="12"/>
        <v>-6.3579999999774373E-4</v>
      </c>
    </row>
    <row r="100" spans="1:2" x14ac:dyDescent="0.25">
      <c r="A100" t="s">
        <v>83</v>
      </c>
      <c r="B100" s="1">
        <f>E38-$E$38</f>
        <v>0</v>
      </c>
    </row>
    <row r="101" spans="1:2" x14ac:dyDescent="0.25">
      <c r="A101" t="s">
        <v>85</v>
      </c>
      <c r="B101" s="1">
        <f t="shared" ref="B101:B103" si="13">E39-$E$38</f>
        <v>-4.0999999839641532E-6</v>
      </c>
    </row>
    <row r="102" spans="1:2" x14ac:dyDescent="0.25">
      <c r="A102" t="s">
        <v>87</v>
      </c>
      <c r="B102" s="1">
        <f t="shared" si="13"/>
        <v>-1.9851600000009739E-2</v>
      </c>
    </row>
    <row r="103" spans="1:2" x14ac:dyDescent="0.25">
      <c r="A103" t="s">
        <v>89</v>
      </c>
      <c r="B103" s="1">
        <f t="shared" si="13"/>
        <v>-1.9926599999990913E-2</v>
      </c>
    </row>
    <row r="104" spans="1:2" x14ac:dyDescent="0.25">
      <c r="A104" t="s">
        <v>10</v>
      </c>
      <c r="B104" s="1">
        <f>E42-$E$42</f>
        <v>0</v>
      </c>
    </row>
    <row r="105" spans="1:2" x14ac:dyDescent="0.25">
      <c r="A105" t="s">
        <v>93</v>
      </c>
      <c r="B105" s="1">
        <f t="shared" ref="B105:B107" si="14">E43-$E$42</f>
        <v>0</v>
      </c>
    </row>
    <row r="106" spans="1:2" x14ac:dyDescent="0.25">
      <c r="A106" t="s">
        <v>94</v>
      </c>
      <c r="B106" s="1">
        <f t="shared" si="14"/>
        <v>-8.3779999999933352E-4</v>
      </c>
    </row>
    <row r="107" spans="1:2" x14ac:dyDescent="0.25">
      <c r="A107" t="s">
        <v>95</v>
      </c>
      <c r="B107" s="1">
        <f t="shared" si="14"/>
        <v>-8.3779999999933352E-4</v>
      </c>
    </row>
    <row r="108" spans="1:2" x14ac:dyDescent="0.25">
      <c r="A108" t="s">
        <v>17</v>
      </c>
      <c r="B108" s="1">
        <f>E46-$E$46</f>
        <v>0</v>
      </c>
    </row>
    <row r="109" spans="1:2" x14ac:dyDescent="0.25">
      <c r="A109" t="s">
        <v>97</v>
      </c>
      <c r="B109" s="1">
        <f t="shared" ref="B109:B111" si="15">E47-$E$46</f>
        <v>0</v>
      </c>
    </row>
    <row r="110" spans="1:2" x14ac:dyDescent="0.25">
      <c r="A110" t="s">
        <v>98</v>
      </c>
      <c r="B110" s="1">
        <f t="shared" si="15"/>
        <v>-1.1671999999975924E-3</v>
      </c>
    </row>
    <row r="111" spans="1:2" x14ac:dyDescent="0.25">
      <c r="A111" t="s">
        <v>99</v>
      </c>
      <c r="B111" s="1">
        <f t="shared" si="15"/>
        <v>-1.1671999999975924E-3</v>
      </c>
    </row>
    <row r="112" spans="1:2" x14ac:dyDescent="0.25">
      <c r="A112" t="s">
        <v>25</v>
      </c>
      <c r="B112" s="1">
        <f>E50-$E$50</f>
        <v>0</v>
      </c>
    </row>
    <row r="113" spans="1:2" x14ac:dyDescent="0.25">
      <c r="A113" t="s">
        <v>101</v>
      </c>
      <c r="B113" s="1">
        <f t="shared" ref="B113:B115" si="16">E51-$E$50</f>
        <v>0</v>
      </c>
    </row>
    <row r="114" spans="1:2" x14ac:dyDescent="0.25">
      <c r="A114" t="s">
        <v>102</v>
      </c>
      <c r="B114" s="1">
        <f t="shared" si="16"/>
        <v>-4.2909000000008746E-3</v>
      </c>
    </row>
    <row r="115" spans="1:2" x14ac:dyDescent="0.25">
      <c r="A115" t="s">
        <v>104</v>
      </c>
      <c r="B115" s="1">
        <f t="shared" si="16"/>
        <v>-4.2909000000008746E-3</v>
      </c>
    </row>
    <row r="116" spans="1:2" x14ac:dyDescent="0.25">
      <c r="A116" t="s">
        <v>33</v>
      </c>
      <c r="B116" s="1">
        <f>E54-$E$54</f>
        <v>0</v>
      </c>
    </row>
    <row r="117" spans="1:2" x14ac:dyDescent="0.25">
      <c r="A117" t="s">
        <v>106</v>
      </c>
      <c r="B117" s="1">
        <f t="shared" ref="B117:B119" si="17">E55-$E$54</f>
        <v>0</v>
      </c>
    </row>
    <row r="118" spans="1:2" x14ac:dyDescent="0.25">
      <c r="A118" t="s">
        <v>107</v>
      </c>
      <c r="B118" s="1">
        <f t="shared" si="17"/>
        <v>-8.9669000000185406E-3</v>
      </c>
    </row>
    <row r="119" spans="1:2" x14ac:dyDescent="0.25">
      <c r="A119" t="s">
        <v>109</v>
      </c>
      <c r="B119" s="1">
        <f t="shared" si="17"/>
        <v>-8.9669000000185406E-3</v>
      </c>
    </row>
    <row r="120" spans="1:2" x14ac:dyDescent="0.25">
      <c r="A120" t="s">
        <v>42</v>
      </c>
      <c r="B120" s="1">
        <f>E58-$E$58</f>
        <v>0</v>
      </c>
    </row>
    <row r="121" spans="1:2" x14ac:dyDescent="0.25">
      <c r="A121" t="s">
        <v>111</v>
      </c>
      <c r="B121" s="1">
        <f t="shared" ref="B121:B123" si="18">E59-$E$58</f>
        <v>0</v>
      </c>
    </row>
    <row r="122" spans="1:2" x14ac:dyDescent="0.25">
      <c r="A122" t="s">
        <v>112</v>
      </c>
      <c r="B122" s="1">
        <f t="shared" si="18"/>
        <v>-2.6836600000024191E-2</v>
      </c>
    </row>
    <row r="123" spans="1:2" x14ac:dyDescent="0.25">
      <c r="A123" t="s">
        <v>114</v>
      </c>
      <c r="B123" s="1">
        <f t="shared" si="18"/>
        <v>-1.4525200000008454E-2</v>
      </c>
    </row>
    <row r="125" spans="1:2" x14ac:dyDescent="0.25">
      <c r="A125" t="s">
        <v>119</v>
      </c>
      <c r="B125" s="1" cm="1">
        <f t="array" ref="B125">MAX(ABS(B64:B123))</f>
        <v>2.6836600000024191E-2</v>
      </c>
    </row>
    <row r="126" spans="1:2" x14ac:dyDescent="0.25">
      <c r="A126" t="s">
        <v>120</v>
      </c>
      <c r="B126" s="1" cm="1">
        <f t="array" ref="B126">MIN(ABS(B65:B123))</f>
        <v>0</v>
      </c>
    </row>
    <row r="127" spans="1:2" x14ac:dyDescent="0.25">
      <c r="A127" t="s">
        <v>121</v>
      </c>
      <c r="B127" s="1" cm="1">
        <f t="array" ref="B127">AVERAGE(ABS(B66:B123))</f>
        <v>4.2384931034495001E-3</v>
      </c>
    </row>
    <row r="129" spans="1:8" x14ac:dyDescent="0.25">
      <c r="A129" s="2" t="s">
        <v>122</v>
      </c>
    </row>
    <row r="130" spans="1:8" x14ac:dyDescent="0.25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</row>
    <row r="131" spans="1:8" x14ac:dyDescent="0.25">
      <c r="A131" s="3" t="s">
        <v>13</v>
      </c>
      <c r="B131" s="3" t="s">
        <v>10</v>
      </c>
      <c r="C131" s="3"/>
      <c r="D131" s="3" t="s">
        <v>11</v>
      </c>
      <c r="E131" s="3">
        <v>-105.6591725</v>
      </c>
      <c r="F131" s="3">
        <v>0</v>
      </c>
      <c r="G131" s="3" t="b">
        <v>0</v>
      </c>
      <c r="H131" s="3" t="b">
        <v>0</v>
      </c>
    </row>
    <row r="132" spans="1:8" x14ac:dyDescent="0.25">
      <c r="A132" s="3" t="s">
        <v>15</v>
      </c>
      <c r="B132" s="3" t="s">
        <v>10</v>
      </c>
      <c r="C132" s="3"/>
      <c r="D132" s="3" t="s">
        <v>11</v>
      </c>
      <c r="E132" s="3">
        <v>-105.6600631</v>
      </c>
      <c r="F132" s="3">
        <v>0</v>
      </c>
      <c r="G132" s="3" t="b">
        <v>0</v>
      </c>
      <c r="H132" s="3" t="b">
        <v>1</v>
      </c>
    </row>
    <row r="133" spans="1:8" x14ac:dyDescent="0.25">
      <c r="A133" s="3" t="s">
        <v>19</v>
      </c>
      <c r="B133" s="3" t="s">
        <v>17</v>
      </c>
      <c r="C133" s="3"/>
      <c r="D133" s="3" t="s">
        <v>11</v>
      </c>
      <c r="E133" s="3">
        <v>-115.9730629</v>
      </c>
      <c r="F133" s="3">
        <v>10</v>
      </c>
      <c r="G133" s="3" t="b">
        <v>0</v>
      </c>
      <c r="H133" s="3" t="b">
        <v>0</v>
      </c>
    </row>
    <row r="134" spans="1:8" x14ac:dyDescent="0.25">
      <c r="A134" s="3" t="s">
        <v>22</v>
      </c>
      <c r="B134" s="3" t="s">
        <v>17</v>
      </c>
      <c r="C134" s="3"/>
      <c r="D134" s="3" t="s">
        <v>11</v>
      </c>
      <c r="E134" s="3">
        <v>-115.9743934</v>
      </c>
      <c r="F134" s="3">
        <v>5</v>
      </c>
      <c r="G134" s="3" t="b">
        <v>0</v>
      </c>
      <c r="H134" s="3" t="b">
        <v>1</v>
      </c>
    </row>
    <row r="135" spans="1:8" x14ac:dyDescent="0.25">
      <c r="A135" s="3" t="s">
        <v>27</v>
      </c>
      <c r="B135" s="3" t="s">
        <v>25</v>
      </c>
      <c r="C135" s="3"/>
      <c r="D135" s="3" t="s">
        <v>11</v>
      </c>
      <c r="E135" s="3">
        <v>-136.57378969999999</v>
      </c>
      <c r="F135" s="3">
        <v>13</v>
      </c>
      <c r="G135" s="3" t="b">
        <v>0</v>
      </c>
      <c r="H135" s="3" t="b">
        <v>0</v>
      </c>
    </row>
    <row r="136" spans="1:8" x14ac:dyDescent="0.25">
      <c r="A136" s="3" t="s">
        <v>31</v>
      </c>
      <c r="B136" s="3" t="s">
        <v>25</v>
      </c>
      <c r="C136" s="3"/>
      <c r="D136" s="3" t="s">
        <v>11</v>
      </c>
      <c r="E136" s="3">
        <v>-136.57902569999999</v>
      </c>
      <c r="F136" s="3">
        <v>1</v>
      </c>
      <c r="G136" s="3" t="b">
        <v>0</v>
      </c>
      <c r="H136" s="3" t="b">
        <v>1</v>
      </c>
    </row>
    <row r="137" spans="1:8" x14ac:dyDescent="0.25">
      <c r="A137" s="3" t="s">
        <v>35</v>
      </c>
      <c r="B137" s="3" t="s">
        <v>33</v>
      </c>
      <c r="C137" s="3"/>
      <c r="D137" s="3" t="s">
        <v>11</v>
      </c>
      <c r="E137" s="3">
        <v>-157.1417984</v>
      </c>
      <c r="F137" s="3">
        <v>27</v>
      </c>
      <c r="G137" s="3" t="b">
        <v>0</v>
      </c>
      <c r="H137" s="3" t="b">
        <v>0</v>
      </c>
    </row>
    <row r="138" spans="1:8" x14ac:dyDescent="0.25">
      <c r="A138" s="3" t="s">
        <v>39</v>
      </c>
      <c r="B138" s="3" t="s">
        <v>33</v>
      </c>
      <c r="C138" s="3"/>
      <c r="D138" s="3" t="s">
        <v>11</v>
      </c>
      <c r="E138" s="3">
        <v>-157.15141969999999</v>
      </c>
      <c r="F138" s="3">
        <v>4</v>
      </c>
      <c r="G138" s="3" t="b">
        <v>0</v>
      </c>
      <c r="H138" s="3" t="b">
        <v>1</v>
      </c>
    </row>
    <row r="139" spans="1:8" x14ac:dyDescent="0.25">
      <c r="A139" s="3" t="s">
        <v>44</v>
      </c>
      <c r="B139" s="3" t="s">
        <v>42</v>
      </c>
      <c r="C139" s="3"/>
      <c r="D139" s="3" t="s">
        <v>11</v>
      </c>
      <c r="E139" s="3">
        <v>-177.7066001</v>
      </c>
      <c r="F139" s="3">
        <v>200</v>
      </c>
      <c r="G139" s="3" t="b">
        <v>0</v>
      </c>
      <c r="H139" s="3" t="b">
        <v>0</v>
      </c>
    </row>
    <row r="140" spans="1:8" x14ac:dyDescent="0.25">
      <c r="A140" s="3" t="s">
        <v>48</v>
      </c>
      <c r="B140" s="3" t="s">
        <v>42</v>
      </c>
      <c r="C140" s="3"/>
      <c r="D140" s="3" t="s">
        <v>11</v>
      </c>
      <c r="E140" s="3">
        <v>-177.69612649999999</v>
      </c>
      <c r="F140" s="3">
        <v>6</v>
      </c>
      <c r="G140" s="3" t="b">
        <v>0</v>
      </c>
      <c r="H140" s="3" t="b">
        <v>1</v>
      </c>
    </row>
    <row r="141" spans="1:8" x14ac:dyDescent="0.25">
      <c r="A141" s="3" t="s">
        <v>53</v>
      </c>
      <c r="B141" s="3" t="s">
        <v>10</v>
      </c>
      <c r="C141" s="3"/>
      <c r="D141" s="3" t="s">
        <v>51</v>
      </c>
      <c r="E141" s="3">
        <v>-105.83061050000001</v>
      </c>
      <c r="F141" s="3">
        <v>13</v>
      </c>
      <c r="G141" s="3" t="b">
        <v>0</v>
      </c>
      <c r="H141" s="3" t="b">
        <v>0</v>
      </c>
    </row>
    <row r="142" spans="1:8" x14ac:dyDescent="0.25">
      <c r="A142" s="3" t="s">
        <v>57</v>
      </c>
      <c r="B142" s="3" t="s">
        <v>10</v>
      </c>
      <c r="C142" s="3"/>
      <c r="D142" s="3" t="s">
        <v>51</v>
      </c>
      <c r="E142" s="3">
        <v>-105.8383455</v>
      </c>
      <c r="F142" s="3">
        <v>1</v>
      </c>
      <c r="G142" s="3" t="b">
        <v>0</v>
      </c>
      <c r="H142" s="3" t="b">
        <v>1</v>
      </c>
    </row>
    <row r="143" spans="1:8" x14ac:dyDescent="0.25">
      <c r="A143" s="3" t="s">
        <v>61</v>
      </c>
      <c r="B143" s="3" t="s">
        <v>17</v>
      </c>
      <c r="C143" s="3"/>
      <c r="D143" s="3" t="s">
        <v>51</v>
      </c>
      <c r="E143" s="3">
        <v>-116.1292895</v>
      </c>
      <c r="F143" s="3">
        <v>18</v>
      </c>
      <c r="G143" s="3" t="b">
        <v>0</v>
      </c>
      <c r="H143" s="3" t="b">
        <v>0</v>
      </c>
    </row>
    <row r="144" spans="1:8" x14ac:dyDescent="0.25">
      <c r="A144" s="3" t="s">
        <v>65</v>
      </c>
      <c r="B144" s="3" t="s">
        <v>17</v>
      </c>
      <c r="C144" s="3"/>
      <c r="D144" s="3" t="s">
        <v>51</v>
      </c>
      <c r="E144" s="3">
        <v>-116.13569819999999</v>
      </c>
      <c r="F144" s="3">
        <v>1</v>
      </c>
      <c r="G144" s="3" t="b">
        <v>0</v>
      </c>
      <c r="H144" s="3" t="b">
        <v>1</v>
      </c>
    </row>
    <row r="145" spans="1:8" x14ac:dyDescent="0.25">
      <c r="A145" s="3" t="s">
        <v>69</v>
      </c>
      <c r="B145" s="3" t="s">
        <v>25</v>
      </c>
      <c r="C145" s="3"/>
      <c r="D145" s="3" t="s">
        <v>51</v>
      </c>
      <c r="E145" s="3">
        <v>-136.7198951</v>
      </c>
      <c r="F145" s="3">
        <v>33</v>
      </c>
      <c r="G145" s="3" t="b">
        <v>0</v>
      </c>
      <c r="H145" s="3" t="b">
        <v>0</v>
      </c>
    </row>
    <row r="146" spans="1:8" x14ac:dyDescent="0.25">
      <c r="A146" s="3" t="s">
        <v>73</v>
      </c>
      <c r="B146" s="3" t="s">
        <v>25</v>
      </c>
      <c r="C146" s="3"/>
      <c r="D146" s="3" t="s">
        <v>51</v>
      </c>
      <c r="E146" s="3">
        <v>-136.73329459999999</v>
      </c>
      <c r="F146" s="3">
        <v>10</v>
      </c>
      <c r="G146" s="3" t="b">
        <v>0</v>
      </c>
      <c r="H146" s="3" t="b">
        <v>1</v>
      </c>
    </row>
    <row r="147" spans="1:8" x14ac:dyDescent="0.25">
      <c r="A147" s="3" t="s">
        <v>77</v>
      </c>
      <c r="B147" s="3" t="s">
        <v>33</v>
      </c>
      <c r="C147" s="3"/>
      <c r="D147" s="3" t="s">
        <v>51</v>
      </c>
      <c r="E147" s="3">
        <v>-157.26927570000001</v>
      </c>
      <c r="F147" s="3">
        <v>6</v>
      </c>
      <c r="G147" s="3" t="b">
        <v>0</v>
      </c>
      <c r="H147" s="3" t="b">
        <v>0</v>
      </c>
    </row>
    <row r="148" spans="1:8" x14ac:dyDescent="0.25">
      <c r="A148" s="3" t="s">
        <v>81</v>
      </c>
      <c r="B148" s="3" t="s">
        <v>33</v>
      </c>
      <c r="C148" s="3"/>
      <c r="D148" s="3" t="s">
        <v>51</v>
      </c>
      <c r="E148" s="3">
        <v>-157.26896859999999</v>
      </c>
      <c r="F148" s="3">
        <v>3</v>
      </c>
      <c r="G148" s="3" t="b">
        <v>0</v>
      </c>
      <c r="H148" s="3" t="b">
        <v>1</v>
      </c>
    </row>
    <row r="149" spans="1:8" x14ac:dyDescent="0.25">
      <c r="A149" s="3" t="s">
        <v>85</v>
      </c>
      <c r="B149" s="3" t="s">
        <v>42</v>
      </c>
      <c r="C149" s="3"/>
      <c r="D149" s="3" t="s">
        <v>51</v>
      </c>
      <c r="E149" s="3">
        <v>-177.84475459999999</v>
      </c>
      <c r="F149" s="3">
        <v>5</v>
      </c>
      <c r="G149" s="3" t="b">
        <v>0</v>
      </c>
      <c r="H149" s="3" t="b">
        <v>0</v>
      </c>
    </row>
    <row r="150" spans="1:8" x14ac:dyDescent="0.25">
      <c r="A150" s="3" t="s">
        <v>89</v>
      </c>
      <c r="B150" s="3" t="s">
        <v>42</v>
      </c>
      <c r="C150" s="3"/>
      <c r="D150" s="3" t="s">
        <v>51</v>
      </c>
      <c r="E150" s="3">
        <v>-177.86467709999999</v>
      </c>
      <c r="F150" s="3">
        <v>12</v>
      </c>
      <c r="G150" s="3" t="b">
        <v>0</v>
      </c>
      <c r="H150" s="3" t="b">
        <v>1</v>
      </c>
    </row>
    <row r="151" spans="1:8" x14ac:dyDescent="0.25">
      <c r="A151" s="3" t="s">
        <v>93</v>
      </c>
      <c r="B151" s="3" t="s">
        <v>10</v>
      </c>
      <c r="C151" s="3"/>
      <c r="D151" s="3" t="s">
        <v>91</v>
      </c>
      <c r="E151" s="3">
        <v>-105.6149324</v>
      </c>
      <c r="F151" s="3">
        <v>0</v>
      </c>
      <c r="G151" s="3" t="b">
        <v>0</v>
      </c>
      <c r="H151" s="3" t="b">
        <v>0</v>
      </c>
    </row>
    <row r="152" spans="1:8" x14ac:dyDescent="0.25">
      <c r="A152" s="3" t="s">
        <v>95</v>
      </c>
      <c r="B152" s="3" t="s">
        <v>10</v>
      </c>
      <c r="C152" s="3"/>
      <c r="D152" s="3" t="s">
        <v>91</v>
      </c>
      <c r="E152" s="3">
        <v>-105.6157702</v>
      </c>
      <c r="F152" s="3">
        <v>0</v>
      </c>
      <c r="G152" s="3" t="b">
        <v>0</v>
      </c>
      <c r="H152" s="3" t="b">
        <v>1</v>
      </c>
    </row>
    <row r="153" spans="1:8" x14ac:dyDescent="0.25">
      <c r="A153" s="3" t="s">
        <v>97</v>
      </c>
      <c r="B153" s="3" t="s">
        <v>17</v>
      </c>
      <c r="C153" s="3"/>
      <c r="D153" s="3" t="s">
        <v>91</v>
      </c>
      <c r="E153" s="3">
        <v>-115.9216155</v>
      </c>
      <c r="F153" s="3">
        <v>0</v>
      </c>
      <c r="G153" s="3" t="b">
        <v>0</v>
      </c>
      <c r="H153" s="3" t="b">
        <v>0</v>
      </c>
    </row>
    <row r="154" spans="1:8" x14ac:dyDescent="0.25">
      <c r="A154" s="3" t="s">
        <v>99</v>
      </c>
      <c r="B154" s="3" t="s">
        <v>17</v>
      </c>
      <c r="C154" s="3"/>
      <c r="D154" s="3" t="s">
        <v>91</v>
      </c>
      <c r="E154" s="3">
        <v>-115.9227827</v>
      </c>
      <c r="F154" s="3">
        <v>0</v>
      </c>
      <c r="G154" s="3" t="b">
        <v>0</v>
      </c>
      <c r="H154" s="3" t="b">
        <v>1</v>
      </c>
    </row>
    <row r="155" spans="1:8" x14ac:dyDescent="0.25">
      <c r="A155" s="3" t="s">
        <v>101</v>
      </c>
      <c r="B155" s="3" t="s">
        <v>25</v>
      </c>
      <c r="C155" s="3"/>
      <c r="D155" s="3" t="s">
        <v>91</v>
      </c>
      <c r="E155" s="3">
        <v>-136.53047319999999</v>
      </c>
      <c r="F155" s="3">
        <v>0</v>
      </c>
      <c r="G155" s="3" t="b">
        <v>0</v>
      </c>
      <c r="H155" s="3" t="b">
        <v>0</v>
      </c>
    </row>
    <row r="156" spans="1:8" x14ac:dyDescent="0.25">
      <c r="A156" s="3" t="s">
        <v>104</v>
      </c>
      <c r="B156" s="3" t="s">
        <v>25</v>
      </c>
      <c r="C156" s="3"/>
      <c r="D156" s="3" t="s">
        <v>91</v>
      </c>
      <c r="E156" s="3">
        <v>-136.53476409999999</v>
      </c>
      <c r="F156" s="3">
        <v>0</v>
      </c>
      <c r="G156" s="3" t="b">
        <v>0</v>
      </c>
      <c r="H156" s="3" t="b">
        <v>1</v>
      </c>
    </row>
    <row r="157" spans="1:8" x14ac:dyDescent="0.25">
      <c r="A157" s="3" t="s">
        <v>106</v>
      </c>
      <c r="B157" s="3" t="s">
        <v>33</v>
      </c>
      <c r="C157" s="3"/>
      <c r="D157" s="3" t="s">
        <v>91</v>
      </c>
      <c r="E157" s="3">
        <v>-157.09853749999999</v>
      </c>
      <c r="F157" s="3">
        <v>0</v>
      </c>
      <c r="G157" s="3" t="b">
        <v>0</v>
      </c>
      <c r="H157" s="3" t="b">
        <v>0</v>
      </c>
    </row>
    <row r="158" spans="1:8" x14ac:dyDescent="0.25">
      <c r="A158" s="3" t="s">
        <v>109</v>
      </c>
      <c r="B158" s="3" t="s">
        <v>33</v>
      </c>
      <c r="C158" s="3"/>
      <c r="D158" s="3" t="s">
        <v>91</v>
      </c>
      <c r="E158" s="3">
        <v>-157.10750440000001</v>
      </c>
      <c r="F158" s="3">
        <v>0</v>
      </c>
      <c r="G158" s="3" t="b">
        <v>0</v>
      </c>
      <c r="H158" s="3" t="b">
        <v>1</v>
      </c>
    </row>
    <row r="159" spans="1:8" x14ac:dyDescent="0.25">
      <c r="A159" s="3" t="s">
        <v>111</v>
      </c>
      <c r="B159" s="3" t="s">
        <v>42</v>
      </c>
      <c r="C159" s="3"/>
      <c r="D159" s="3" t="s">
        <v>91</v>
      </c>
      <c r="E159" s="3">
        <v>-177.65601849999999</v>
      </c>
      <c r="F159" s="3">
        <v>0</v>
      </c>
      <c r="G159" s="3" t="b">
        <v>0</v>
      </c>
      <c r="H159" s="3" t="b">
        <v>0</v>
      </c>
    </row>
    <row r="160" spans="1:8" x14ac:dyDescent="0.25">
      <c r="A160" s="3" t="s">
        <v>114</v>
      </c>
      <c r="B160" s="3" t="s">
        <v>42</v>
      </c>
      <c r="C160" s="3"/>
      <c r="D160" s="3" t="s">
        <v>91</v>
      </c>
      <c r="E160" s="3">
        <v>-177.6705437</v>
      </c>
      <c r="F160" s="3">
        <v>29</v>
      </c>
      <c r="G160" s="3" t="b">
        <v>0</v>
      </c>
      <c r="H160" s="3" t="b">
        <v>1</v>
      </c>
    </row>
    <row r="161" spans="1:8" x14ac:dyDescent="0.25">
      <c r="A161" s="4" t="s">
        <v>9</v>
      </c>
      <c r="B161" s="4" t="s">
        <v>10</v>
      </c>
      <c r="C161" s="4"/>
      <c r="D161" s="4" t="s">
        <v>11</v>
      </c>
      <c r="E161" s="4">
        <v>-105.6591725</v>
      </c>
      <c r="F161" s="4">
        <v>0</v>
      </c>
      <c r="G161" s="4" t="b">
        <v>1</v>
      </c>
      <c r="H161" s="4" t="b">
        <v>0</v>
      </c>
    </row>
    <row r="162" spans="1:8" x14ac:dyDescent="0.25">
      <c r="A162" s="4" t="s">
        <v>14</v>
      </c>
      <c r="B162" s="4" t="s">
        <v>10</v>
      </c>
      <c r="C162" s="4"/>
      <c r="D162" s="4" t="s">
        <v>11</v>
      </c>
      <c r="E162" s="4">
        <v>-105.6600631</v>
      </c>
      <c r="F162" s="4">
        <v>2</v>
      </c>
      <c r="G162" s="4" t="b">
        <v>1</v>
      </c>
      <c r="H162" s="4" t="b">
        <v>1</v>
      </c>
    </row>
    <row r="163" spans="1:8" x14ac:dyDescent="0.25">
      <c r="A163" s="4" t="s">
        <v>16</v>
      </c>
      <c r="B163" s="4" t="s">
        <v>17</v>
      </c>
      <c r="C163" s="4"/>
      <c r="D163" s="4" t="s">
        <v>11</v>
      </c>
      <c r="E163" s="4">
        <v>-115.97306399999999</v>
      </c>
      <c r="F163" s="4">
        <v>8</v>
      </c>
      <c r="G163" s="4" t="b">
        <v>1</v>
      </c>
      <c r="H163" s="4" t="b">
        <v>0</v>
      </c>
    </row>
    <row r="164" spans="1:8" x14ac:dyDescent="0.25">
      <c r="A164" s="4" t="s">
        <v>20</v>
      </c>
      <c r="B164" s="4" t="s">
        <v>17</v>
      </c>
      <c r="C164" s="4"/>
      <c r="D164" s="4" t="s">
        <v>11</v>
      </c>
      <c r="E164" s="4">
        <v>-115.9743885</v>
      </c>
      <c r="F164" s="4">
        <v>17</v>
      </c>
      <c r="G164" s="4" t="b">
        <v>1</v>
      </c>
      <c r="H164" s="4" t="b">
        <v>1</v>
      </c>
    </row>
    <row r="165" spans="1:8" x14ac:dyDescent="0.25">
      <c r="A165" s="4" t="s">
        <v>24</v>
      </c>
      <c r="B165" s="4" t="s">
        <v>25</v>
      </c>
      <c r="C165" s="4"/>
      <c r="D165" s="4" t="s">
        <v>11</v>
      </c>
      <c r="E165" s="4">
        <v>-136.57379299999999</v>
      </c>
      <c r="F165" s="4">
        <v>27</v>
      </c>
      <c r="G165" s="4" t="b">
        <v>1</v>
      </c>
      <c r="H165" s="4" t="b">
        <v>0</v>
      </c>
    </row>
    <row r="166" spans="1:8" x14ac:dyDescent="0.25">
      <c r="A166" s="4" t="s">
        <v>29</v>
      </c>
      <c r="B166" s="4" t="s">
        <v>25</v>
      </c>
      <c r="C166" s="4"/>
      <c r="D166" s="4" t="s">
        <v>11</v>
      </c>
      <c r="E166" s="4">
        <v>-136.57902569999999</v>
      </c>
      <c r="F166" s="4">
        <v>13</v>
      </c>
      <c r="G166" s="4" t="b">
        <v>1</v>
      </c>
      <c r="H166" s="4" t="b">
        <v>1</v>
      </c>
    </row>
    <row r="167" spans="1:8" x14ac:dyDescent="0.25">
      <c r="A167" s="4" t="s">
        <v>32</v>
      </c>
      <c r="B167" s="4" t="s">
        <v>33</v>
      </c>
      <c r="C167" s="4"/>
      <c r="D167" s="4" t="s">
        <v>11</v>
      </c>
      <c r="E167" s="4">
        <v>-157.14177789999999</v>
      </c>
      <c r="F167" s="4">
        <v>26</v>
      </c>
      <c r="G167" s="4" t="b">
        <v>1</v>
      </c>
      <c r="H167" s="4" t="b">
        <v>0</v>
      </c>
    </row>
    <row r="168" spans="1:8" x14ac:dyDescent="0.25">
      <c r="A168" s="4" t="s">
        <v>37</v>
      </c>
      <c r="B168" s="4" t="s">
        <v>33</v>
      </c>
      <c r="C168" s="4"/>
      <c r="D168" s="4" t="s">
        <v>11</v>
      </c>
      <c r="E168" s="4">
        <v>-157.15140930000001</v>
      </c>
      <c r="F168" s="4">
        <v>23</v>
      </c>
      <c r="G168" s="4" t="b">
        <v>1</v>
      </c>
      <c r="H168" s="4" t="b">
        <v>1</v>
      </c>
    </row>
    <row r="169" spans="1:8" x14ac:dyDescent="0.25">
      <c r="A169" s="4" t="s">
        <v>41</v>
      </c>
      <c r="B169" s="4" t="s">
        <v>42</v>
      </c>
      <c r="C169" s="4"/>
      <c r="D169" s="4" t="s">
        <v>11</v>
      </c>
      <c r="E169" s="4">
        <v>-177.7073307</v>
      </c>
      <c r="F169" s="4">
        <v>175</v>
      </c>
      <c r="G169" s="4" t="b">
        <v>1</v>
      </c>
      <c r="H169" s="4" t="b">
        <v>0</v>
      </c>
    </row>
    <row r="170" spans="1:8" x14ac:dyDescent="0.25">
      <c r="A170" s="4" t="s">
        <v>46</v>
      </c>
      <c r="B170" s="4" t="s">
        <v>42</v>
      </c>
      <c r="C170" s="4"/>
      <c r="D170" s="4" t="s">
        <v>11</v>
      </c>
      <c r="E170" s="4">
        <v>-177.71157099999999</v>
      </c>
      <c r="F170" s="4">
        <v>16</v>
      </c>
      <c r="G170" s="4" t="b">
        <v>1</v>
      </c>
      <c r="H170" s="4" t="b">
        <v>1</v>
      </c>
    </row>
    <row r="171" spans="1:8" x14ac:dyDescent="0.25">
      <c r="A171" s="4" t="s">
        <v>50</v>
      </c>
      <c r="B171" s="4" t="s">
        <v>10</v>
      </c>
      <c r="C171" s="4"/>
      <c r="D171" s="4" t="s">
        <v>51</v>
      </c>
      <c r="E171" s="4">
        <v>-105.83054420000001</v>
      </c>
      <c r="F171" s="4">
        <v>14</v>
      </c>
      <c r="G171" s="4" t="b">
        <v>1</v>
      </c>
      <c r="H171" s="4" t="b">
        <v>0</v>
      </c>
    </row>
    <row r="172" spans="1:8" x14ac:dyDescent="0.25">
      <c r="A172" s="4" t="s">
        <v>55</v>
      </c>
      <c r="B172" s="4" t="s">
        <v>10</v>
      </c>
      <c r="C172" s="4"/>
      <c r="D172" s="4" t="s">
        <v>51</v>
      </c>
      <c r="E172" s="4">
        <v>-105.8453057</v>
      </c>
      <c r="F172" s="4">
        <v>0</v>
      </c>
      <c r="G172" s="4" t="b">
        <v>1</v>
      </c>
      <c r="H172" s="4" t="b">
        <v>1</v>
      </c>
    </row>
    <row r="173" spans="1:8" x14ac:dyDescent="0.25">
      <c r="A173" s="4" t="s">
        <v>59</v>
      </c>
      <c r="B173" s="4" t="s">
        <v>17</v>
      </c>
      <c r="C173" s="4"/>
      <c r="D173" s="4" t="s">
        <v>51</v>
      </c>
      <c r="E173" s="4">
        <v>-116.1292301</v>
      </c>
      <c r="F173" s="4">
        <v>10</v>
      </c>
      <c r="G173" s="4" t="b">
        <v>1</v>
      </c>
      <c r="H173" s="4" t="b">
        <v>0</v>
      </c>
    </row>
    <row r="174" spans="1:8" x14ac:dyDescent="0.25">
      <c r="A174" s="4" t="s">
        <v>63</v>
      </c>
      <c r="B174" s="4" t="s">
        <v>17</v>
      </c>
      <c r="C174" s="4"/>
      <c r="D174" s="4" t="s">
        <v>51</v>
      </c>
      <c r="E174" s="4">
        <v>-116.1356979</v>
      </c>
      <c r="F174" s="4">
        <v>9</v>
      </c>
      <c r="G174" s="4" t="b">
        <v>1</v>
      </c>
      <c r="H174" s="4" t="b">
        <v>1</v>
      </c>
    </row>
    <row r="175" spans="1:8" x14ac:dyDescent="0.25">
      <c r="A175" s="4" t="s">
        <v>67</v>
      </c>
      <c r="B175" s="4" t="s">
        <v>25</v>
      </c>
      <c r="C175" s="4"/>
      <c r="D175" s="4" t="s">
        <v>51</v>
      </c>
      <c r="E175" s="4">
        <v>-136.7199067</v>
      </c>
      <c r="F175" s="4">
        <v>88</v>
      </c>
      <c r="G175" s="4" t="b">
        <v>1</v>
      </c>
      <c r="H175" s="4" t="b">
        <v>0</v>
      </c>
    </row>
    <row r="176" spans="1:8" x14ac:dyDescent="0.25">
      <c r="A176" s="4" t="s">
        <v>71</v>
      </c>
      <c r="B176" s="4" t="s">
        <v>25</v>
      </c>
      <c r="C176" s="4"/>
      <c r="D176" s="4" t="s">
        <v>51</v>
      </c>
      <c r="E176" s="4">
        <v>-136.7329737</v>
      </c>
      <c r="F176" s="4">
        <v>71</v>
      </c>
      <c r="G176" s="4" t="b">
        <v>1</v>
      </c>
      <c r="H176" s="4" t="b">
        <v>1</v>
      </c>
    </row>
    <row r="177" spans="1:8" x14ac:dyDescent="0.25">
      <c r="A177" s="4" t="s">
        <v>75</v>
      </c>
      <c r="B177" s="4" t="s">
        <v>33</v>
      </c>
      <c r="C177" s="4"/>
      <c r="D177" s="4" t="s">
        <v>51</v>
      </c>
      <c r="E177" s="4">
        <v>-157.2683328</v>
      </c>
      <c r="F177" s="4">
        <v>4</v>
      </c>
      <c r="G177" s="4" t="b">
        <v>1</v>
      </c>
      <c r="H177" s="4" t="b">
        <v>0</v>
      </c>
    </row>
    <row r="178" spans="1:8" x14ac:dyDescent="0.25">
      <c r="A178" s="4" t="s">
        <v>79</v>
      </c>
      <c r="B178" s="4" t="s">
        <v>33</v>
      </c>
      <c r="C178" s="4"/>
      <c r="D178" s="4" t="s">
        <v>51</v>
      </c>
      <c r="E178" s="4">
        <v>-157.28845240000001</v>
      </c>
      <c r="F178" s="4">
        <v>7</v>
      </c>
      <c r="G178" s="4" t="b">
        <v>1</v>
      </c>
      <c r="H178" s="4" t="b">
        <v>1</v>
      </c>
    </row>
    <row r="179" spans="1:8" x14ac:dyDescent="0.25">
      <c r="A179" s="4" t="s">
        <v>83</v>
      </c>
      <c r="B179" s="4" t="s">
        <v>42</v>
      </c>
      <c r="C179" s="4"/>
      <c r="D179" s="4" t="s">
        <v>51</v>
      </c>
      <c r="E179" s="4">
        <v>-177.8447505</v>
      </c>
      <c r="F179" s="4">
        <v>133</v>
      </c>
      <c r="G179" s="4" t="b">
        <v>1</v>
      </c>
      <c r="H179" s="4" t="b">
        <v>0</v>
      </c>
    </row>
    <row r="180" spans="1:8" x14ac:dyDescent="0.25">
      <c r="A180" s="4" t="s">
        <v>87</v>
      </c>
      <c r="B180" s="4" t="s">
        <v>42</v>
      </c>
      <c r="C180" s="4"/>
      <c r="D180" s="4" t="s">
        <v>51</v>
      </c>
      <c r="E180" s="4">
        <v>-177.86460210000001</v>
      </c>
      <c r="F180" s="4">
        <v>103</v>
      </c>
      <c r="G180" s="4" t="b">
        <v>1</v>
      </c>
      <c r="H180" s="4" t="b">
        <v>1</v>
      </c>
    </row>
    <row r="181" spans="1:8" x14ac:dyDescent="0.25">
      <c r="A181" s="4" t="s">
        <v>10</v>
      </c>
      <c r="B181" s="4" t="s">
        <v>10</v>
      </c>
      <c r="C181" s="4"/>
      <c r="D181" s="4" t="s">
        <v>91</v>
      </c>
      <c r="E181" s="4">
        <v>-105.6149324</v>
      </c>
      <c r="F181" s="4">
        <v>0</v>
      </c>
      <c r="G181" s="4" t="b">
        <v>1</v>
      </c>
      <c r="H181" s="4" t="b">
        <v>0</v>
      </c>
    </row>
    <row r="182" spans="1:8" x14ac:dyDescent="0.25">
      <c r="A182" s="4" t="s">
        <v>94</v>
      </c>
      <c r="B182" s="4" t="s">
        <v>10</v>
      </c>
      <c r="C182" s="4"/>
      <c r="D182" s="4" t="s">
        <v>91</v>
      </c>
      <c r="E182" s="4">
        <v>-105.6157702</v>
      </c>
      <c r="F182" s="4">
        <v>0</v>
      </c>
      <c r="G182" s="4" t="b">
        <v>1</v>
      </c>
      <c r="H182" s="4" t="b">
        <v>1</v>
      </c>
    </row>
    <row r="183" spans="1:8" x14ac:dyDescent="0.25">
      <c r="A183" s="4" t="s">
        <v>17</v>
      </c>
      <c r="B183" s="4" t="s">
        <v>17</v>
      </c>
      <c r="C183" s="4"/>
      <c r="D183" s="4" t="s">
        <v>91</v>
      </c>
      <c r="E183" s="4">
        <v>-115.9216155</v>
      </c>
      <c r="F183" s="4">
        <v>0</v>
      </c>
      <c r="G183" s="4" t="b">
        <v>1</v>
      </c>
      <c r="H183" s="4" t="b">
        <v>0</v>
      </c>
    </row>
    <row r="184" spans="1:8" x14ac:dyDescent="0.25">
      <c r="A184" s="4" t="s">
        <v>98</v>
      </c>
      <c r="B184" s="4" t="s">
        <v>17</v>
      </c>
      <c r="C184" s="4"/>
      <c r="D184" s="4" t="s">
        <v>91</v>
      </c>
      <c r="E184" s="4">
        <v>-115.9227827</v>
      </c>
      <c r="F184" s="4">
        <v>1</v>
      </c>
      <c r="G184" s="4" t="b">
        <v>1</v>
      </c>
      <c r="H184" s="4" t="b">
        <v>1</v>
      </c>
    </row>
    <row r="185" spans="1:8" x14ac:dyDescent="0.25">
      <c r="A185" s="4" t="s">
        <v>25</v>
      </c>
      <c r="B185" s="4" t="s">
        <v>25</v>
      </c>
      <c r="C185" s="4"/>
      <c r="D185" s="4" t="s">
        <v>91</v>
      </c>
      <c r="E185" s="4">
        <v>-136.53047319999999</v>
      </c>
      <c r="F185" s="4">
        <v>0</v>
      </c>
      <c r="G185" s="4" t="b">
        <v>1</v>
      </c>
      <c r="H185" s="4" t="b">
        <v>0</v>
      </c>
    </row>
    <row r="186" spans="1:8" x14ac:dyDescent="0.25">
      <c r="A186" s="4" t="s">
        <v>102</v>
      </c>
      <c r="B186" s="4" t="s">
        <v>25</v>
      </c>
      <c r="C186" s="4"/>
      <c r="D186" s="4" t="s">
        <v>91</v>
      </c>
      <c r="E186" s="4">
        <v>-136.53476409999999</v>
      </c>
      <c r="F186" s="4">
        <v>4</v>
      </c>
      <c r="G186" s="4" t="b">
        <v>1</v>
      </c>
      <c r="H186" s="4" t="b">
        <v>1</v>
      </c>
    </row>
    <row r="187" spans="1:8" x14ac:dyDescent="0.25">
      <c r="A187" s="4" t="s">
        <v>33</v>
      </c>
      <c r="B187" s="4" t="s">
        <v>33</v>
      </c>
      <c r="C187" s="4"/>
      <c r="D187" s="4" t="s">
        <v>91</v>
      </c>
      <c r="E187" s="4">
        <v>-157.09853749999999</v>
      </c>
      <c r="F187" s="4">
        <v>0</v>
      </c>
      <c r="G187" s="4" t="b">
        <v>1</v>
      </c>
      <c r="H187" s="4" t="b">
        <v>0</v>
      </c>
    </row>
    <row r="188" spans="1:8" x14ac:dyDescent="0.25">
      <c r="A188" s="4" t="s">
        <v>107</v>
      </c>
      <c r="B188" s="4" t="s">
        <v>33</v>
      </c>
      <c r="C188" s="4"/>
      <c r="D188" s="4" t="s">
        <v>91</v>
      </c>
      <c r="E188" s="4">
        <v>-157.10750440000001</v>
      </c>
      <c r="F188" s="4">
        <v>4</v>
      </c>
      <c r="G188" s="4" t="b">
        <v>1</v>
      </c>
      <c r="H188" s="4" t="b">
        <v>1</v>
      </c>
    </row>
    <row r="189" spans="1:8" x14ac:dyDescent="0.25">
      <c r="A189" s="4" t="s">
        <v>42</v>
      </c>
      <c r="B189" s="4" t="s">
        <v>42</v>
      </c>
      <c r="C189" s="4"/>
      <c r="D189" s="4" t="s">
        <v>91</v>
      </c>
      <c r="E189" s="4">
        <v>-177.65601849999999</v>
      </c>
      <c r="F189" s="4">
        <v>0</v>
      </c>
      <c r="G189" s="4" t="b">
        <v>1</v>
      </c>
      <c r="H189" s="4" t="b">
        <v>0</v>
      </c>
    </row>
    <row r="190" spans="1:8" x14ac:dyDescent="0.25">
      <c r="A190" s="4" t="s">
        <v>112</v>
      </c>
      <c r="B190" s="4" t="s">
        <v>42</v>
      </c>
      <c r="C190" s="4"/>
      <c r="D190" s="4" t="s">
        <v>91</v>
      </c>
      <c r="E190" s="4">
        <v>-177.68285510000001</v>
      </c>
      <c r="F190" s="4">
        <v>175</v>
      </c>
      <c r="G190" s="4" t="b">
        <v>1</v>
      </c>
      <c r="H190" s="4" t="b">
        <v>1</v>
      </c>
    </row>
    <row r="191" spans="1:8" x14ac:dyDescent="0.25">
      <c r="A191" s="2" t="s">
        <v>122</v>
      </c>
    </row>
    <row r="192" spans="1:8" x14ac:dyDescent="0.25">
      <c r="A192" s="5" t="s">
        <v>1</v>
      </c>
      <c r="B192" s="5" t="s">
        <v>123</v>
      </c>
      <c r="C192" s="5" t="s">
        <v>124</v>
      </c>
      <c r="D192" s="5" t="s">
        <v>125</v>
      </c>
    </row>
    <row r="193" spans="1:3" x14ac:dyDescent="0.25">
      <c r="A193" t="s">
        <v>10</v>
      </c>
      <c r="B193" t="s">
        <v>11</v>
      </c>
      <c r="C193" s="6">
        <f>ABS(E131-E161)</f>
        <v>0</v>
      </c>
    </row>
    <row r="194" spans="1:3" x14ac:dyDescent="0.25">
      <c r="A194" t="s">
        <v>10</v>
      </c>
      <c r="B194" t="s">
        <v>11</v>
      </c>
      <c r="C194" s="6">
        <f t="shared" ref="C194:C252" si="19">ABS(E132-E162)</f>
        <v>0</v>
      </c>
    </row>
    <row r="195" spans="1:3" x14ac:dyDescent="0.25">
      <c r="A195" t="s">
        <v>17</v>
      </c>
      <c r="B195" t="s">
        <v>11</v>
      </c>
      <c r="C195" s="6">
        <f t="shared" si="19"/>
        <v>1.0999999915384251E-6</v>
      </c>
    </row>
    <row r="196" spans="1:3" x14ac:dyDescent="0.25">
      <c r="A196" t="s">
        <v>17</v>
      </c>
      <c r="B196" t="s">
        <v>11</v>
      </c>
      <c r="C196" s="6">
        <f t="shared" si="19"/>
        <v>4.8999999933130312E-6</v>
      </c>
    </row>
    <row r="197" spans="1:3" x14ac:dyDescent="0.25">
      <c r="A197" t="s">
        <v>25</v>
      </c>
      <c r="B197" t="s">
        <v>11</v>
      </c>
      <c r="C197" s="6">
        <f t="shared" si="19"/>
        <v>3.3000000030369847E-6</v>
      </c>
    </row>
    <row r="198" spans="1:3" x14ac:dyDescent="0.25">
      <c r="A198" t="s">
        <v>25</v>
      </c>
      <c r="B198" t="s">
        <v>11</v>
      </c>
      <c r="C198" s="6">
        <f t="shared" si="19"/>
        <v>0</v>
      </c>
    </row>
    <row r="199" spans="1:3" x14ac:dyDescent="0.25">
      <c r="A199" t="s">
        <v>33</v>
      </c>
      <c r="B199" t="s">
        <v>11</v>
      </c>
      <c r="C199" s="6">
        <f t="shared" si="19"/>
        <v>2.0500000005085894E-5</v>
      </c>
    </row>
    <row r="200" spans="1:3" x14ac:dyDescent="0.25">
      <c r="A200" t="s">
        <v>33</v>
      </c>
      <c r="B200" t="s">
        <v>11</v>
      </c>
      <c r="C200" s="6">
        <f t="shared" si="19"/>
        <v>1.0399999979426866E-5</v>
      </c>
    </row>
    <row r="201" spans="1:3" x14ac:dyDescent="0.25">
      <c r="A201" t="s">
        <v>42</v>
      </c>
      <c r="B201" t="s">
        <v>11</v>
      </c>
      <c r="C201" s="6">
        <f t="shared" si="19"/>
        <v>7.3059999999713909E-4</v>
      </c>
    </row>
    <row r="202" spans="1:3" x14ac:dyDescent="0.25">
      <c r="A202" t="s">
        <v>42</v>
      </c>
      <c r="B202" t="s">
        <v>11</v>
      </c>
      <c r="C202" s="6">
        <f t="shared" si="19"/>
        <v>1.5444500000000971E-2</v>
      </c>
    </row>
    <row r="203" spans="1:3" x14ac:dyDescent="0.25">
      <c r="A203" t="s">
        <v>10</v>
      </c>
      <c r="B203" t="s">
        <v>51</v>
      </c>
      <c r="C203" s="6">
        <f t="shared" si="19"/>
        <v>6.6300000000296677E-5</v>
      </c>
    </row>
    <row r="204" spans="1:3" x14ac:dyDescent="0.25">
      <c r="A204" t="s">
        <v>10</v>
      </c>
      <c r="B204" t="s">
        <v>51</v>
      </c>
      <c r="C204" s="6">
        <f t="shared" si="19"/>
        <v>6.9601999999946429E-3</v>
      </c>
    </row>
    <row r="205" spans="1:3" x14ac:dyDescent="0.25">
      <c r="A205" t="s">
        <v>17</v>
      </c>
      <c r="B205" t="s">
        <v>51</v>
      </c>
      <c r="C205" s="6">
        <f t="shared" si="19"/>
        <v>5.9399999997822306E-5</v>
      </c>
    </row>
    <row r="206" spans="1:3" x14ac:dyDescent="0.25">
      <c r="A206" t="s">
        <v>17</v>
      </c>
      <c r="B206" t="s">
        <v>51</v>
      </c>
      <c r="C206" s="6">
        <f t="shared" si="19"/>
        <v>2.9999999640040187E-7</v>
      </c>
    </row>
    <row r="207" spans="1:3" x14ac:dyDescent="0.25">
      <c r="A207" t="s">
        <v>25</v>
      </c>
      <c r="B207" t="s">
        <v>51</v>
      </c>
      <c r="C207" s="6">
        <f t="shared" si="19"/>
        <v>1.1599999993450183E-5</v>
      </c>
    </row>
    <row r="208" spans="1:3" x14ac:dyDescent="0.25">
      <c r="A208" t="s">
        <v>25</v>
      </c>
      <c r="B208" t="s">
        <v>51</v>
      </c>
      <c r="C208" s="6">
        <f t="shared" si="19"/>
        <v>3.2089999999129759E-4</v>
      </c>
    </row>
    <row r="209" spans="1:5" x14ac:dyDescent="0.25">
      <c r="A209" t="s">
        <v>33</v>
      </c>
      <c r="B209" t="s">
        <v>51</v>
      </c>
      <c r="C209" s="6">
        <f t="shared" si="19"/>
        <v>9.4290000001251428E-4</v>
      </c>
    </row>
    <row r="210" spans="1:5" x14ac:dyDescent="0.25">
      <c r="A210" t="s">
        <v>33</v>
      </c>
      <c r="B210" t="s">
        <v>51</v>
      </c>
      <c r="C210" s="6">
        <f t="shared" si="19"/>
        <v>1.9483800000017482E-2</v>
      </c>
    </row>
    <row r="211" spans="1:5" x14ac:dyDescent="0.25">
      <c r="A211" t="s">
        <v>42</v>
      </c>
      <c r="B211" t="s">
        <v>51</v>
      </c>
      <c r="C211" s="6">
        <f t="shared" si="19"/>
        <v>4.0999999839641532E-6</v>
      </c>
    </row>
    <row r="212" spans="1:5" x14ac:dyDescent="0.25">
      <c r="A212" t="s">
        <v>42</v>
      </c>
      <c r="B212" t="s">
        <v>51</v>
      </c>
      <c r="C212" s="6">
        <f t="shared" si="19"/>
        <v>7.499999998117346E-5</v>
      </c>
    </row>
    <row r="213" spans="1:5" x14ac:dyDescent="0.25">
      <c r="A213" t="s">
        <v>10</v>
      </c>
      <c r="B213" t="s">
        <v>91</v>
      </c>
      <c r="C213" s="6">
        <f t="shared" si="19"/>
        <v>0</v>
      </c>
    </row>
    <row r="214" spans="1:5" x14ac:dyDescent="0.25">
      <c r="A214" t="s">
        <v>10</v>
      </c>
      <c r="B214" t="s">
        <v>91</v>
      </c>
      <c r="C214" s="6">
        <f t="shared" si="19"/>
        <v>0</v>
      </c>
    </row>
    <row r="215" spans="1:5" x14ac:dyDescent="0.25">
      <c r="A215" t="s">
        <v>17</v>
      </c>
      <c r="B215" t="s">
        <v>91</v>
      </c>
      <c r="C215" s="6">
        <f t="shared" si="19"/>
        <v>0</v>
      </c>
    </row>
    <row r="216" spans="1:5" x14ac:dyDescent="0.25">
      <c r="A216" t="s">
        <v>17</v>
      </c>
      <c r="B216" t="s">
        <v>91</v>
      </c>
      <c r="C216" s="6">
        <f t="shared" si="19"/>
        <v>0</v>
      </c>
    </row>
    <row r="217" spans="1:5" x14ac:dyDescent="0.25">
      <c r="A217" t="s">
        <v>25</v>
      </c>
      <c r="B217" t="s">
        <v>91</v>
      </c>
      <c r="C217" s="6">
        <f t="shared" si="19"/>
        <v>0</v>
      </c>
    </row>
    <row r="218" spans="1:5" x14ac:dyDescent="0.25">
      <c r="A218" t="s">
        <v>25</v>
      </c>
      <c r="B218" t="s">
        <v>91</v>
      </c>
      <c r="C218" s="6">
        <f t="shared" si="19"/>
        <v>0</v>
      </c>
    </row>
    <row r="219" spans="1:5" x14ac:dyDescent="0.25">
      <c r="A219" t="s">
        <v>33</v>
      </c>
      <c r="B219" t="s">
        <v>91</v>
      </c>
      <c r="C219" s="6">
        <f t="shared" si="19"/>
        <v>0</v>
      </c>
    </row>
    <row r="220" spans="1:5" x14ac:dyDescent="0.25">
      <c r="A220" t="s">
        <v>33</v>
      </c>
      <c r="B220" t="s">
        <v>91</v>
      </c>
      <c r="C220" s="6">
        <f t="shared" si="19"/>
        <v>0</v>
      </c>
    </row>
    <row r="221" spans="1:5" x14ac:dyDescent="0.25">
      <c r="A221" t="s">
        <v>42</v>
      </c>
      <c r="B221" t="s">
        <v>91</v>
      </c>
      <c r="C221" s="6">
        <f t="shared" si="19"/>
        <v>0</v>
      </c>
    </row>
    <row r="222" spans="1:5" x14ac:dyDescent="0.25">
      <c r="A222" t="s">
        <v>42</v>
      </c>
      <c r="B222" t="s">
        <v>91</v>
      </c>
      <c r="C222" s="6">
        <f>ABS(E160-E190)</f>
        <v>1.2311400000015738E-2</v>
      </c>
    </row>
    <row r="224" spans="1:5" x14ac:dyDescent="0.25">
      <c r="B224" t="s">
        <v>126</v>
      </c>
      <c r="C224">
        <f>AVERAGE(C193:C222)</f>
        <v>1.8817066666651763E-3</v>
      </c>
      <c r="D224" t="s">
        <v>127</v>
      </c>
      <c r="E224">
        <f>_xlfn.STDEV.P(C193:C222)</f>
        <v>4.8767525940932909E-3</v>
      </c>
    </row>
    <row r="225" spans="1:8" x14ac:dyDescent="0.25">
      <c r="B225" t="s">
        <v>120</v>
      </c>
      <c r="C225">
        <f>MIN(C193:C222)</f>
        <v>0</v>
      </c>
    </row>
    <row r="226" spans="1:8" x14ac:dyDescent="0.25">
      <c r="B226" t="s">
        <v>119</v>
      </c>
      <c r="C226">
        <f>MAX(C192:C222)</f>
        <v>1.9483800000017482E-2</v>
      </c>
    </row>
    <row r="228" spans="1:8" x14ac:dyDescent="0.25">
      <c r="C228">
        <f>C224*2625.5</f>
        <v>4.94042085332942</v>
      </c>
    </row>
    <row r="229" spans="1:8" x14ac:dyDescent="0.25">
      <c r="C229">
        <f t="shared" ref="C229:C230" si="20">C225*2625.5</f>
        <v>0</v>
      </c>
    </row>
    <row r="230" spans="1:8" x14ac:dyDescent="0.25">
      <c r="C230">
        <f t="shared" si="20"/>
        <v>51.154716900045898</v>
      </c>
    </row>
    <row r="232" spans="1:8" x14ac:dyDescent="0.25">
      <c r="A232" s="2" t="s">
        <v>128</v>
      </c>
    </row>
    <row r="233" spans="1:8" x14ac:dyDescent="0.25">
      <c r="A233" s="7" t="s">
        <v>0</v>
      </c>
      <c r="B233" s="7" t="s">
        <v>1</v>
      </c>
      <c r="C233" s="7" t="s">
        <v>2</v>
      </c>
      <c r="D233" s="7" t="s">
        <v>3</v>
      </c>
      <c r="E233" s="7" t="s">
        <v>4</v>
      </c>
      <c r="F233" s="7" t="s">
        <v>5</v>
      </c>
      <c r="G233" s="7" t="s">
        <v>6</v>
      </c>
      <c r="H233" s="7" t="s">
        <v>7</v>
      </c>
    </row>
    <row r="234" spans="1:8" x14ac:dyDescent="0.25">
      <c r="A234" s="7" t="s">
        <v>9</v>
      </c>
      <c r="B234" s="7" t="s">
        <v>10</v>
      </c>
      <c r="C234" s="7"/>
      <c r="D234" s="7" t="s">
        <v>11</v>
      </c>
      <c r="E234" s="7">
        <v>-105.6591725</v>
      </c>
      <c r="F234" s="7">
        <v>0</v>
      </c>
      <c r="G234" s="7" t="b">
        <v>1</v>
      </c>
      <c r="H234" s="7" t="b">
        <v>0</v>
      </c>
    </row>
    <row r="235" spans="1:8" x14ac:dyDescent="0.25">
      <c r="A235" s="7" t="s">
        <v>13</v>
      </c>
      <c r="B235" s="7" t="s">
        <v>10</v>
      </c>
      <c r="C235" s="7"/>
      <c r="D235" s="7" t="s">
        <v>11</v>
      </c>
      <c r="E235" s="7">
        <v>-105.6591725</v>
      </c>
      <c r="F235" s="7">
        <v>0</v>
      </c>
      <c r="G235" s="7" t="b">
        <v>0</v>
      </c>
      <c r="H235" s="7" t="b">
        <v>0</v>
      </c>
    </row>
    <row r="236" spans="1:8" x14ac:dyDescent="0.25">
      <c r="A236" s="7" t="s">
        <v>16</v>
      </c>
      <c r="B236" s="7" t="s">
        <v>17</v>
      </c>
      <c r="C236" s="7"/>
      <c r="D236" s="7" t="s">
        <v>11</v>
      </c>
      <c r="E236" s="7">
        <v>-115.97306399999999</v>
      </c>
      <c r="F236" s="7">
        <v>8</v>
      </c>
      <c r="G236" s="7" t="b">
        <v>1</v>
      </c>
      <c r="H236" s="7" t="b">
        <v>0</v>
      </c>
    </row>
    <row r="237" spans="1:8" x14ac:dyDescent="0.25">
      <c r="A237" s="7" t="s">
        <v>19</v>
      </c>
      <c r="B237" s="7" t="s">
        <v>17</v>
      </c>
      <c r="C237" s="7"/>
      <c r="D237" s="7" t="s">
        <v>11</v>
      </c>
      <c r="E237" s="7">
        <v>-115.9730629</v>
      </c>
      <c r="F237" s="7">
        <v>10</v>
      </c>
      <c r="G237" s="7" t="b">
        <v>0</v>
      </c>
      <c r="H237" s="7" t="b">
        <v>0</v>
      </c>
    </row>
    <row r="238" spans="1:8" x14ac:dyDescent="0.25">
      <c r="A238" s="7" t="s">
        <v>24</v>
      </c>
      <c r="B238" s="7" t="s">
        <v>25</v>
      </c>
      <c r="C238" s="7"/>
      <c r="D238" s="7" t="s">
        <v>11</v>
      </c>
      <c r="E238" s="7">
        <v>-136.57379299999999</v>
      </c>
      <c r="F238" s="7">
        <v>27</v>
      </c>
      <c r="G238" s="7" t="b">
        <v>1</v>
      </c>
      <c r="H238" s="7" t="b">
        <v>0</v>
      </c>
    </row>
    <row r="239" spans="1:8" x14ac:dyDescent="0.25">
      <c r="A239" s="7" t="s">
        <v>27</v>
      </c>
      <c r="B239" s="7" t="s">
        <v>25</v>
      </c>
      <c r="C239" s="7"/>
      <c r="D239" s="7" t="s">
        <v>11</v>
      </c>
      <c r="E239" s="7">
        <v>-136.57378969999999</v>
      </c>
      <c r="F239" s="7">
        <v>13</v>
      </c>
      <c r="G239" s="7" t="b">
        <v>0</v>
      </c>
      <c r="H239" s="7" t="b">
        <v>0</v>
      </c>
    </row>
    <row r="240" spans="1:8" x14ac:dyDescent="0.25">
      <c r="A240" s="7" t="s">
        <v>32</v>
      </c>
      <c r="B240" s="7" t="s">
        <v>33</v>
      </c>
      <c r="C240" s="7"/>
      <c r="D240" s="7" t="s">
        <v>11</v>
      </c>
      <c r="E240" s="7">
        <v>-157.14177789999999</v>
      </c>
      <c r="F240" s="7">
        <v>26</v>
      </c>
      <c r="G240" s="7" t="b">
        <v>1</v>
      </c>
      <c r="H240" s="7" t="b">
        <v>0</v>
      </c>
    </row>
    <row r="241" spans="1:8" x14ac:dyDescent="0.25">
      <c r="A241" s="7" t="s">
        <v>35</v>
      </c>
      <c r="B241" s="7" t="s">
        <v>33</v>
      </c>
      <c r="C241" s="7"/>
      <c r="D241" s="7" t="s">
        <v>11</v>
      </c>
      <c r="E241" s="7">
        <v>-157.1417984</v>
      </c>
      <c r="F241" s="7">
        <v>27</v>
      </c>
      <c r="G241" s="7" t="b">
        <v>0</v>
      </c>
      <c r="H241" s="7" t="b">
        <v>0</v>
      </c>
    </row>
    <row r="242" spans="1:8" x14ac:dyDescent="0.25">
      <c r="A242" s="7" t="s">
        <v>41</v>
      </c>
      <c r="B242" s="7" t="s">
        <v>42</v>
      </c>
      <c r="C242" s="7"/>
      <c r="D242" s="7" t="s">
        <v>11</v>
      </c>
      <c r="E242" s="7">
        <v>-177.7073307</v>
      </c>
      <c r="F242" s="7">
        <v>175</v>
      </c>
      <c r="G242" s="7" t="b">
        <v>1</v>
      </c>
      <c r="H242" s="7" t="b">
        <v>0</v>
      </c>
    </row>
    <row r="243" spans="1:8" x14ac:dyDescent="0.25">
      <c r="A243" s="7" t="s">
        <v>44</v>
      </c>
      <c r="B243" s="7" t="s">
        <v>42</v>
      </c>
      <c r="C243" s="7"/>
      <c r="D243" s="7" t="s">
        <v>11</v>
      </c>
      <c r="E243" s="7">
        <v>-177.7066001</v>
      </c>
      <c r="F243" s="7">
        <v>200</v>
      </c>
      <c r="G243" s="7" t="b">
        <v>0</v>
      </c>
      <c r="H243" s="7" t="b">
        <v>0</v>
      </c>
    </row>
    <row r="244" spans="1:8" x14ac:dyDescent="0.25">
      <c r="A244" s="7" t="s">
        <v>50</v>
      </c>
      <c r="B244" s="7" t="s">
        <v>10</v>
      </c>
      <c r="C244" s="7"/>
      <c r="D244" s="7" t="s">
        <v>51</v>
      </c>
      <c r="E244" s="7">
        <v>-105.83054420000001</v>
      </c>
      <c r="F244" s="7">
        <v>14</v>
      </c>
      <c r="G244" s="7" t="b">
        <v>1</v>
      </c>
      <c r="H244" s="7" t="b">
        <v>0</v>
      </c>
    </row>
    <row r="245" spans="1:8" x14ac:dyDescent="0.25">
      <c r="A245" s="7" t="s">
        <v>53</v>
      </c>
      <c r="B245" s="7" t="s">
        <v>10</v>
      </c>
      <c r="C245" s="7"/>
      <c r="D245" s="7" t="s">
        <v>51</v>
      </c>
      <c r="E245" s="7">
        <v>-105.83061050000001</v>
      </c>
      <c r="F245" s="7">
        <v>13</v>
      </c>
      <c r="G245" s="7" t="b">
        <v>0</v>
      </c>
      <c r="H245" s="7" t="b">
        <v>0</v>
      </c>
    </row>
    <row r="246" spans="1:8" x14ac:dyDescent="0.25">
      <c r="A246" s="7" t="s">
        <v>59</v>
      </c>
      <c r="B246" s="7" t="s">
        <v>17</v>
      </c>
      <c r="C246" s="7"/>
      <c r="D246" s="7" t="s">
        <v>51</v>
      </c>
      <c r="E246" s="7">
        <v>-116.1292301</v>
      </c>
      <c r="F246" s="7">
        <v>10</v>
      </c>
      <c r="G246" s="7" t="b">
        <v>1</v>
      </c>
      <c r="H246" s="7" t="b">
        <v>0</v>
      </c>
    </row>
    <row r="247" spans="1:8" x14ac:dyDescent="0.25">
      <c r="A247" s="7" t="s">
        <v>61</v>
      </c>
      <c r="B247" s="7" t="s">
        <v>17</v>
      </c>
      <c r="C247" s="7"/>
      <c r="D247" s="7" t="s">
        <v>51</v>
      </c>
      <c r="E247" s="7">
        <v>-116.1292895</v>
      </c>
      <c r="F247" s="7">
        <v>18</v>
      </c>
      <c r="G247" s="7" t="b">
        <v>0</v>
      </c>
      <c r="H247" s="7" t="b">
        <v>0</v>
      </c>
    </row>
    <row r="248" spans="1:8" x14ac:dyDescent="0.25">
      <c r="A248" s="7" t="s">
        <v>67</v>
      </c>
      <c r="B248" s="7" t="s">
        <v>25</v>
      </c>
      <c r="C248" s="7"/>
      <c r="D248" s="7" t="s">
        <v>51</v>
      </c>
      <c r="E248" s="7">
        <v>-136.7199067</v>
      </c>
      <c r="F248" s="7">
        <v>88</v>
      </c>
      <c r="G248" s="7" t="b">
        <v>1</v>
      </c>
      <c r="H248" s="7" t="b">
        <v>0</v>
      </c>
    </row>
    <row r="249" spans="1:8" x14ac:dyDescent="0.25">
      <c r="A249" s="7" t="s">
        <v>69</v>
      </c>
      <c r="B249" s="7" t="s">
        <v>25</v>
      </c>
      <c r="C249" s="7"/>
      <c r="D249" s="7" t="s">
        <v>51</v>
      </c>
      <c r="E249" s="7">
        <v>-136.7198951</v>
      </c>
      <c r="F249" s="7">
        <v>33</v>
      </c>
      <c r="G249" s="7" t="b">
        <v>0</v>
      </c>
      <c r="H249" s="7" t="b">
        <v>0</v>
      </c>
    </row>
    <row r="250" spans="1:8" x14ac:dyDescent="0.25">
      <c r="A250" s="7" t="s">
        <v>75</v>
      </c>
      <c r="B250" s="7" t="s">
        <v>33</v>
      </c>
      <c r="C250" s="7"/>
      <c r="D250" s="7" t="s">
        <v>51</v>
      </c>
      <c r="E250" s="7">
        <v>-157.2683328</v>
      </c>
      <c r="F250" s="7">
        <v>4</v>
      </c>
      <c r="G250" s="7" t="b">
        <v>1</v>
      </c>
      <c r="H250" s="7" t="b">
        <v>0</v>
      </c>
    </row>
    <row r="251" spans="1:8" x14ac:dyDescent="0.25">
      <c r="A251" s="7" t="s">
        <v>77</v>
      </c>
      <c r="B251" s="7" t="s">
        <v>33</v>
      </c>
      <c r="C251" s="7"/>
      <c r="D251" s="7" t="s">
        <v>51</v>
      </c>
      <c r="E251" s="7">
        <v>-157.26927570000001</v>
      </c>
      <c r="F251" s="7">
        <v>6</v>
      </c>
      <c r="G251" s="7" t="b">
        <v>0</v>
      </c>
      <c r="H251" s="7" t="b">
        <v>0</v>
      </c>
    </row>
    <row r="252" spans="1:8" x14ac:dyDescent="0.25">
      <c r="A252" s="7" t="s">
        <v>83</v>
      </c>
      <c r="B252" s="7" t="s">
        <v>42</v>
      </c>
      <c r="C252" s="7"/>
      <c r="D252" s="7" t="s">
        <v>51</v>
      </c>
      <c r="E252" s="7">
        <v>-177.8447505</v>
      </c>
      <c r="F252" s="7">
        <v>133</v>
      </c>
      <c r="G252" s="7" t="b">
        <v>1</v>
      </c>
      <c r="H252" s="7" t="b">
        <v>0</v>
      </c>
    </row>
    <row r="253" spans="1:8" x14ac:dyDescent="0.25">
      <c r="A253" s="7" t="s">
        <v>85</v>
      </c>
      <c r="B253" s="7" t="s">
        <v>42</v>
      </c>
      <c r="C253" s="7"/>
      <c r="D253" s="7" t="s">
        <v>51</v>
      </c>
      <c r="E253" s="7">
        <v>-177.84475459999999</v>
      </c>
      <c r="F253" s="7">
        <v>5</v>
      </c>
      <c r="G253" s="7" t="b">
        <v>0</v>
      </c>
      <c r="H253" s="7" t="b">
        <v>0</v>
      </c>
    </row>
    <row r="254" spans="1:8" x14ac:dyDescent="0.25">
      <c r="A254" s="7" t="s">
        <v>10</v>
      </c>
      <c r="B254" s="7" t="s">
        <v>10</v>
      </c>
      <c r="C254" s="7"/>
      <c r="D254" s="7" t="s">
        <v>91</v>
      </c>
      <c r="E254" s="7">
        <v>-105.6149324</v>
      </c>
      <c r="F254" s="7">
        <v>0</v>
      </c>
      <c r="G254" s="7" t="b">
        <v>1</v>
      </c>
      <c r="H254" s="7" t="b">
        <v>0</v>
      </c>
    </row>
    <row r="255" spans="1:8" x14ac:dyDescent="0.25">
      <c r="A255" s="7" t="s">
        <v>93</v>
      </c>
      <c r="B255" s="7" t="s">
        <v>10</v>
      </c>
      <c r="C255" s="7"/>
      <c r="D255" s="7" t="s">
        <v>91</v>
      </c>
      <c r="E255" s="7">
        <v>-105.6149324</v>
      </c>
      <c r="F255" s="7">
        <v>0</v>
      </c>
      <c r="G255" s="7" t="b">
        <v>0</v>
      </c>
      <c r="H255" s="7" t="b">
        <v>0</v>
      </c>
    </row>
    <row r="256" spans="1:8" x14ac:dyDescent="0.25">
      <c r="A256" s="7" t="s">
        <v>17</v>
      </c>
      <c r="B256" s="7" t="s">
        <v>17</v>
      </c>
      <c r="C256" s="7"/>
      <c r="D256" s="7" t="s">
        <v>91</v>
      </c>
      <c r="E256" s="7">
        <v>-115.9216155</v>
      </c>
      <c r="F256" s="7">
        <v>0</v>
      </c>
      <c r="G256" s="7" t="b">
        <v>1</v>
      </c>
      <c r="H256" s="7" t="b">
        <v>0</v>
      </c>
    </row>
    <row r="257" spans="1:8" x14ac:dyDescent="0.25">
      <c r="A257" s="7" t="s">
        <v>97</v>
      </c>
      <c r="B257" s="7" t="s">
        <v>17</v>
      </c>
      <c r="C257" s="7"/>
      <c r="D257" s="7" t="s">
        <v>91</v>
      </c>
      <c r="E257" s="7">
        <v>-115.9216155</v>
      </c>
      <c r="F257" s="7">
        <v>0</v>
      </c>
      <c r="G257" s="7" t="b">
        <v>0</v>
      </c>
      <c r="H257" s="7" t="b">
        <v>0</v>
      </c>
    </row>
    <row r="258" spans="1:8" x14ac:dyDescent="0.25">
      <c r="A258" s="7" t="s">
        <v>25</v>
      </c>
      <c r="B258" s="7" t="s">
        <v>25</v>
      </c>
      <c r="C258" s="7"/>
      <c r="D258" s="7" t="s">
        <v>91</v>
      </c>
      <c r="E258" s="7">
        <v>-136.53047319999999</v>
      </c>
      <c r="F258" s="7">
        <v>0</v>
      </c>
      <c r="G258" s="7" t="b">
        <v>1</v>
      </c>
      <c r="H258" s="7" t="b">
        <v>0</v>
      </c>
    </row>
    <row r="259" spans="1:8" x14ac:dyDescent="0.25">
      <c r="A259" s="7" t="s">
        <v>101</v>
      </c>
      <c r="B259" s="7" t="s">
        <v>25</v>
      </c>
      <c r="C259" s="7"/>
      <c r="D259" s="7" t="s">
        <v>91</v>
      </c>
      <c r="E259" s="7">
        <v>-136.53047319999999</v>
      </c>
      <c r="F259" s="7">
        <v>0</v>
      </c>
      <c r="G259" s="7" t="b">
        <v>0</v>
      </c>
      <c r="H259" s="7" t="b">
        <v>0</v>
      </c>
    </row>
    <row r="260" spans="1:8" x14ac:dyDescent="0.25">
      <c r="A260" s="7" t="s">
        <v>33</v>
      </c>
      <c r="B260" s="7" t="s">
        <v>33</v>
      </c>
      <c r="C260" s="7"/>
      <c r="D260" s="7" t="s">
        <v>91</v>
      </c>
      <c r="E260" s="7">
        <v>-157.09853749999999</v>
      </c>
      <c r="F260" s="7">
        <v>0</v>
      </c>
      <c r="G260" s="7" t="b">
        <v>1</v>
      </c>
      <c r="H260" s="7" t="b">
        <v>0</v>
      </c>
    </row>
    <row r="261" spans="1:8" x14ac:dyDescent="0.25">
      <c r="A261" s="7" t="s">
        <v>106</v>
      </c>
      <c r="B261" s="7" t="s">
        <v>33</v>
      </c>
      <c r="C261" s="7"/>
      <c r="D261" s="7" t="s">
        <v>91</v>
      </c>
      <c r="E261" s="7">
        <v>-157.09853749999999</v>
      </c>
      <c r="F261" s="7">
        <v>0</v>
      </c>
      <c r="G261" s="7" t="b">
        <v>0</v>
      </c>
      <c r="H261" s="7" t="b">
        <v>0</v>
      </c>
    </row>
    <row r="262" spans="1:8" x14ac:dyDescent="0.25">
      <c r="A262" s="7" t="s">
        <v>42</v>
      </c>
      <c r="B262" s="7" t="s">
        <v>42</v>
      </c>
      <c r="C262" s="7"/>
      <c r="D262" s="7" t="s">
        <v>91</v>
      </c>
      <c r="E262" s="7">
        <v>-177.65601849999999</v>
      </c>
      <c r="F262" s="7">
        <v>0</v>
      </c>
      <c r="G262" s="7" t="b">
        <v>1</v>
      </c>
      <c r="H262" s="7" t="b">
        <v>0</v>
      </c>
    </row>
    <row r="263" spans="1:8" x14ac:dyDescent="0.25">
      <c r="A263" s="7" t="s">
        <v>111</v>
      </c>
      <c r="B263" s="7" t="s">
        <v>42</v>
      </c>
      <c r="C263" s="7"/>
      <c r="D263" s="7" t="s">
        <v>91</v>
      </c>
      <c r="E263" s="7">
        <v>-177.65601849999999</v>
      </c>
      <c r="F263" s="7">
        <v>0</v>
      </c>
      <c r="G263" s="7" t="b">
        <v>0</v>
      </c>
      <c r="H263" s="7" t="b">
        <v>0</v>
      </c>
    </row>
    <row r="264" spans="1:8" x14ac:dyDescent="0.25">
      <c r="A264" s="3" t="s">
        <v>14</v>
      </c>
      <c r="B264" s="3" t="s">
        <v>10</v>
      </c>
      <c r="C264" s="3"/>
      <c r="D264" s="3" t="s">
        <v>11</v>
      </c>
      <c r="E264" s="3">
        <v>-105.6600631</v>
      </c>
      <c r="F264" s="3">
        <v>2</v>
      </c>
      <c r="G264" s="3" t="b">
        <v>1</v>
      </c>
      <c r="H264" s="3" t="b">
        <v>1</v>
      </c>
    </row>
    <row r="265" spans="1:8" x14ac:dyDescent="0.25">
      <c r="A265" s="3" t="s">
        <v>15</v>
      </c>
      <c r="B265" s="3" t="s">
        <v>10</v>
      </c>
      <c r="C265" s="3"/>
      <c r="D265" s="3" t="s">
        <v>11</v>
      </c>
      <c r="E265" s="3">
        <v>-105.6600631</v>
      </c>
      <c r="F265" s="3">
        <v>0</v>
      </c>
      <c r="G265" s="3" t="b">
        <v>0</v>
      </c>
      <c r="H265" s="3" t="b">
        <v>1</v>
      </c>
    </row>
    <row r="266" spans="1:8" x14ac:dyDescent="0.25">
      <c r="A266" s="3" t="s">
        <v>20</v>
      </c>
      <c r="B266" s="3" t="s">
        <v>17</v>
      </c>
      <c r="C266" s="3"/>
      <c r="D266" s="3" t="s">
        <v>11</v>
      </c>
      <c r="E266" s="3">
        <v>-115.9743885</v>
      </c>
      <c r="F266" s="3">
        <v>17</v>
      </c>
      <c r="G266" s="3" t="b">
        <v>1</v>
      </c>
      <c r="H266" s="3" t="b">
        <v>1</v>
      </c>
    </row>
    <row r="267" spans="1:8" x14ac:dyDescent="0.25">
      <c r="A267" s="3" t="s">
        <v>22</v>
      </c>
      <c r="B267" s="3" t="s">
        <v>17</v>
      </c>
      <c r="C267" s="3"/>
      <c r="D267" s="3" t="s">
        <v>11</v>
      </c>
      <c r="E267" s="3">
        <v>-115.9743934</v>
      </c>
      <c r="F267" s="3">
        <v>5</v>
      </c>
      <c r="G267" s="3" t="b">
        <v>0</v>
      </c>
      <c r="H267" s="3" t="b">
        <v>1</v>
      </c>
    </row>
    <row r="268" spans="1:8" x14ac:dyDescent="0.25">
      <c r="A268" s="3" t="s">
        <v>29</v>
      </c>
      <c r="B268" s="3" t="s">
        <v>25</v>
      </c>
      <c r="C268" s="3"/>
      <c r="D268" s="3" t="s">
        <v>11</v>
      </c>
      <c r="E268" s="3">
        <v>-136.57902569999999</v>
      </c>
      <c r="F268" s="3">
        <v>13</v>
      </c>
      <c r="G268" s="3" t="b">
        <v>1</v>
      </c>
      <c r="H268" s="3" t="b">
        <v>1</v>
      </c>
    </row>
    <row r="269" spans="1:8" x14ac:dyDescent="0.25">
      <c r="A269" s="3" t="s">
        <v>31</v>
      </c>
      <c r="B269" s="3" t="s">
        <v>25</v>
      </c>
      <c r="C269" s="3"/>
      <c r="D269" s="3" t="s">
        <v>11</v>
      </c>
      <c r="E269" s="3">
        <v>-136.57902569999999</v>
      </c>
      <c r="F269" s="3">
        <v>1</v>
      </c>
      <c r="G269" s="3" t="b">
        <v>0</v>
      </c>
      <c r="H269" s="3" t="b">
        <v>1</v>
      </c>
    </row>
    <row r="270" spans="1:8" x14ac:dyDescent="0.25">
      <c r="A270" s="3" t="s">
        <v>37</v>
      </c>
      <c r="B270" s="3" t="s">
        <v>33</v>
      </c>
      <c r="C270" s="3"/>
      <c r="D270" s="3" t="s">
        <v>11</v>
      </c>
      <c r="E270" s="3">
        <v>-157.15140930000001</v>
      </c>
      <c r="F270" s="3">
        <v>23</v>
      </c>
      <c r="G270" s="3" t="b">
        <v>1</v>
      </c>
      <c r="H270" s="3" t="b">
        <v>1</v>
      </c>
    </row>
    <row r="271" spans="1:8" x14ac:dyDescent="0.25">
      <c r="A271" s="3" t="s">
        <v>39</v>
      </c>
      <c r="B271" s="3" t="s">
        <v>33</v>
      </c>
      <c r="C271" s="3"/>
      <c r="D271" s="3" t="s">
        <v>11</v>
      </c>
      <c r="E271" s="3">
        <v>-157.15141969999999</v>
      </c>
      <c r="F271" s="3">
        <v>4</v>
      </c>
      <c r="G271" s="3" t="b">
        <v>0</v>
      </c>
      <c r="H271" s="3" t="b">
        <v>1</v>
      </c>
    </row>
    <row r="272" spans="1:8" x14ac:dyDescent="0.25">
      <c r="A272" s="3" t="s">
        <v>46</v>
      </c>
      <c r="B272" s="3" t="s">
        <v>42</v>
      </c>
      <c r="C272" s="3"/>
      <c r="D272" s="3" t="s">
        <v>11</v>
      </c>
      <c r="E272" s="3">
        <v>-177.71157099999999</v>
      </c>
      <c r="F272" s="3">
        <v>16</v>
      </c>
      <c r="G272" s="3" t="b">
        <v>1</v>
      </c>
      <c r="H272" s="3" t="b">
        <v>1</v>
      </c>
    </row>
    <row r="273" spans="1:8" x14ac:dyDescent="0.25">
      <c r="A273" s="3" t="s">
        <v>48</v>
      </c>
      <c r="B273" s="3" t="s">
        <v>42</v>
      </c>
      <c r="C273" s="3"/>
      <c r="D273" s="3" t="s">
        <v>11</v>
      </c>
      <c r="E273" s="3">
        <v>-177.69612649999999</v>
      </c>
      <c r="F273" s="3">
        <v>6</v>
      </c>
      <c r="G273" s="3" t="b">
        <v>0</v>
      </c>
      <c r="H273" s="3" t="b">
        <v>1</v>
      </c>
    </row>
    <row r="274" spans="1:8" x14ac:dyDescent="0.25">
      <c r="A274" s="3" t="s">
        <v>55</v>
      </c>
      <c r="B274" s="3" t="s">
        <v>10</v>
      </c>
      <c r="C274" s="3"/>
      <c r="D274" s="3" t="s">
        <v>51</v>
      </c>
      <c r="E274" s="3">
        <v>-105.8453057</v>
      </c>
      <c r="F274" s="3">
        <v>0</v>
      </c>
      <c r="G274" s="3" t="b">
        <v>1</v>
      </c>
      <c r="H274" s="3" t="b">
        <v>1</v>
      </c>
    </row>
    <row r="275" spans="1:8" x14ac:dyDescent="0.25">
      <c r="A275" s="3" t="s">
        <v>57</v>
      </c>
      <c r="B275" s="3" t="s">
        <v>10</v>
      </c>
      <c r="C275" s="3"/>
      <c r="D275" s="3" t="s">
        <v>51</v>
      </c>
      <c r="E275" s="3">
        <v>-105.8383455</v>
      </c>
      <c r="F275" s="3">
        <v>1</v>
      </c>
      <c r="G275" s="3" t="b">
        <v>0</v>
      </c>
      <c r="H275" s="3" t="b">
        <v>1</v>
      </c>
    </row>
    <row r="276" spans="1:8" x14ac:dyDescent="0.25">
      <c r="A276" s="3" t="s">
        <v>63</v>
      </c>
      <c r="B276" s="3" t="s">
        <v>17</v>
      </c>
      <c r="C276" s="3"/>
      <c r="D276" s="3" t="s">
        <v>51</v>
      </c>
      <c r="E276" s="3">
        <v>-116.1356979</v>
      </c>
      <c r="F276" s="3">
        <v>9</v>
      </c>
      <c r="G276" s="3" t="b">
        <v>1</v>
      </c>
      <c r="H276" s="3" t="b">
        <v>1</v>
      </c>
    </row>
    <row r="277" spans="1:8" x14ac:dyDescent="0.25">
      <c r="A277" s="3" t="s">
        <v>65</v>
      </c>
      <c r="B277" s="3" t="s">
        <v>17</v>
      </c>
      <c r="C277" s="3"/>
      <c r="D277" s="3" t="s">
        <v>51</v>
      </c>
      <c r="E277" s="3">
        <v>-116.13569819999999</v>
      </c>
      <c r="F277" s="3">
        <v>1</v>
      </c>
      <c r="G277" s="3" t="b">
        <v>0</v>
      </c>
      <c r="H277" s="3" t="b">
        <v>1</v>
      </c>
    </row>
    <row r="278" spans="1:8" x14ac:dyDescent="0.25">
      <c r="A278" s="3" t="s">
        <v>71</v>
      </c>
      <c r="B278" s="3" t="s">
        <v>25</v>
      </c>
      <c r="C278" s="3"/>
      <c r="D278" s="3" t="s">
        <v>51</v>
      </c>
      <c r="E278" s="3">
        <v>-136.7329737</v>
      </c>
      <c r="F278" s="3">
        <v>71</v>
      </c>
      <c r="G278" s="3" t="b">
        <v>1</v>
      </c>
      <c r="H278" s="3" t="b">
        <v>1</v>
      </c>
    </row>
    <row r="279" spans="1:8" x14ac:dyDescent="0.25">
      <c r="A279" s="3" t="s">
        <v>73</v>
      </c>
      <c r="B279" s="3" t="s">
        <v>25</v>
      </c>
      <c r="C279" s="3"/>
      <c r="D279" s="3" t="s">
        <v>51</v>
      </c>
      <c r="E279" s="3">
        <v>-136.73329459999999</v>
      </c>
      <c r="F279" s="3">
        <v>10</v>
      </c>
      <c r="G279" s="3" t="b">
        <v>0</v>
      </c>
      <c r="H279" s="3" t="b">
        <v>1</v>
      </c>
    </row>
    <row r="280" spans="1:8" x14ac:dyDescent="0.25">
      <c r="A280" s="3" t="s">
        <v>79</v>
      </c>
      <c r="B280" s="3" t="s">
        <v>33</v>
      </c>
      <c r="C280" s="3"/>
      <c r="D280" s="3" t="s">
        <v>51</v>
      </c>
      <c r="E280" s="3">
        <v>-157.28845240000001</v>
      </c>
      <c r="F280" s="3">
        <v>7</v>
      </c>
      <c r="G280" s="3" t="b">
        <v>1</v>
      </c>
      <c r="H280" s="3" t="b">
        <v>1</v>
      </c>
    </row>
    <row r="281" spans="1:8" x14ac:dyDescent="0.25">
      <c r="A281" s="3" t="s">
        <v>81</v>
      </c>
      <c r="B281" s="3" t="s">
        <v>33</v>
      </c>
      <c r="C281" s="3"/>
      <c r="D281" s="3" t="s">
        <v>51</v>
      </c>
      <c r="E281" s="3">
        <v>-157.26896859999999</v>
      </c>
      <c r="F281" s="3">
        <v>3</v>
      </c>
      <c r="G281" s="3" t="b">
        <v>0</v>
      </c>
      <c r="H281" s="3" t="b">
        <v>1</v>
      </c>
    </row>
    <row r="282" spans="1:8" x14ac:dyDescent="0.25">
      <c r="A282" s="3" t="s">
        <v>87</v>
      </c>
      <c r="B282" s="3" t="s">
        <v>42</v>
      </c>
      <c r="C282" s="3"/>
      <c r="D282" s="3" t="s">
        <v>51</v>
      </c>
      <c r="E282" s="3">
        <v>-177.86460210000001</v>
      </c>
      <c r="F282" s="3">
        <v>103</v>
      </c>
      <c r="G282" s="3" t="b">
        <v>1</v>
      </c>
      <c r="H282" s="3" t="b">
        <v>1</v>
      </c>
    </row>
    <row r="283" spans="1:8" x14ac:dyDescent="0.25">
      <c r="A283" s="3" t="s">
        <v>89</v>
      </c>
      <c r="B283" s="3" t="s">
        <v>42</v>
      </c>
      <c r="C283" s="3"/>
      <c r="D283" s="3" t="s">
        <v>51</v>
      </c>
      <c r="E283" s="3">
        <v>-177.86467709999999</v>
      </c>
      <c r="F283" s="3">
        <v>12</v>
      </c>
      <c r="G283" s="3" t="b">
        <v>0</v>
      </c>
      <c r="H283" s="3" t="b">
        <v>1</v>
      </c>
    </row>
    <row r="284" spans="1:8" x14ac:dyDescent="0.25">
      <c r="A284" s="3" t="s">
        <v>94</v>
      </c>
      <c r="B284" s="3" t="s">
        <v>10</v>
      </c>
      <c r="C284" s="3"/>
      <c r="D284" s="3" t="s">
        <v>91</v>
      </c>
      <c r="E284" s="3">
        <v>-105.6157702</v>
      </c>
      <c r="F284" s="3">
        <v>0</v>
      </c>
      <c r="G284" s="3" t="b">
        <v>1</v>
      </c>
      <c r="H284" s="3" t="b">
        <v>1</v>
      </c>
    </row>
    <row r="285" spans="1:8" x14ac:dyDescent="0.25">
      <c r="A285" s="3" t="s">
        <v>95</v>
      </c>
      <c r="B285" s="3" t="s">
        <v>10</v>
      </c>
      <c r="C285" s="3"/>
      <c r="D285" s="3" t="s">
        <v>91</v>
      </c>
      <c r="E285" s="3">
        <v>-105.6157702</v>
      </c>
      <c r="F285" s="3">
        <v>0</v>
      </c>
      <c r="G285" s="3" t="b">
        <v>0</v>
      </c>
      <c r="H285" s="3" t="b">
        <v>1</v>
      </c>
    </row>
    <row r="286" spans="1:8" x14ac:dyDescent="0.25">
      <c r="A286" s="3" t="s">
        <v>98</v>
      </c>
      <c r="B286" s="3" t="s">
        <v>17</v>
      </c>
      <c r="C286" s="3"/>
      <c r="D286" s="3" t="s">
        <v>91</v>
      </c>
      <c r="E286" s="3">
        <v>-115.9227827</v>
      </c>
      <c r="F286" s="3">
        <v>1</v>
      </c>
      <c r="G286" s="3" t="b">
        <v>1</v>
      </c>
      <c r="H286" s="3" t="b">
        <v>1</v>
      </c>
    </row>
    <row r="287" spans="1:8" x14ac:dyDescent="0.25">
      <c r="A287" s="3" t="s">
        <v>99</v>
      </c>
      <c r="B287" s="3" t="s">
        <v>17</v>
      </c>
      <c r="C287" s="3"/>
      <c r="D287" s="3" t="s">
        <v>91</v>
      </c>
      <c r="E287" s="3">
        <v>-115.9227827</v>
      </c>
      <c r="F287" s="3">
        <v>0</v>
      </c>
      <c r="G287" s="3" t="b">
        <v>0</v>
      </c>
      <c r="H287" s="3" t="b">
        <v>1</v>
      </c>
    </row>
    <row r="288" spans="1:8" x14ac:dyDescent="0.25">
      <c r="A288" s="3" t="s">
        <v>102</v>
      </c>
      <c r="B288" s="3" t="s">
        <v>25</v>
      </c>
      <c r="C288" s="3"/>
      <c r="D288" s="3" t="s">
        <v>91</v>
      </c>
      <c r="E288" s="3">
        <v>-136.53476409999999</v>
      </c>
      <c r="F288" s="3">
        <v>4</v>
      </c>
      <c r="G288" s="3" t="b">
        <v>1</v>
      </c>
      <c r="H288" s="3" t="b">
        <v>1</v>
      </c>
    </row>
    <row r="289" spans="1:8" x14ac:dyDescent="0.25">
      <c r="A289" s="3" t="s">
        <v>104</v>
      </c>
      <c r="B289" s="3" t="s">
        <v>25</v>
      </c>
      <c r="C289" s="3"/>
      <c r="D289" s="3" t="s">
        <v>91</v>
      </c>
      <c r="E289" s="3">
        <v>-136.53476409999999</v>
      </c>
      <c r="F289" s="3">
        <v>0</v>
      </c>
      <c r="G289" s="3" t="b">
        <v>0</v>
      </c>
      <c r="H289" s="3" t="b">
        <v>1</v>
      </c>
    </row>
    <row r="290" spans="1:8" x14ac:dyDescent="0.25">
      <c r="A290" s="3" t="s">
        <v>107</v>
      </c>
      <c r="B290" s="3" t="s">
        <v>33</v>
      </c>
      <c r="C290" s="3"/>
      <c r="D290" s="3" t="s">
        <v>91</v>
      </c>
      <c r="E290" s="3">
        <v>-157.10750440000001</v>
      </c>
      <c r="F290" s="3">
        <v>4</v>
      </c>
      <c r="G290" s="3" t="b">
        <v>1</v>
      </c>
      <c r="H290" s="3" t="b">
        <v>1</v>
      </c>
    </row>
    <row r="291" spans="1:8" x14ac:dyDescent="0.25">
      <c r="A291" s="3" t="s">
        <v>109</v>
      </c>
      <c r="B291" s="3" t="s">
        <v>33</v>
      </c>
      <c r="C291" s="3"/>
      <c r="D291" s="3" t="s">
        <v>91</v>
      </c>
      <c r="E291" s="3">
        <v>-157.10750440000001</v>
      </c>
      <c r="F291" s="3">
        <v>0</v>
      </c>
      <c r="G291" s="3" t="b">
        <v>0</v>
      </c>
      <c r="H291" s="3" t="b">
        <v>1</v>
      </c>
    </row>
    <row r="292" spans="1:8" x14ac:dyDescent="0.25">
      <c r="A292" s="3" t="s">
        <v>112</v>
      </c>
      <c r="B292" s="3" t="s">
        <v>42</v>
      </c>
      <c r="C292" s="3"/>
      <c r="D292" s="3" t="s">
        <v>91</v>
      </c>
      <c r="E292" s="3">
        <v>-177.68285510000001</v>
      </c>
      <c r="F292" s="3">
        <v>175</v>
      </c>
      <c r="G292" s="3" t="b">
        <v>1</v>
      </c>
      <c r="H292" s="3" t="b">
        <v>1</v>
      </c>
    </row>
    <row r="293" spans="1:8" x14ac:dyDescent="0.25">
      <c r="A293" s="3" t="s">
        <v>114</v>
      </c>
      <c r="B293" s="3" t="s">
        <v>42</v>
      </c>
      <c r="C293" s="3"/>
      <c r="D293" s="3" t="s">
        <v>91</v>
      </c>
      <c r="E293" s="3">
        <v>-177.6705437</v>
      </c>
      <c r="F293" s="3">
        <v>29</v>
      </c>
      <c r="G293" s="3" t="b">
        <v>0</v>
      </c>
      <c r="H293" s="3" t="b">
        <v>1</v>
      </c>
    </row>
    <row r="294" spans="1:8" x14ac:dyDescent="0.25">
      <c r="A294" s="2" t="s">
        <v>128</v>
      </c>
    </row>
    <row r="295" spans="1:8" x14ac:dyDescent="0.25">
      <c r="A295" s="5" t="s">
        <v>1</v>
      </c>
      <c r="B295" s="5" t="s">
        <v>123</v>
      </c>
      <c r="C295" s="5" t="s">
        <v>124</v>
      </c>
      <c r="D295" s="5" t="s">
        <v>125</v>
      </c>
    </row>
    <row r="296" spans="1:8" x14ac:dyDescent="0.25">
      <c r="A296" t="s">
        <v>10</v>
      </c>
      <c r="B296" t="s">
        <v>11</v>
      </c>
      <c r="C296" s="6">
        <f>ABS(E234-E264)</f>
        <v>8.9060000000529271E-4</v>
      </c>
    </row>
    <row r="297" spans="1:8" x14ac:dyDescent="0.25">
      <c r="A297" t="s">
        <v>10</v>
      </c>
      <c r="B297" t="s">
        <v>11</v>
      </c>
      <c r="C297" s="6">
        <f t="shared" ref="C297:C324" si="21">ABS(E235-E265)</f>
        <v>8.9060000000529271E-4</v>
      </c>
    </row>
    <row r="298" spans="1:8" x14ac:dyDescent="0.25">
      <c r="A298" t="s">
        <v>17</v>
      </c>
      <c r="B298" t="s">
        <v>11</v>
      </c>
      <c r="C298" s="6">
        <f t="shared" si="21"/>
        <v>1.3245000000097207E-3</v>
      </c>
    </row>
    <row r="299" spans="1:8" x14ac:dyDescent="0.25">
      <c r="A299" t="s">
        <v>17</v>
      </c>
      <c r="B299" t="s">
        <v>11</v>
      </c>
      <c r="C299" s="6">
        <f t="shared" si="21"/>
        <v>1.3304999999945721E-3</v>
      </c>
    </row>
    <row r="300" spans="1:8" x14ac:dyDescent="0.25">
      <c r="A300" t="s">
        <v>25</v>
      </c>
      <c r="B300" t="s">
        <v>11</v>
      </c>
      <c r="C300" s="6">
        <f t="shared" si="21"/>
        <v>5.2326999999934287E-3</v>
      </c>
    </row>
    <row r="301" spans="1:8" x14ac:dyDescent="0.25">
      <c r="A301" t="s">
        <v>25</v>
      </c>
      <c r="B301" t="s">
        <v>11</v>
      </c>
      <c r="C301" s="6">
        <f t="shared" si="21"/>
        <v>5.2359999999964657E-3</v>
      </c>
    </row>
    <row r="302" spans="1:8" x14ac:dyDescent="0.25">
      <c r="A302" t="s">
        <v>33</v>
      </c>
      <c r="B302" t="s">
        <v>11</v>
      </c>
      <c r="C302" s="6">
        <f t="shared" si="21"/>
        <v>9.6314000000177202E-3</v>
      </c>
    </row>
    <row r="303" spans="1:8" x14ac:dyDescent="0.25">
      <c r="A303" t="s">
        <v>33</v>
      </c>
      <c r="B303" t="s">
        <v>11</v>
      </c>
      <c r="C303" s="6">
        <f t="shared" si="21"/>
        <v>9.6212999999920612E-3</v>
      </c>
    </row>
    <row r="304" spans="1:8" x14ac:dyDescent="0.25">
      <c r="A304" t="s">
        <v>42</v>
      </c>
      <c r="B304" t="s">
        <v>11</v>
      </c>
      <c r="C304" s="6">
        <f t="shared" si="21"/>
        <v>4.2402999999922031E-3</v>
      </c>
    </row>
    <row r="305" spans="1:3" x14ac:dyDescent="0.25">
      <c r="A305" t="s">
        <v>42</v>
      </c>
      <c r="B305" t="s">
        <v>11</v>
      </c>
      <c r="C305" s="6">
        <f t="shared" si="21"/>
        <v>1.0473600000011629E-2</v>
      </c>
    </row>
    <row r="306" spans="1:3" x14ac:dyDescent="0.25">
      <c r="A306" t="s">
        <v>10</v>
      </c>
      <c r="B306" t="s">
        <v>51</v>
      </c>
      <c r="C306" s="6">
        <f t="shared" si="21"/>
        <v>1.4761499999991656E-2</v>
      </c>
    </row>
    <row r="307" spans="1:3" x14ac:dyDescent="0.25">
      <c r="A307" t="s">
        <v>10</v>
      </c>
      <c r="B307" t="s">
        <v>51</v>
      </c>
      <c r="C307" s="6">
        <f t="shared" si="21"/>
        <v>7.7349999999967167E-3</v>
      </c>
    </row>
    <row r="308" spans="1:3" x14ac:dyDescent="0.25">
      <c r="A308" t="s">
        <v>17</v>
      </c>
      <c r="B308" t="s">
        <v>51</v>
      </c>
      <c r="C308" s="6">
        <f t="shared" si="21"/>
        <v>6.4677999999958047E-3</v>
      </c>
    </row>
    <row r="309" spans="1:3" x14ac:dyDescent="0.25">
      <c r="A309" t="s">
        <v>17</v>
      </c>
      <c r="B309" t="s">
        <v>51</v>
      </c>
      <c r="C309" s="6">
        <f t="shared" si="21"/>
        <v>6.4086999999943828E-3</v>
      </c>
    </row>
    <row r="310" spans="1:3" x14ac:dyDescent="0.25">
      <c r="A310" t="s">
        <v>25</v>
      </c>
      <c r="B310" t="s">
        <v>51</v>
      </c>
      <c r="C310" s="6">
        <f t="shared" si="21"/>
        <v>1.3067000000006601E-2</v>
      </c>
    </row>
    <row r="311" spans="1:3" x14ac:dyDescent="0.25">
      <c r="A311" t="s">
        <v>25</v>
      </c>
      <c r="B311" t="s">
        <v>51</v>
      </c>
      <c r="C311" s="6">
        <f t="shared" si="21"/>
        <v>1.3399499999991349E-2</v>
      </c>
    </row>
    <row r="312" spans="1:3" x14ac:dyDescent="0.25">
      <c r="A312" t="s">
        <v>33</v>
      </c>
      <c r="B312" t="s">
        <v>51</v>
      </c>
      <c r="C312" s="6">
        <f t="shared" si="21"/>
        <v>2.0119600000015225E-2</v>
      </c>
    </row>
    <row r="313" spans="1:3" x14ac:dyDescent="0.25">
      <c r="A313" t="s">
        <v>33</v>
      </c>
      <c r="B313" t="s">
        <v>51</v>
      </c>
      <c r="C313" s="6">
        <f t="shared" si="21"/>
        <v>3.0710000001477056E-4</v>
      </c>
    </row>
    <row r="314" spans="1:3" x14ac:dyDescent="0.25">
      <c r="A314" t="s">
        <v>42</v>
      </c>
      <c r="B314" t="s">
        <v>51</v>
      </c>
      <c r="C314" s="6">
        <f t="shared" si="21"/>
        <v>1.9851600000009739E-2</v>
      </c>
    </row>
    <row r="315" spans="1:3" x14ac:dyDescent="0.25">
      <c r="A315" t="s">
        <v>42</v>
      </c>
      <c r="B315" t="s">
        <v>51</v>
      </c>
      <c r="C315" s="6">
        <f t="shared" si="21"/>
        <v>1.9922500000006949E-2</v>
      </c>
    </row>
    <row r="316" spans="1:3" x14ac:dyDescent="0.25">
      <c r="A316" t="s">
        <v>10</v>
      </c>
      <c r="B316" t="s">
        <v>91</v>
      </c>
      <c r="C316" s="6">
        <f t="shared" si="21"/>
        <v>8.3779999999933352E-4</v>
      </c>
    </row>
    <row r="317" spans="1:3" x14ac:dyDescent="0.25">
      <c r="A317" t="s">
        <v>10</v>
      </c>
      <c r="B317" t="s">
        <v>91</v>
      </c>
      <c r="C317" s="6">
        <f t="shared" si="21"/>
        <v>8.3779999999933352E-4</v>
      </c>
    </row>
    <row r="318" spans="1:3" x14ac:dyDescent="0.25">
      <c r="A318" t="s">
        <v>17</v>
      </c>
      <c r="B318" t="s">
        <v>91</v>
      </c>
      <c r="C318" s="6">
        <f t="shared" si="21"/>
        <v>1.1671999999975924E-3</v>
      </c>
    </row>
    <row r="319" spans="1:3" x14ac:dyDescent="0.25">
      <c r="A319" t="s">
        <v>17</v>
      </c>
      <c r="B319" t="s">
        <v>91</v>
      </c>
      <c r="C319" s="6">
        <f t="shared" si="21"/>
        <v>1.1671999999975924E-3</v>
      </c>
    </row>
    <row r="320" spans="1:3" x14ac:dyDescent="0.25">
      <c r="A320" t="s">
        <v>25</v>
      </c>
      <c r="B320" t="s">
        <v>91</v>
      </c>
      <c r="C320" s="6">
        <f t="shared" si="21"/>
        <v>4.2909000000008746E-3</v>
      </c>
    </row>
    <row r="321" spans="1:5" x14ac:dyDescent="0.25">
      <c r="A321" t="s">
        <v>25</v>
      </c>
      <c r="B321" t="s">
        <v>91</v>
      </c>
      <c r="C321" s="6">
        <f t="shared" si="21"/>
        <v>4.2909000000008746E-3</v>
      </c>
    </row>
    <row r="322" spans="1:5" x14ac:dyDescent="0.25">
      <c r="A322" t="s">
        <v>33</v>
      </c>
      <c r="B322" t="s">
        <v>91</v>
      </c>
      <c r="C322" s="6">
        <f t="shared" si="21"/>
        <v>8.9669000000185406E-3</v>
      </c>
    </row>
    <row r="323" spans="1:5" x14ac:dyDescent="0.25">
      <c r="A323" t="s">
        <v>33</v>
      </c>
      <c r="B323" t="s">
        <v>91</v>
      </c>
      <c r="C323" s="6">
        <f t="shared" si="21"/>
        <v>8.9669000000185406E-3</v>
      </c>
    </row>
    <row r="324" spans="1:5" x14ac:dyDescent="0.25">
      <c r="A324" t="s">
        <v>42</v>
      </c>
      <c r="B324" t="s">
        <v>91</v>
      </c>
      <c r="C324" s="6">
        <f t="shared" si="21"/>
        <v>2.6836600000024191E-2</v>
      </c>
    </row>
    <row r="325" spans="1:5" x14ac:dyDescent="0.25">
      <c r="A325" t="s">
        <v>42</v>
      </c>
      <c r="B325" t="s">
        <v>91</v>
      </c>
      <c r="C325" s="6">
        <f>ABS(E263-E293)</f>
        <v>1.4525200000008454E-2</v>
      </c>
    </row>
    <row r="327" spans="1:5" x14ac:dyDescent="0.25">
      <c r="B327" t="s">
        <v>126</v>
      </c>
      <c r="C327" s="6">
        <f>AVERAGE(C296:C325)</f>
        <v>8.0933066666702309E-3</v>
      </c>
      <c r="D327" t="s">
        <v>127</v>
      </c>
      <c r="E327">
        <f>_xlfn.STDEV.P(C296:C325)</f>
        <v>6.946534057596012E-3</v>
      </c>
    </row>
    <row r="328" spans="1:5" x14ac:dyDescent="0.25">
      <c r="B328" t="s">
        <v>120</v>
      </c>
      <c r="C328">
        <f>MIN(C296:C325)</f>
        <v>3.0710000001477056E-4</v>
      </c>
    </row>
    <row r="329" spans="1:5" x14ac:dyDescent="0.25">
      <c r="B329" t="s">
        <v>119</v>
      </c>
      <c r="C329" s="6">
        <f>MAX(C296:C325)</f>
        <v>2.6836600000024191E-2</v>
      </c>
    </row>
    <row r="331" spans="1:5" x14ac:dyDescent="0.25">
      <c r="C331">
        <f>C327*2625.5</f>
        <v>21.248976653342691</v>
      </c>
    </row>
    <row r="332" spans="1:5" x14ac:dyDescent="0.25">
      <c r="C332">
        <f t="shared" ref="C332:C333" si="22">C328*2625.5</f>
        <v>0.8062910500387801</v>
      </c>
    </row>
    <row r="333" spans="1:5" x14ac:dyDescent="0.25">
      <c r="C333">
        <f t="shared" si="22"/>
        <v>70.459493300063514</v>
      </c>
    </row>
  </sheetData>
  <sortState xmlns:xlrd2="http://schemas.microsoft.com/office/spreadsheetml/2017/richdata2" ref="A234:H293">
    <sortCondition ref="H234:H293"/>
    <sortCondition ref="D234:D293"/>
    <sortCondition ref="B234:B2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Kim</cp:lastModifiedBy>
  <dcterms:created xsi:type="dcterms:W3CDTF">2025-01-17T21:56:20Z</dcterms:created>
  <dcterms:modified xsi:type="dcterms:W3CDTF">2025-01-18T22:15:32Z</dcterms:modified>
</cp:coreProperties>
</file>