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operunion-my.sharepoint.com/personal/andrew_kim_cooper_edu/Documents/Masters/Data_management/Data-extracted/final/binding_energies/analysis/"/>
    </mc:Choice>
  </mc:AlternateContent>
  <xr:revisionPtr revIDLastSave="47" documentId="8_{8BECB3A6-9FCE-4021-B043-89E784EC3818}" xr6:coauthVersionLast="47" xr6:coauthVersionMax="47" xr10:uidLastSave="{466A4115-AC65-4556-92ED-56637A1EDC95}"/>
  <bookViews>
    <workbookView xWindow="-15855" yWindow="-6525" windowWidth="15960" windowHeight="12345" xr2:uid="{106007CB-2A85-4180-ABBB-ACF199D2C896}"/>
  </bookViews>
  <sheets>
    <sheet name="Ni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4" i="1" s="1"/>
  <c r="K57" i="1" l="1"/>
  <c r="K58" i="1"/>
  <c r="K59" i="1"/>
  <c r="K68" i="1"/>
  <c r="K69" i="1"/>
  <c r="K70" i="1"/>
  <c r="K56" i="1"/>
  <c r="I57" i="1"/>
  <c r="I58" i="1"/>
  <c r="I59" i="1"/>
  <c r="J59" i="1" s="1"/>
  <c r="I60" i="1"/>
  <c r="K60" i="1" s="1"/>
  <c r="I61" i="1"/>
  <c r="K61" i="1" s="1"/>
  <c r="I62" i="1"/>
  <c r="K62" i="1" s="1"/>
  <c r="I63" i="1"/>
  <c r="J63" i="1" s="1"/>
  <c r="I64" i="1"/>
  <c r="J64" i="1" s="1"/>
  <c r="I65" i="1"/>
  <c r="K65" i="1" s="1"/>
  <c r="I66" i="1"/>
  <c r="K66" i="1" s="1"/>
  <c r="I67" i="1"/>
  <c r="K67" i="1" s="1"/>
  <c r="I68" i="1"/>
  <c r="I69" i="1"/>
  <c r="I70" i="1"/>
  <c r="I56" i="1"/>
  <c r="J56" i="1"/>
  <c r="K39" i="1"/>
  <c r="K40" i="1"/>
  <c r="K41" i="1"/>
  <c r="K42" i="1"/>
  <c r="K43" i="1"/>
  <c r="K51" i="1"/>
  <c r="K52" i="1"/>
  <c r="K38" i="1"/>
  <c r="J39" i="1"/>
  <c r="J40" i="1"/>
  <c r="J41" i="1"/>
  <c r="J43" i="1"/>
  <c r="J50" i="1"/>
  <c r="J51" i="1"/>
  <c r="J52" i="1"/>
  <c r="J38" i="1"/>
  <c r="I39" i="1"/>
  <c r="I40" i="1"/>
  <c r="I41" i="1"/>
  <c r="I42" i="1"/>
  <c r="J42" i="1" s="1"/>
  <c r="I43" i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I52" i="1"/>
  <c r="I38" i="1"/>
  <c r="K24" i="1"/>
  <c r="K25" i="1"/>
  <c r="K26" i="1"/>
  <c r="K27" i="1"/>
  <c r="K28" i="1"/>
  <c r="K29" i="1"/>
  <c r="J23" i="1"/>
  <c r="J24" i="1"/>
  <c r="J25" i="1"/>
  <c r="J26" i="1"/>
  <c r="J28" i="1"/>
  <c r="J20" i="1"/>
  <c r="I21" i="1"/>
  <c r="K21" i="1" s="1"/>
  <c r="I22" i="1"/>
  <c r="J22" i="1" s="1"/>
  <c r="I23" i="1"/>
  <c r="K23" i="1" s="1"/>
  <c r="I24" i="1"/>
  <c r="I25" i="1"/>
  <c r="I26" i="1"/>
  <c r="I27" i="1"/>
  <c r="J27" i="1" s="1"/>
  <c r="I28" i="1"/>
  <c r="I29" i="1"/>
  <c r="J29" i="1" s="1"/>
  <c r="I30" i="1"/>
  <c r="K30" i="1" s="1"/>
  <c r="I31" i="1"/>
  <c r="K31" i="1" s="1"/>
  <c r="I32" i="1"/>
  <c r="K32" i="1" s="1"/>
  <c r="I33" i="1"/>
  <c r="K33" i="1" s="1"/>
  <c r="I34" i="1"/>
  <c r="K34" i="1" s="1"/>
  <c r="I20" i="1"/>
  <c r="K20" i="1" s="1"/>
  <c r="D43" i="1"/>
  <c r="C43" i="1"/>
  <c r="B43" i="1"/>
  <c r="B42" i="1"/>
  <c r="C42" i="1" s="1"/>
  <c r="B41" i="1"/>
  <c r="C41" i="1" s="1"/>
  <c r="B40" i="1"/>
  <c r="D40" i="1" s="1"/>
  <c r="B39" i="1"/>
  <c r="D39" i="1" s="1"/>
  <c r="B34" i="1"/>
  <c r="D34" i="1" s="1"/>
  <c r="B33" i="1"/>
  <c r="D33" i="1" s="1"/>
  <c r="B32" i="1"/>
  <c r="D32" i="1" s="1"/>
  <c r="D31" i="1"/>
  <c r="B31" i="1"/>
  <c r="C31" i="1" s="1"/>
  <c r="B30" i="1"/>
  <c r="D30" i="1" s="1"/>
  <c r="D25" i="1"/>
  <c r="B25" i="1"/>
  <c r="D22" i="1"/>
  <c r="D26" i="1" s="1"/>
  <c r="C22" i="1"/>
  <c r="C26" i="1" s="1"/>
  <c r="B22" i="1"/>
  <c r="B26" i="1" s="1"/>
  <c r="D21" i="1"/>
  <c r="C21" i="1"/>
  <c r="C25" i="1" s="1"/>
  <c r="B21" i="1"/>
  <c r="D20" i="1"/>
  <c r="D24" i="1" s="1"/>
  <c r="C20" i="1"/>
  <c r="C24" i="1" s="1"/>
  <c r="B20" i="1"/>
  <c r="B24" i="1" s="1"/>
  <c r="C39" i="1" l="1"/>
  <c r="J34" i="1"/>
  <c r="J49" i="1"/>
  <c r="J21" i="1"/>
  <c r="J48" i="1"/>
  <c r="J32" i="1"/>
  <c r="J47" i="1"/>
  <c r="J31" i="1"/>
  <c r="K22" i="1"/>
  <c r="J46" i="1"/>
  <c r="K64" i="1"/>
  <c r="K63" i="1"/>
  <c r="J45" i="1"/>
  <c r="J44" i="1"/>
  <c r="J33" i="1"/>
  <c r="J30" i="1"/>
  <c r="J68" i="1"/>
  <c r="J67" i="1"/>
  <c r="J60" i="1"/>
  <c r="J57" i="1"/>
  <c r="J61" i="1"/>
  <c r="J65" i="1"/>
  <c r="J69" i="1"/>
  <c r="J58" i="1"/>
  <c r="J62" i="1"/>
  <c r="J66" i="1"/>
  <c r="J70" i="1"/>
  <c r="D35" i="1"/>
  <c r="C40" i="1"/>
  <c r="C33" i="1"/>
  <c r="D41" i="1"/>
  <c r="D42" i="1"/>
  <c r="C32" i="1"/>
  <c r="C30" i="1"/>
  <c r="C34" i="1"/>
</calcChain>
</file>

<file path=xl/sharedStrings.xml><?xml version="1.0" encoding="utf-8"?>
<sst xmlns="http://schemas.openxmlformats.org/spreadsheetml/2006/main" count="204" uniqueCount="51">
  <si>
    <t>NaPS</t>
  </si>
  <si>
    <t>Sorbent</t>
  </si>
  <si>
    <t>Solvent</t>
  </si>
  <si>
    <t>Binding Energy</t>
  </si>
  <si>
    <t>Combined Energy</t>
  </si>
  <si>
    <t>Sum Energy</t>
  </si>
  <si>
    <t>Electronic SCF</t>
  </si>
  <si>
    <t>vdw</t>
  </si>
  <si>
    <t>Na2S2</t>
  </si>
  <si>
    <t>NiS2</t>
  </si>
  <si>
    <t>Vacuum</t>
  </si>
  <si>
    <t>PC</t>
  </si>
  <si>
    <t>Glyme</t>
  </si>
  <si>
    <t>Na2S4</t>
  </si>
  <si>
    <t>Na2S6</t>
  </si>
  <si>
    <t>Na2S8</t>
  </si>
  <si>
    <t>Na2S</t>
  </si>
  <si>
    <t>Min Max and Averages (Hartree)</t>
  </si>
  <si>
    <t>min</t>
  </si>
  <si>
    <t>max</t>
  </si>
  <si>
    <t>average</t>
  </si>
  <si>
    <t>vacuum</t>
  </si>
  <si>
    <t>glyme</t>
  </si>
  <si>
    <t>pc</t>
  </si>
  <si>
    <t>Min Max and Averages (kJ/mol)</t>
  </si>
  <si>
    <t>glyme - vacuum</t>
  </si>
  <si>
    <t>energy (H)</t>
  </si>
  <si>
    <t>energy (kJ/mol)</t>
  </si>
  <si>
    <t>% Difference</t>
  </si>
  <si>
    <t>avg</t>
  </si>
  <si>
    <t>PC - vacuum</t>
  </si>
  <si>
    <t>Comparison with NiS2_S</t>
  </si>
  <si>
    <t>NiS2_S</t>
  </si>
  <si>
    <t>NiS2_S-NiS2 (Hartree)</t>
  </si>
  <si>
    <t>%Difference</t>
  </si>
  <si>
    <t>Comparison with Graphene</t>
  </si>
  <si>
    <t>graphene</t>
  </si>
  <si>
    <t>graphene_vdw</t>
  </si>
  <si>
    <t>0.012915338153220546</t>
  </si>
  <si>
    <t>0.020067136790544282</t>
  </si>
  <si>
    <t>0.025063792944820307</t>
  </si>
  <si>
    <t>0.027258368959451218</t>
  </si>
  <si>
    <t>0.012560926863557142</t>
  </si>
  <si>
    <t>0.042525020226548804</t>
  </si>
  <si>
    <t>0.016401411215611006</t>
  </si>
  <si>
    <t>0.016747810108086014</t>
  </si>
  <si>
    <t>NiS2_S-graphene (Hartree)</t>
  </si>
  <si>
    <t>NiS2_S-NiS2 (kJ/mol)</t>
  </si>
  <si>
    <t>NiS2_S-graphene (kJ/mol)</t>
  </si>
  <si>
    <t>Comparison with Graphene_vdw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</si>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</sst>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54E9-95BC-4761-8676-8FFAA2BFFFA1}">
  <dimension ref="A1:K70"/>
  <sheetViews>
    <sheetView tabSelected="1" topLeftCell="A6" workbookViewId="0">
      <selection activeCell="E21" sqref="E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</v>
      </c>
      <c r="J1" t="s">
        <v>36</v>
      </c>
      <c r="K1" t="s">
        <v>37</v>
      </c>
    </row>
    <row r="2" spans="1:11" x14ac:dyDescent="0.25">
      <c r="A2" t="s">
        <v>8</v>
      </c>
      <c r="B2" t="s">
        <v>9</v>
      </c>
      <c r="C2" t="s">
        <v>12</v>
      </c>
      <c r="D2">
        <v>0.14161004345623901</v>
      </c>
      <c r="E2">
        <v>-7019.9354516721296</v>
      </c>
      <c r="F2">
        <v>-7019.7938416286797</v>
      </c>
      <c r="G2" t="b">
        <v>0</v>
      </c>
      <c r="H2" t="b">
        <v>0</v>
      </c>
      <c r="I2">
        <v>0.19677519211472799</v>
      </c>
      <c r="J2">
        <v>3.5819766000000003E-2</v>
      </c>
      <c r="K2">
        <v>4.2988471E-2</v>
      </c>
    </row>
    <row r="3" spans="1:11" x14ac:dyDescent="0.25">
      <c r="A3" t="s">
        <v>13</v>
      </c>
      <c r="B3" t="s">
        <v>9</v>
      </c>
      <c r="C3" t="s">
        <v>12</v>
      </c>
      <c r="D3">
        <v>0.104491284007053</v>
      </c>
      <c r="E3">
        <v>-7040.4990596375701</v>
      </c>
      <c r="F3">
        <v>-7040.3945683535603</v>
      </c>
      <c r="G3" t="b">
        <v>0</v>
      </c>
      <c r="H3" t="b">
        <v>0</v>
      </c>
      <c r="I3">
        <v>0.190939223963141</v>
      </c>
      <c r="J3" s="1" t="s">
        <v>38</v>
      </c>
      <c r="K3">
        <v>2.6070029827110298E-2</v>
      </c>
    </row>
    <row r="4" spans="1:11" x14ac:dyDescent="0.25">
      <c r="A4" t="s">
        <v>14</v>
      </c>
      <c r="B4" t="s">
        <v>9</v>
      </c>
      <c r="C4" t="s">
        <v>12</v>
      </c>
      <c r="D4">
        <v>0.35060171147688302</v>
      </c>
      <c r="E4">
        <v>-7061.3131788192104</v>
      </c>
      <c r="F4">
        <v>-7060.9625771077299</v>
      </c>
      <c r="G4" t="b">
        <v>0</v>
      </c>
      <c r="H4" t="b">
        <v>0</v>
      </c>
      <c r="I4">
        <v>0.14961069888249701</v>
      </c>
      <c r="J4">
        <v>4.6257249999999998E-3</v>
      </c>
      <c r="K4">
        <v>1.6569319242421401E-2</v>
      </c>
    </row>
    <row r="5" spans="1:11" x14ac:dyDescent="0.25">
      <c r="A5" t="s">
        <v>15</v>
      </c>
      <c r="B5" t="s">
        <v>9</v>
      </c>
      <c r="C5" t="s">
        <v>12</v>
      </c>
      <c r="D5">
        <v>0.34455262613027998</v>
      </c>
      <c r="E5">
        <v>-7081.8719313616502</v>
      </c>
      <c r="F5">
        <v>-7081.52737873552</v>
      </c>
      <c r="G5" t="b">
        <v>0</v>
      </c>
      <c r="H5" t="b">
        <v>0</v>
      </c>
      <c r="I5">
        <v>0.31326947805973698</v>
      </c>
      <c r="J5">
        <v>-5.3753810000000003E-3</v>
      </c>
      <c r="K5">
        <v>2.74601139536798E-2</v>
      </c>
    </row>
    <row r="6" spans="1:11" x14ac:dyDescent="0.25">
      <c r="A6" t="s">
        <v>16</v>
      </c>
      <c r="B6" t="s">
        <v>9</v>
      </c>
      <c r="C6" t="s">
        <v>12</v>
      </c>
      <c r="D6">
        <v>0.15404828852024299</v>
      </c>
      <c r="E6">
        <v>-7009.63399947364</v>
      </c>
      <c r="F6">
        <v>-7009.4799511851197</v>
      </c>
      <c r="G6" t="b">
        <v>0</v>
      </c>
      <c r="H6" t="b">
        <v>0</v>
      </c>
      <c r="I6">
        <v>0.204974942196713</v>
      </c>
      <c r="J6" s="1" t="s">
        <v>39</v>
      </c>
      <c r="K6">
        <v>4.1878628000000001E-2</v>
      </c>
    </row>
    <row r="7" spans="1:11" x14ac:dyDescent="0.25">
      <c r="A7" t="s">
        <v>8</v>
      </c>
      <c r="B7" t="s">
        <v>9</v>
      </c>
      <c r="C7" t="s">
        <v>11</v>
      </c>
      <c r="D7">
        <v>5.54490617514602E-2</v>
      </c>
      <c r="E7">
        <v>-7020.2860825604503</v>
      </c>
      <c r="F7">
        <v>-7020.2306334986997</v>
      </c>
      <c r="G7" t="b">
        <v>0</v>
      </c>
      <c r="H7" t="b">
        <v>0</v>
      </c>
      <c r="I7">
        <v>0.128983555839113</v>
      </c>
      <c r="J7" s="1" t="s">
        <v>40</v>
      </c>
      <c r="K7">
        <v>4.4099059000000003E-2</v>
      </c>
    </row>
    <row r="8" spans="1:11" x14ac:dyDescent="0.25">
      <c r="A8" t="s">
        <v>13</v>
      </c>
      <c r="B8" t="s">
        <v>9</v>
      </c>
      <c r="C8" t="s">
        <v>11</v>
      </c>
      <c r="D8">
        <v>0.21732063697072501</v>
      </c>
      <c r="E8">
        <v>-7041.03855977285</v>
      </c>
      <c r="F8">
        <v>-7040.8212391358802</v>
      </c>
      <c r="G8" t="b">
        <v>0</v>
      </c>
      <c r="H8" t="b">
        <v>0</v>
      </c>
      <c r="I8">
        <v>0.13554859137820999</v>
      </c>
      <c r="J8">
        <v>8.5511900000000002E-3</v>
      </c>
      <c r="K8">
        <v>2.8686619999999999E-2</v>
      </c>
    </row>
    <row r="9" spans="1:11" x14ac:dyDescent="0.25">
      <c r="A9" t="s">
        <v>14</v>
      </c>
      <c r="B9" t="s">
        <v>9</v>
      </c>
      <c r="C9" t="s">
        <v>11</v>
      </c>
      <c r="D9">
        <v>0.291896837422427</v>
      </c>
      <c r="E9">
        <v>-7061.6625165678997</v>
      </c>
      <c r="F9">
        <v>-7061.37061973048</v>
      </c>
      <c r="G9" t="b">
        <v>0</v>
      </c>
      <c r="H9" t="b">
        <v>0</v>
      </c>
      <c r="I9">
        <v>0.109462954002083</v>
      </c>
      <c r="J9" s="1" t="s">
        <v>41</v>
      </c>
      <c r="K9">
        <v>4.2280538999999999E-2</v>
      </c>
    </row>
    <row r="10" spans="1:11" x14ac:dyDescent="0.25">
      <c r="A10" t="s">
        <v>15</v>
      </c>
      <c r="B10" t="s">
        <v>9</v>
      </c>
      <c r="C10" t="s">
        <v>11</v>
      </c>
      <c r="D10">
        <v>0.20406308395467901</v>
      </c>
      <c r="E10">
        <v>-7082.1501616801297</v>
      </c>
      <c r="F10">
        <v>-7081.9460985961796</v>
      </c>
      <c r="G10" t="b">
        <v>0</v>
      </c>
      <c r="H10" t="b">
        <v>0</v>
      </c>
      <c r="I10">
        <v>0.24621003869378899</v>
      </c>
      <c r="J10">
        <v>4.0959600000000001E-3</v>
      </c>
      <c r="K10">
        <v>3.6186072999999999E-2</v>
      </c>
    </row>
    <row r="11" spans="1:11" x14ac:dyDescent="0.25">
      <c r="A11" t="s">
        <v>16</v>
      </c>
      <c r="B11" t="s">
        <v>9</v>
      </c>
      <c r="C11" t="s">
        <v>11</v>
      </c>
      <c r="D11">
        <v>7.25169815968911E-2</v>
      </c>
      <c r="E11">
        <v>-7010.0044715308704</v>
      </c>
      <c r="F11">
        <v>-7009.9319545492699</v>
      </c>
      <c r="G11" t="b">
        <v>0</v>
      </c>
      <c r="H11" t="b">
        <v>0</v>
      </c>
      <c r="I11">
        <v>0.13484854263697299</v>
      </c>
      <c r="J11" s="1" t="s">
        <v>42</v>
      </c>
      <c r="K11">
        <v>2.0557901293500401E-2</v>
      </c>
    </row>
    <row r="12" spans="1:11" x14ac:dyDescent="0.25">
      <c r="A12" t="s">
        <v>8</v>
      </c>
      <c r="B12" t="s">
        <v>9</v>
      </c>
      <c r="C12" t="s">
        <v>10</v>
      </c>
      <c r="D12">
        <v>0.15228105498135799</v>
      </c>
      <c r="E12">
        <v>-7019.8427483087198</v>
      </c>
      <c r="F12">
        <v>-7019.6904672537403</v>
      </c>
      <c r="G12" t="b">
        <v>0</v>
      </c>
      <c r="H12" t="b">
        <v>0</v>
      </c>
      <c r="I12">
        <v>0.22501579860545401</v>
      </c>
      <c r="J12" s="1" t="s">
        <v>43</v>
      </c>
      <c r="K12">
        <v>6.0308859859446701E-2</v>
      </c>
    </row>
    <row r="13" spans="1:11" x14ac:dyDescent="0.25">
      <c r="A13" t="s">
        <v>13</v>
      </c>
      <c r="B13" t="s">
        <v>9</v>
      </c>
      <c r="C13" t="s">
        <v>10</v>
      </c>
      <c r="D13">
        <v>0.171481315930577</v>
      </c>
      <c r="E13">
        <v>-7040.47080625545</v>
      </c>
      <c r="F13">
        <v>-7040.2993249395204</v>
      </c>
      <c r="G13" t="b">
        <v>0</v>
      </c>
      <c r="H13" t="b">
        <v>0</v>
      </c>
      <c r="I13">
        <v>0.20713307016922</v>
      </c>
      <c r="J13" s="1" t="s">
        <v>44</v>
      </c>
      <c r="K13">
        <v>4.0599466067874297E-2</v>
      </c>
    </row>
    <row r="14" spans="1:11" x14ac:dyDescent="0.25">
      <c r="A14" t="s">
        <v>14</v>
      </c>
      <c r="B14" t="s">
        <v>9</v>
      </c>
      <c r="C14" t="s">
        <v>10</v>
      </c>
      <c r="D14">
        <v>0.35355381458521101</v>
      </c>
      <c r="E14">
        <v>-7061.2209430721796</v>
      </c>
      <c r="F14">
        <v>-7060.8673892575898</v>
      </c>
      <c r="G14" t="b">
        <v>0</v>
      </c>
      <c r="H14" t="b">
        <v>0</v>
      </c>
      <c r="I14">
        <v>0.26318058384458698</v>
      </c>
      <c r="J14">
        <v>1.0715832E-2</v>
      </c>
      <c r="K14">
        <v>3.7585252999999999E-2</v>
      </c>
    </row>
    <row r="15" spans="1:11" x14ac:dyDescent="0.25">
      <c r="A15" t="s">
        <v>15</v>
      </c>
      <c r="B15" t="s">
        <v>9</v>
      </c>
      <c r="C15" t="s">
        <v>10</v>
      </c>
      <c r="D15">
        <v>0.37147712349906198</v>
      </c>
      <c r="E15">
        <v>-7081.7963473835298</v>
      </c>
      <c r="F15">
        <v>-7081.4248702600398</v>
      </c>
      <c r="G15" t="b">
        <v>0</v>
      </c>
      <c r="H15" t="b">
        <v>0</v>
      </c>
      <c r="I15">
        <v>0.35309008630338201</v>
      </c>
      <c r="J15" s="1" t="s">
        <v>45</v>
      </c>
      <c r="K15">
        <v>3.3730093699318703E-2</v>
      </c>
    </row>
    <row r="16" spans="1:11" x14ac:dyDescent="0.25">
      <c r="A16" t="s">
        <v>16</v>
      </c>
      <c r="B16" t="s">
        <v>9</v>
      </c>
      <c r="C16" t="s">
        <v>10</v>
      </c>
      <c r="D16">
        <v>0.138498552369128</v>
      </c>
      <c r="E16">
        <v>-7009.5222826895297</v>
      </c>
      <c r="F16">
        <v>-7009.3837841371596</v>
      </c>
      <c r="G16" t="b">
        <v>0</v>
      </c>
      <c r="H16" t="b">
        <v>0</v>
      </c>
      <c r="I16">
        <v>0.22802199083253</v>
      </c>
      <c r="J16">
        <v>3.6606155000000001E-2</v>
      </c>
      <c r="K16">
        <v>5.1772269314255902E-2</v>
      </c>
    </row>
    <row r="18" spans="1:11" x14ac:dyDescent="0.25">
      <c r="A18" t="s">
        <v>17</v>
      </c>
      <c r="G18" t="s">
        <v>31</v>
      </c>
    </row>
    <row r="19" spans="1:11" x14ac:dyDescent="0.25">
      <c r="B19" t="s">
        <v>18</v>
      </c>
      <c r="C19" t="s">
        <v>19</v>
      </c>
      <c r="D19" t="s">
        <v>20</v>
      </c>
      <c r="E19" t="s">
        <v>50</v>
      </c>
      <c r="G19" t="s">
        <v>0</v>
      </c>
      <c r="H19" t="s">
        <v>2</v>
      </c>
      <c r="I19" t="s">
        <v>33</v>
      </c>
      <c r="J19" t="s">
        <v>47</v>
      </c>
      <c r="K19" t="s">
        <v>34</v>
      </c>
    </row>
    <row r="20" spans="1:11" x14ac:dyDescent="0.25">
      <c r="A20" t="s">
        <v>21</v>
      </c>
      <c r="B20">
        <f>MIN(D12:D16)</f>
        <v>0.138498552369128</v>
      </c>
      <c r="C20">
        <f>MAX(D12:D16)</f>
        <v>0.37147712349906198</v>
      </c>
      <c r="D20">
        <f>AVERAGE(D12:D16)</f>
        <v>0.23745837227306721</v>
      </c>
      <c r="E20">
        <f>_xlfn.STDEV.P(D12:D16)</f>
        <v>0.10280113881264163</v>
      </c>
      <c r="G20" t="s">
        <v>8</v>
      </c>
      <c r="H20" t="s">
        <v>12</v>
      </c>
      <c r="I20">
        <f>I2-D2</f>
        <v>5.5165148658488983E-2</v>
      </c>
      <c r="J20">
        <f>I20*2625.5</f>
        <v>144.83609780286284</v>
      </c>
      <c r="K20">
        <f>I20/D2*100</f>
        <v>38.955675255855965</v>
      </c>
    </row>
    <row r="21" spans="1:11" x14ac:dyDescent="0.25">
      <c r="A21" t="s">
        <v>22</v>
      </c>
      <c r="B21">
        <f>MIN(D2:D6)</f>
        <v>0.104491284007053</v>
      </c>
      <c r="C21">
        <f>MAX(D2:D6)</f>
        <v>0.35060171147688302</v>
      </c>
      <c r="D21">
        <f>AVERAGE(D2:D6)</f>
        <v>0.21906079071813961</v>
      </c>
      <c r="G21" t="s">
        <v>13</v>
      </c>
      <c r="H21" t="s">
        <v>12</v>
      </c>
      <c r="I21">
        <f t="shared" ref="I21:I34" si="0">I3-D3</f>
        <v>8.6447939956088002E-2</v>
      </c>
      <c r="J21">
        <f t="shared" ref="J21:J34" si="1">I21*2625.5</f>
        <v>226.96906635470904</v>
      </c>
      <c r="K21">
        <f t="shared" ref="K21:K34" si="2">I21/D3*100</f>
        <v>82.73220180761956</v>
      </c>
    </row>
    <row r="22" spans="1:11" x14ac:dyDescent="0.25">
      <c r="A22" t="s">
        <v>23</v>
      </c>
      <c r="B22">
        <f>MIN(D7:D11)</f>
        <v>5.54490617514602E-2</v>
      </c>
      <c r="C22">
        <f>MAX(D7:D11)</f>
        <v>0.291896837422427</v>
      </c>
      <c r="D22">
        <f>AVERAGE(D7:D11)</f>
        <v>0.16824932033923645</v>
      </c>
      <c r="G22" t="s">
        <v>14</v>
      </c>
      <c r="H22" t="s">
        <v>12</v>
      </c>
      <c r="I22">
        <f t="shared" si="0"/>
        <v>-0.20099101259438601</v>
      </c>
      <c r="J22">
        <f t="shared" si="1"/>
        <v>-527.70190356656042</v>
      </c>
      <c r="K22">
        <f t="shared" si="2"/>
        <v>-57.327447646426677</v>
      </c>
    </row>
    <row r="23" spans="1:11" x14ac:dyDescent="0.25">
      <c r="A23" t="s">
        <v>24</v>
      </c>
      <c r="G23" t="s">
        <v>15</v>
      </c>
      <c r="H23" t="s">
        <v>12</v>
      </c>
      <c r="I23">
        <f t="shared" si="0"/>
        <v>-3.1283148070542999E-2</v>
      </c>
      <c r="J23">
        <f t="shared" si="1"/>
        <v>-82.13390525921065</v>
      </c>
      <c r="K23">
        <f t="shared" si="2"/>
        <v>-9.079352673026623</v>
      </c>
    </row>
    <row r="24" spans="1:11" x14ac:dyDescent="0.25">
      <c r="A24" t="s">
        <v>21</v>
      </c>
      <c r="B24">
        <f>B20*2625.5</f>
        <v>363.62794924514554</v>
      </c>
      <c r="C24">
        <f t="shared" ref="C24:E24" si="3">C20*2625.5</f>
        <v>975.31318774678721</v>
      </c>
      <c r="D24">
        <f t="shared" si="3"/>
        <v>623.44695640293799</v>
      </c>
      <c r="E24">
        <f t="shared" si="3"/>
        <v>269.90438995259063</v>
      </c>
      <c r="G24" t="s">
        <v>16</v>
      </c>
      <c r="H24" t="s">
        <v>12</v>
      </c>
      <c r="I24">
        <f t="shared" si="0"/>
        <v>5.0926653676470007E-2</v>
      </c>
      <c r="J24">
        <f t="shared" si="1"/>
        <v>133.70792922757201</v>
      </c>
      <c r="K24">
        <f t="shared" si="2"/>
        <v>33.058889628480294</v>
      </c>
    </row>
    <row r="25" spans="1:11" x14ac:dyDescent="0.25">
      <c r="A25" t="s">
        <v>22</v>
      </c>
      <c r="B25">
        <f t="shared" ref="B25:D26" si="4">B21*2625.5</f>
        <v>274.34186616051767</v>
      </c>
      <c r="C25">
        <f t="shared" si="4"/>
        <v>920.50479348255635</v>
      </c>
      <c r="D25">
        <f t="shared" si="4"/>
        <v>575.14410603047554</v>
      </c>
      <c r="G25" t="s">
        <v>8</v>
      </c>
      <c r="H25" t="s">
        <v>11</v>
      </c>
      <c r="I25">
        <f t="shared" si="0"/>
        <v>7.3534494087652807E-2</v>
      </c>
      <c r="J25">
        <f t="shared" si="1"/>
        <v>193.06481422713244</v>
      </c>
      <c r="K25">
        <f t="shared" si="2"/>
        <v>132.61630001470016</v>
      </c>
    </row>
    <row r="26" spans="1:11" x14ac:dyDescent="0.25">
      <c r="A26" t="s">
        <v>23</v>
      </c>
      <c r="B26">
        <f t="shared" si="4"/>
        <v>145.58151162845877</v>
      </c>
      <c r="C26">
        <f t="shared" si="4"/>
        <v>766.37514665258209</v>
      </c>
      <c r="D26">
        <f t="shared" si="4"/>
        <v>441.73859055066532</v>
      </c>
      <c r="G26" t="s">
        <v>13</v>
      </c>
      <c r="H26" t="s">
        <v>11</v>
      </c>
      <c r="I26">
        <f t="shared" si="0"/>
        <v>-8.1772045592515025E-2</v>
      </c>
      <c r="J26">
        <f t="shared" si="1"/>
        <v>-214.69250570314819</v>
      </c>
      <c r="K26">
        <f t="shared" si="2"/>
        <v>-37.627372500077129</v>
      </c>
    </row>
    <row r="27" spans="1:11" x14ac:dyDescent="0.25">
      <c r="G27" t="s">
        <v>14</v>
      </c>
      <c r="H27" t="s">
        <v>11</v>
      </c>
      <c r="I27">
        <f t="shared" si="0"/>
        <v>-0.182433883420344</v>
      </c>
      <c r="J27">
        <f t="shared" si="1"/>
        <v>-478.98016092011318</v>
      </c>
      <c r="K27">
        <f t="shared" si="2"/>
        <v>-62.499438168399713</v>
      </c>
    </row>
    <row r="28" spans="1:11" x14ac:dyDescent="0.25">
      <c r="A28" t="s">
        <v>25</v>
      </c>
      <c r="G28" t="s">
        <v>15</v>
      </c>
      <c r="H28" t="s">
        <v>11</v>
      </c>
      <c r="I28">
        <f t="shared" si="0"/>
        <v>4.2146954739109982E-2</v>
      </c>
      <c r="J28">
        <f t="shared" si="1"/>
        <v>110.65682966753326</v>
      </c>
      <c r="K28">
        <f t="shared" si="2"/>
        <v>20.653885025314292</v>
      </c>
    </row>
    <row r="29" spans="1:11" x14ac:dyDescent="0.25">
      <c r="B29" t="s">
        <v>26</v>
      </c>
      <c r="C29" t="s">
        <v>27</v>
      </c>
      <c r="D29" t="s">
        <v>28</v>
      </c>
      <c r="G29" t="s">
        <v>16</v>
      </c>
      <c r="H29" t="s">
        <v>11</v>
      </c>
      <c r="I29">
        <f t="shared" si="0"/>
        <v>6.233156104008189E-2</v>
      </c>
      <c r="J29">
        <f t="shared" si="1"/>
        <v>163.65151351073501</v>
      </c>
      <c r="K29">
        <f t="shared" si="2"/>
        <v>85.954433937380159</v>
      </c>
    </row>
    <row r="30" spans="1:11" x14ac:dyDescent="0.25">
      <c r="A30" t="s">
        <v>8</v>
      </c>
      <c r="B30">
        <f>D2-D12</f>
        <v>-1.0671011525118984E-2</v>
      </c>
      <c r="C30">
        <f>B30*2625.5</f>
        <v>-28.016740759199894</v>
      </c>
      <c r="D30">
        <f>B30/D12*100</f>
        <v>-7.0074452310731044</v>
      </c>
      <c r="G30" t="s">
        <v>8</v>
      </c>
      <c r="H30" t="s">
        <v>10</v>
      </c>
      <c r="I30">
        <f t="shared" si="0"/>
        <v>7.2734743624096015E-2</v>
      </c>
      <c r="J30">
        <f t="shared" si="1"/>
        <v>190.96506938506408</v>
      </c>
      <c r="K30">
        <f t="shared" si="2"/>
        <v>47.763488132519235</v>
      </c>
    </row>
    <row r="31" spans="1:11" x14ac:dyDescent="0.25">
      <c r="A31" t="s">
        <v>13</v>
      </c>
      <c r="B31">
        <f t="shared" ref="B31:B34" si="5">D3-D13</f>
        <v>-6.6990031923523999E-2</v>
      </c>
      <c r="C31">
        <f t="shared" ref="C31:C34" si="6">B31*2625.5</f>
        <v>-175.88232881521225</v>
      </c>
      <c r="D31">
        <f t="shared" ref="D31:D34" si="7">B31/D13*100</f>
        <v>-39.065499095332598</v>
      </c>
      <c r="G31" t="s">
        <v>13</v>
      </c>
      <c r="H31" t="s">
        <v>10</v>
      </c>
      <c r="I31">
        <f t="shared" si="0"/>
        <v>3.5651754238643002E-2</v>
      </c>
      <c r="J31">
        <f t="shared" si="1"/>
        <v>93.6036807535572</v>
      </c>
      <c r="K31">
        <f t="shared" si="2"/>
        <v>20.790459908224847</v>
      </c>
    </row>
    <row r="32" spans="1:11" x14ac:dyDescent="0.25">
      <c r="A32" t="s">
        <v>14</v>
      </c>
      <c r="B32">
        <f t="shared" si="5"/>
        <v>-2.9521031083279969E-3</v>
      </c>
      <c r="C32">
        <f t="shared" si="6"/>
        <v>-7.7507467109151555</v>
      </c>
      <c r="D32">
        <f t="shared" si="7"/>
        <v>-0.8349798493311128</v>
      </c>
      <c r="G32" t="s">
        <v>14</v>
      </c>
      <c r="H32" t="s">
        <v>10</v>
      </c>
      <c r="I32">
        <f t="shared" si="0"/>
        <v>-9.0373230740624033E-2</v>
      </c>
      <c r="J32">
        <f t="shared" si="1"/>
        <v>-237.2749173095084</v>
      </c>
      <c r="K32">
        <f t="shared" si="2"/>
        <v>-25.561379063792543</v>
      </c>
    </row>
    <row r="33" spans="1:11" x14ac:dyDescent="0.25">
      <c r="A33" t="s">
        <v>15</v>
      </c>
      <c r="B33">
        <f t="shared" si="5"/>
        <v>-2.6924497368781997E-2</v>
      </c>
      <c r="C33">
        <f t="shared" si="6"/>
        <v>-70.690267841737139</v>
      </c>
      <c r="D33">
        <f t="shared" si="7"/>
        <v>-7.2479557059049915</v>
      </c>
      <c r="G33" t="s">
        <v>15</v>
      </c>
      <c r="H33" t="s">
        <v>10</v>
      </c>
      <c r="I33">
        <f t="shared" si="0"/>
        <v>-1.8387037195679967E-2</v>
      </c>
      <c r="J33">
        <f t="shared" si="1"/>
        <v>-48.27516615725775</v>
      </c>
      <c r="K33">
        <f t="shared" si="2"/>
        <v>-4.9497091563772697</v>
      </c>
    </row>
    <row r="34" spans="1:11" x14ac:dyDescent="0.25">
      <c r="A34" t="s">
        <v>16</v>
      </c>
      <c r="B34">
        <f t="shared" si="5"/>
        <v>1.554973615111499E-2</v>
      </c>
      <c r="C34">
        <f t="shared" si="6"/>
        <v>40.825832264752407</v>
      </c>
      <c r="D34">
        <f t="shared" si="7"/>
        <v>11.227363669240129</v>
      </c>
      <c r="G34" t="s">
        <v>16</v>
      </c>
      <c r="H34" t="s">
        <v>10</v>
      </c>
      <c r="I34">
        <f t="shared" si="0"/>
        <v>8.9523438463401994E-2</v>
      </c>
      <c r="J34">
        <f t="shared" si="1"/>
        <v>235.04378768566193</v>
      </c>
      <c r="K34">
        <f t="shared" si="2"/>
        <v>64.638537321894205</v>
      </c>
    </row>
    <row r="35" spans="1:11" x14ac:dyDescent="0.25">
      <c r="C35" t="s">
        <v>29</v>
      </c>
      <c r="D35">
        <f>AVERAGE(D30:D34)</f>
        <v>-8.5857032424803368</v>
      </c>
    </row>
    <row r="36" spans="1:11" x14ac:dyDescent="0.25">
      <c r="G36" t="s">
        <v>35</v>
      </c>
    </row>
    <row r="37" spans="1:11" x14ac:dyDescent="0.25">
      <c r="A37" t="s">
        <v>30</v>
      </c>
      <c r="G37" t="s">
        <v>0</v>
      </c>
      <c r="H37" t="s">
        <v>2</v>
      </c>
      <c r="I37" t="s">
        <v>46</v>
      </c>
      <c r="J37" t="s">
        <v>48</v>
      </c>
      <c r="K37" t="s">
        <v>34</v>
      </c>
    </row>
    <row r="38" spans="1:11" x14ac:dyDescent="0.25">
      <c r="B38" t="s">
        <v>26</v>
      </c>
      <c r="C38" t="s">
        <v>27</v>
      </c>
      <c r="D38" t="s">
        <v>28</v>
      </c>
      <c r="G38" t="s">
        <v>8</v>
      </c>
      <c r="H38" t="s">
        <v>12</v>
      </c>
      <c r="I38">
        <f>D2-J2</f>
        <v>0.10579027745623901</v>
      </c>
      <c r="J38">
        <f>I38*2625.5</f>
        <v>277.75237346135549</v>
      </c>
      <c r="K38">
        <f>I38/J2*100</f>
        <v>295.34050405644467</v>
      </c>
    </row>
    <row r="39" spans="1:11" x14ac:dyDescent="0.25">
      <c r="A39" t="s">
        <v>8</v>
      </c>
      <c r="B39">
        <f>D7-D12</f>
        <v>-9.68319932298978E-2</v>
      </c>
      <c r="C39">
        <f>B39*2625.5</f>
        <v>-254.23239822509669</v>
      </c>
      <c r="D39">
        <f>B39/D12*100</f>
        <v>-63.587682158986759</v>
      </c>
      <c r="G39" t="s">
        <v>13</v>
      </c>
      <c r="H39" t="s">
        <v>12</v>
      </c>
      <c r="I39">
        <f t="shared" ref="I39:I52" si="8">D3-J3</f>
        <v>9.1575945853832497E-2</v>
      </c>
      <c r="J39">
        <f t="shared" ref="J39:J52" si="9">I39*2625.5</f>
        <v>240.43264583923721</v>
      </c>
      <c r="K39">
        <f t="shared" ref="K39:K52" si="10">I39/J3*100</f>
        <v>709.04799214256423</v>
      </c>
    </row>
    <row r="40" spans="1:11" x14ac:dyDescent="0.25">
      <c r="A40" t="s">
        <v>13</v>
      </c>
      <c r="B40">
        <f t="shared" ref="B40:B43" si="11">D8-D13</f>
        <v>4.5839321040148012E-2</v>
      </c>
      <c r="C40">
        <f t="shared" ref="C40:C43" si="12">B40*2625.5</f>
        <v>120.3511373909086</v>
      </c>
      <c r="D40">
        <f t="shared" ref="D40:D43" si="13">B40/D13*100</f>
        <v>26.731379329224264</v>
      </c>
      <c r="G40" t="s">
        <v>14</v>
      </c>
      <c r="H40" t="s">
        <v>12</v>
      </c>
      <c r="I40">
        <f t="shared" si="8"/>
        <v>0.34597598647688299</v>
      </c>
      <c r="J40">
        <f t="shared" si="9"/>
        <v>908.35995249505629</v>
      </c>
      <c r="K40">
        <f t="shared" si="10"/>
        <v>7479.389424941668</v>
      </c>
    </row>
    <row r="41" spans="1:11" x14ac:dyDescent="0.25">
      <c r="A41" t="s">
        <v>14</v>
      </c>
      <c r="B41">
        <f t="shared" si="11"/>
        <v>-6.165697716278401E-2</v>
      </c>
      <c r="C41">
        <f t="shared" si="12"/>
        <v>-161.88039354088943</v>
      </c>
      <c r="D41">
        <f t="shared" si="13"/>
        <v>-17.439205750083595</v>
      </c>
      <c r="G41" t="s">
        <v>15</v>
      </c>
      <c r="H41" t="s">
        <v>12</v>
      </c>
      <c r="I41">
        <f t="shared" si="8"/>
        <v>0.34992800713027999</v>
      </c>
      <c r="J41">
        <f t="shared" si="9"/>
        <v>918.73598272055017</v>
      </c>
      <c r="K41">
        <f t="shared" si="10"/>
        <v>-6509.8270639844868</v>
      </c>
    </row>
    <row r="42" spans="1:11" x14ac:dyDescent="0.25">
      <c r="A42" t="s">
        <v>15</v>
      </c>
      <c r="B42">
        <f t="shared" si="11"/>
        <v>-0.16741403954438297</v>
      </c>
      <c r="C42">
        <f t="shared" si="12"/>
        <v>-439.54556082377746</v>
      </c>
      <c r="D42">
        <f t="shared" si="13"/>
        <v>-45.067119602805292</v>
      </c>
      <c r="G42" t="s">
        <v>16</v>
      </c>
      <c r="H42" t="s">
        <v>12</v>
      </c>
      <c r="I42">
        <f t="shared" si="8"/>
        <v>0.13398115172969879</v>
      </c>
      <c r="J42">
        <f t="shared" si="9"/>
        <v>351.76751386632418</v>
      </c>
      <c r="K42">
        <f t="shared" si="10"/>
        <v>667.66451601023527</v>
      </c>
    </row>
    <row r="43" spans="1:11" x14ac:dyDescent="0.25">
      <c r="A43" t="s">
        <v>16</v>
      </c>
      <c r="B43">
        <f t="shared" si="11"/>
        <v>-6.5981570772236903E-2</v>
      </c>
      <c r="C43">
        <f t="shared" si="12"/>
        <v>-173.234614062508</v>
      </c>
      <c r="D43">
        <f t="shared" si="13"/>
        <v>-47.64062125095866</v>
      </c>
      <c r="G43" t="s">
        <v>8</v>
      </c>
      <c r="H43" t="s">
        <v>11</v>
      </c>
      <c r="I43">
        <f t="shared" si="8"/>
        <v>3.0385268806639901E-2</v>
      </c>
      <c r="J43">
        <f t="shared" si="9"/>
        <v>79.776523251833055</v>
      </c>
      <c r="K43">
        <f t="shared" si="10"/>
        <v>121.23172607408306</v>
      </c>
    </row>
    <row r="44" spans="1:11" x14ac:dyDescent="0.25">
      <c r="C44" t="s">
        <v>29</v>
      </c>
      <c r="D44">
        <v>76.905700550000006</v>
      </c>
      <c r="G44" t="s">
        <v>13</v>
      </c>
      <c r="H44" t="s">
        <v>11</v>
      </c>
      <c r="I44">
        <f t="shared" si="8"/>
        <v>0.20876944697072503</v>
      </c>
      <c r="J44">
        <f t="shared" si="9"/>
        <v>548.1241830216386</v>
      </c>
      <c r="K44">
        <f t="shared" si="10"/>
        <v>2441.4081194631981</v>
      </c>
    </row>
    <row r="45" spans="1:11" x14ac:dyDescent="0.25">
      <c r="G45" t="s">
        <v>14</v>
      </c>
      <c r="H45" t="s">
        <v>11</v>
      </c>
      <c r="I45">
        <f t="shared" si="8"/>
        <v>0.26463846846297578</v>
      </c>
      <c r="J45">
        <f t="shared" si="9"/>
        <v>694.80829894954297</v>
      </c>
      <c r="K45">
        <f t="shared" si="10"/>
        <v>970.85217701999954</v>
      </c>
    </row>
    <row r="46" spans="1:11" x14ac:dyDescent="0.25">
      <c r="G46" t="s">
        <v>15</v>
      </c>
      <c r="H46" t="s">
        <v>11</v>
      </c>
      <c r="I46">
        <f t="shared" si="8"/>
        <v>0.199967123954679</v>
      </c>
      <c r="J46">
        <f t="shared" si="9"/>
        <v>525.01368394300971</v>
      </c>
      <c r="K46">
        <f t="shared" si="10"/>
        <v>4882.05753851793</v>
      </c>
    </row>
    <row r="47" spans="1:11" x14ac:dyDescent="0.25">
      <c r="G47" t="s">
        <v>16</v>
      </c>
      <c r="H47" t="s">
        <v>11</v>
      </c>
      <c r="I47">
        <f t="shared" si="8"/>
        <v>5.9956054733333999E-2</v>
      </c>
      <c r="J47">
        <f t="shared" si="9"/>
        <v>157.41462170236841</v>
      </c>
      <c r="K47">
        <f t="shared" si="10"/>
        <v>477.32189976588381</v>
      </c>
    </row>
    <row r="48" spans="1:11" x14ac:dyDescent="0.25">
      <c r="G48" t="s">
        <v>8</v>
      </c>
      <c r="H48" t="s">
        <v>10</v>
      </c>
      <c r="I48">
        <f t="shared" si="8"/>
        <v>0.10975603475480919</v>
      </c>
      <c r="J48">
        <f t="shared" si="9"/>
        <v>288.16446924875152</v>
      </c>
      <c r="K48">
        <f t="shared" si="10"/>
        <v>258.09754861982969</v>
      </c>
    </row>
    <row r="49" spans="7:11" x14ac:dyDescent="0.25">
      <c r="G49" t="s">
        <v>13</v>
      </c>
      <c r="H49" t="s">
        <v>10</v>
      </c>
      <c r="I49">
        <f t="shared" si="8"/>
        <v>0.15507990471496599</v>
      </c>
      <c r="J49">
        <f t="shared" si="9"/>
        <v>407.16228982914322</v>
      </c>
      <c r="K49">
        <f t="shared" si="10"/>
        <v>945.52781267601938</v>
      </c>
    </row>
    <row r="50" spans="7:11" x14ac:dyDescent="0.25">
      <c r="G50" t="s">
        <v>14</v>
      </c>
      <c r="H50" t="s">
        <v>10</v>
      </c>
      <c r="I50">
        <f t="shared" si="8"/>
        <v>0.34283798258521103</v>
      </c>
      <c r="J50">
        <f t="shared" si="9"/>
        <v>900.12112327747161</v>
      </c>
      <c r="K50">
        <f t="shared" si="10"/>
        <v>3199.3594392410319</v>
      </c>
    </row>
    <row r="51" spans="7:11" x14ac:dyDescent="0.25">
      <c r="G51" t="s">
        <v>15</v>
      </c>
      <c r="H51" t="s">
        <v>10</v>
      </c>
      <c r="I51">
        <f t="shared" si="8"/>
        <v>0.35472931339097596</v>
      </c>
      <c r="J51">
        <f t="shared" si="9"/>
        <v>931.34181230800743</v>
      </c>
      <c r="K51">
        <f t="shared" si="10"/>
        <v>2118.063860896711</v>
      </c>
    </row>
    <row r="52" spans="7:11" x14ac:dyDescent="0.25">
      <c r="G52" t="s">
        <v>16</v>
      </c>
      <c r="H52" t="s">
        <v>10</v>
      </c>
      <c r="I52">
        <f t="shared" si="8"/>
        <v>0.101892397369128</v>
      </c>
      <c r="J52">
        <f t="shared" si="9"/>
        <v>267.51848929264554</v>
      </c>
      <c r="K52">
        <f t="shared" si="10"/>
        <v>278.34771876239938</v>
      </c>
    </row>
    <row r="54" spans="7:11" x14ac:dyDescent="0.25">
      <c r="G54" t="s">
        <v>49</v>
      </c>
    </row>
    <row r="55" spans="7:11" x14ac:dyDescent="0.25">
      <c r="G55" t="s">
        <v>0</v>
      </c>
      <c r="H55" t="s">
        <v>2</v>
      </c>
      <c r="I55" t="s">
        <v>46</v>
      </c>
      <c r="J55" t="s">
        <v>48</v>
      </c>
      <c r="K55" t="s">
        <v>34</v>
      </c>
    </row>
    <row r="56" spans="7:11" x14ac:dyDescent="0.25">
      <c r="G56" t="s">
        <v>8</v>
      </c>
      <c r="H56" t="s">
        <v>12</v>
      </c>
      <c r="I56">
        <f>D2-J2</f>
        <v>0.10579027745623901</v>
      </c>
      <c r="J56">
        <f>I56*2625.5</f>
        <v>277.75237346135549</v>
      </c>
      <c r="K56">
        <f>I56/K2*100</f>
        <v>246.08988176443637</v>
      </c>
    </row>
    <row r="57" spans="7:11" x14ac:dyDescent="0.25">
      <c r="G57" t="s">
        <v>13</v>
      </c>
      <c r="H57" t="s">
        <v>12</v>
      </c>
      <c r="I57">
        <f t="shared" ref="I57:I70" si="14">D3-J3</f>
        <v>9.1575945853832497E-2</v>
      </c>
      <c r="J57">
        <f t="shared" ref="J57:J70" si="15">I57*2625.5</f>
        <v>240.43264583923721</v>
      </c>
      <c r="K57">
        <f t="shared" ref="K57:K70" si="16">I57/K3*100</f>
        <v>351.26904902349747</v>
      </c>
    </row>
    <row r="58" spans="7:11" x14ac:dyDescent="0.25">
      <c r="G58" t="s">
        <v>14</v>
      </c>
      <c r="H58" t="s">
        <v>12</v>
      </c>
      <c r="I58">
        <f t="shared" si="14"/>
        <v>0.34597598647688299</v>
      </c>
      <c r="J58">
        <f t="shared" si="15"/>
        <v>908.35995249505629</v>
      </c>
      <c r="K58">
        <f t="shared" si="16"/>
        <v>2088.0519073535752</v>
      </c>
    </row>
    <row r="59" spans="7:11" x14ac:dyDescent="0.25">
      <c r="G59" t="s">
        <v>15</v>
      </c>
      <c r="H59" t="s">
        <v>12</v>
      </c>
      <c r="I59">
        <f t="shared" si="14"/>
        <v>0.34992800713027999</v>
      </c>
      <c r="J59">
        <f t="shared" si="15"/>
        <v>918.73598272055017</v>
      </c>
      <c r="K59">
        <f t="shared" si="16"/>
        <v>1274.3137472792162</v>
      </c>
    </row>
    <row r="60" spans="7:11" x14ac:dyDescent="0.25">
      <c r="G60" t="s">
        <v>16</v>
      </c>
      <c r="H60" t="s">
        <v>12</v>
      </c>
      <c r="I60">
        <f t="shared" si="14"/>
        <v>0.13398115172969879</v>
      </c>
      <c r="J60">
        <f t="shared" si="15"/>
        <v>351.76751386632418</v>
      </c>
      <c r="K60">
        <f t="shared" si="16"/>
        <v>319.92727108848646</v>
      </c>
    </row>
    <row r="61" spans="7:11" x14ac:dyDescent="0.25">
      <c r="G61" t="s">
        <v>8</v>
      </c>
      <c r="H61" t="s">
        <v>11</v>
      </c>
      <c r="I61">
        <f t="shared" si="14"/>
        <v>3.0385268806639901E-2</v>
      </c>
      <c r="J61">
        <f t="shared" si="15"/>
        <v>79.776523251833055</v>
      </c>
      <c r="K61">
        <f t="shared" si="16"/>
        <v>68.902306524590244</v>
      </c>
    </row>
    <row r="62" spans="7:11" x14ac:dyDescent="0.25">
      <c r="G62" t="s">
        <v>13</v>
      </c>
      <c r="H62" t="s">
        <v>11</v>
      </c>
      <c r="I62">
        <f t="shared" si="14"/>
        <v>0.20876944697072503</v>
      </c>
      <c r="J62">
        <f t="shared" si="15"/>
        <v>548.1241830216386</v>
      </c>
      <c r="K62">
        <f t="shared" si="16"/>
        <v>727.75895860413334</v>
      </c>
    </row>
    <row r="63" spans="7:11" x14ac:dyDescent="0.25">
      <c r="G63" t="s">
        <v>14</v>
      </c>
      <c r="H63" t="s">
        <v>11</v>
      </c>
      <c r="I63">
        <f t="shared" si="14"/>
        <v>0.26463846846297578</v>
      </c>
      <c r="J63">
        <f t="shared" si="15"/>
        <v>694.80829894954297</v>
      </c>
      <c r="K63">
        <f t="shared" si="16"/>
        <v>625.91082025462299</v>
      </c>
    </row>
    <row r="64" spans="7:11" x14ac:dyDescent="0.25">
      <c r="G64" t="s">
        <v>15</v>
      </c>
      <c r="H64" t="s">
        <v>11</v>
      </c>
      <c r="I64">
        <f t="shared" si="14"/>
        <v>0.199967123954679</v>
      </c>
      <c r="J64">
        <f t="shared" si="15"/>
        <v>525.01368394300971</v>
      </c>
      <c r="K64">
        <f t="shared" si="16"/>
        <v>552.60797145542438</v>
      </c>
    </row>
    <row r="65" spans="7:11" x14ac:dyDescent="0.25">
      <c r="G65" t="s">
        <v>16</v>
      </c>
      <c r="H65" t="s">
        <v>11</v>
      </c>
      <c r="I65">
        <f t="shared" si="14"/>
        <v>5.9956054733333999E-2</v>
      </c>
      <c r="J65">
        <f t="shared" si="15"/>
        <v>157.41462170236841</v>
      </c>
      <c r="K65">
        <f t="shared" si="16"/>
        <v>291.64482248141616</v>
      </c>
    </row>
    <row r="66" spans="7:11" x14ac:dyDescent="0.25">
      <c r="G66" t="s">
        <v>8</v>
      </c>
      <c r="H66" t="s">
        <v>10</v>
      </c>
      <c r="I66">
        <f t="shared" si="14"/>
        <v>0.10975603475480919</v>
      </c>
      <c r="J66">
        <f t="shared" si="15"/>
        <v>288.16446924875152</v>
      </c>
      <c r="K66">
        <f t="shared" si="16"/>
        <v>181.98990166718787</v>
      </c>
    </row>
    <row r="67" spans="7:11" x14ac:dyDescent="0.25">
      <c r="G67" t="s">
        <v>13</v>
      </c>
      <c r="H67" t="s">
        <v>10</v>
      </c>
      <c r="I67">
        <f t="shared" si="14"/>
        <v>0.15507990471496599</v>
      </c>
      <c r="J67">
        <f t="shared" si="15"/>
        <v>407.16228982914322</v>
      </c>
      <c r="K67">
        <f t="shared" si="16"/>
        <v>381.97523202818229</v>
      </c>
    </row>
    <row r="68" spans="7:11" x14ac:dyDescent="0.25">
      <c r="G68" t="s">
        <v>14</v>
      </c>
      <c r="H68" t="s">
        <v>10</v>
      </c>
      <c r="I68">
        <f t="shared" si="14"/>
        <v>0.34283798258521103</v>
      </c>
      <c r="J68">
        <f t="shared" si="15"/>
        <v>900.12112327747161</v>
      </c>
      <c r="K68">
        <f t="shared" si="16"/>
        <v>912.16090147167836</v>
      </c>
    </row>
    <row r="69" spans="7:11" x14ac:dyDescent="0.25">
      <c r="G69" t="s">
        <v>15</v>
      </c>
      <c r="H69" t="s">
        <v>10</v>
      </c>
      <c r="I69">
        <f t="shared" si="14"/>
        <v>0.35472931339097596</v>
      </c>
      <c r="J69">
        <f t="shared" si="15"/>
        <v>931.34181230800743</v>
      </c>
      <c r="K69">
        <f t="shared" si="16"/>
        <v>1051.6701096449697</v>
      </c>
    </row>
    <row r="70" spans="7:11" x14ac:dyDescent="0.25">
      <c r="G70" t="s">
        <v>16</v>
      </c>
      <c r="H70" t="s">
        <v>10</v>
      </c>
      <c r="I70">
        <f t="shared" si="14"/>
        <v>0.101892397369128</v>
      </c>
      <c r="J70">
        <f t="shared" si="15"/>
        <v>267.51848929264554</v>
      </c>
      <c r="K70">
        <f t="shared" si="16"/>
        <v>196.80882974366961</v>
      </c>
    </row>
  </sheetData>
  <sortState xmlns:xlrd2="http://schemas.microsoft.com/office/spreadsheetml/2017/richdata2" ref="A2:H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Kim</cp:lastModifiedBy>
  <dcterms:created xsi:type="dcterms:W3CDTF">2025-01-17T01:41:48Z</dcterms:created>
  <dcterms:modified xsi:type="dcterms:W3CDTF">2025-01-26T07:32:57Z</dcterms:modified>
</cp:coreProperties>
</file>