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filterPrivacy="1" codeName="ThisWorkbook"/>
  <xr:revisionPtr revIDLastSave="0" documentId="13_ncr:1_{4F287620-109A-6B48-837F-D09F9510AE04}" xr6:coauthVersionLast="46" xr6:coauthVersionMax="46" xr10:uidLastSave="{00000000-0000-0000-0000-000000000000}"/>
  <bookViews>
    <workbookView xWindow="0" yWindow="460" windowWidth="28800" windowHeight="16440" xr2:uid="{00000000-000D-0000-FFFF-FFFF00000000}"/>
  </bookViews>
  <sheets>
    <sheet name="ProjectSchedule" sheetId="11" r:id="rId1"/>
    <sheet name="Note"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4" i="11" l="1"/>
  <c r="H8" i="11"/>
  <c r="E3" i="11"/>
  <c r="E13" i="11" s="1"/>
  <c r="E9" i="11" l="1"/>
  <c r="F13" i="11"/>
  <c r="E10" i="11"/>
  <c r="E14" i="11"/>
  <c r="F14" i="11" s="1"/>
  <c r="H7" i="11"/>
  <c r="F10" i="11" l="1"/>
  <c r="I5" i="11"/>
  <c r="H14" i="11"/>
  <c r="I6" i="11" l="1"/>
  <c r="H10" i="11" l="1"/>
  <c r="H13" i="11"/>
  <c r="J5" i="11"/>
  <c r="K5" i="11" s="1"/>
  <c r="L5" i="11" s="1"/>
  <c r="M5" i="11" s="1"/>
  <c r="N5" i="11" s="1"/>
  <c r="O5" i="11" s="1"/>
  <c r="P5" i="11" s="1"/>
  <c r="I4" i="11"/>
  <c r="E23" i="11" l="1"/>
  <c r="E16" i="11"/>
  <c r="F16" i="11"/>
  <c r="P4" i="11"/>
  <c r="E17" i="11"/>
  <c r="F17" i="11" s="1"/>
  <c r="Q5" i="11"/>
  <c r="J6" i="11"/>
  <c r="E18" i="11" l="1"/>
  <c r="F18" i="11" s="1"/>
  <c r="R5" i="11"/>
  <c r="S5" i="11" s="1"/>
  <c r="T5" i="11" s="1"/>
  <c r="U5" i="11" s="1"/>
  <c r="E11" i="11"/>
  <c r="F23" i="11"/>
  <c r="H23" i="11" s="1"/>
  <c r="H16" i="11"/>
  <c r="H17" i="11"/>
  <c r="K6" i="11"/>
  <c r="E19" i="11" l="1"/>
  <c r="F19" i="11" s="1"/>
  <c r="H18" i="11" s="1"/>
  <c r="F11" i="11"/>
  <c r="E12" i="11" s="1"/>
  <c r="V5" i="11"/>
  <c r="W5" i="11" s="1"/>
  <c r="E20" i="11" s="1"/>
  <c r="F20" i="11" s="1"/>
  <c r="L6" i="11"/>
  <c r="H11" i="11" l="1"/>
  <c r="F12" i="11"/>
  <c r="H12" i="11" s="1"/>
  <c r="H19" i="11"/>
  <c r="X5" i="11"/>
  <c r="W4" i="11"/>
  <c r="M6" i="11"/>
  <c r="E25" i="11" l="1"/>
  <c r="F25" i="11"/>
  <c r="F21" i="11"/>
  <c r="E21" i="11"/>
  <c r="Y5" i="11"/>
  <c r="N6" i="11"/>
  <c r="H20" i="11" l="1"/>
  <c r="F22" i="11"/>
  <c r="E22" i="11"/>
  <c r="H21" i="11"/>
  <c r="Z5" i="11"/>
  <c r="H30" i="11"/>
  <c r="O6" i="11"/>
  <c r="E28" i="11" l="1"/>
  <c r="F28" i="11"/>
  <c r="AA5" i="11"/>
  <c r="E31" i="11"/>
  <c r="H22" i="11"/>
  <c r="P6" i="11"/>
  <c r="H15" i="11" s="1"/>
  <c r="Q6" i="11"/>
  <c r="E33" i="11" l="1"/>
  <c r="E32" i="11"/>
  <c r="F33" i="11"/>
  <c r="F31" i="11"/>
  <c r="AB5" i="11"/>
  <c r="E29" i="11" s="1"/>
  <c r="F29" i="11" s="1"/>
  <c r="R6" i="11"/>
  <c r="F32" i="11" l="1"/>
  <c r="F35" i="11" s="1"/>
  <c r="E35" i="11"/>
  <c r="E27" i="11"/>
  <c r="F27" i="11" s="1"/>
  <c r="AC5" i="11"/>
  <c r="H24" i="11"/>
  <c r="S6" i="11"/>
  <c r="H27" i="11" l="1"/>
  <c r="AC6" i="11"/>
  <c r="AD5" i="11"/>
  <c r="T6" i="11"/>
  <c r="E26" i="11" l="1"/>
  <c r="F26" i="11" s="1"/>
  <c r="H26" i="11" s="1"/>
  <c r="AD4" i="11"/>
  <c r="AE5" i="11"/>
  <c r="AF5" i="11" s="1"/>
  <c r="F34" i="11" s="1"/>
  <c r="U6" i="11"/>
  <c r="H25" i="11" l="1"/>
  <c r="AG5" i="11"/>
  <c r="AH5" i="11" s="1"/>
  <c r="V6" i="11"/>
  <c r="AI5" i="11" l="1"/>
  <c r="H28" i="11"/>
  <c r="W6" i="11"/>
  <c r="AJ5" i="11" l="1"/>
  <c r="H29" i="11"/>
  <c r="X6" i="11"/>
  <c r="Y6" i="11" l="1"/>
  <c r="Z6" i="11" l="1"/>
  <c r="AA6" i="11" l="1"/>
  <c r="H31" i="11" l="1"/>
  <c r="H33" i="11"/>
  <c r="AB6" i="11"/>
  <c r="F9" i="11" l="1"/>
  <c r="H9" i="11" s="1"/>
  <c r="AD6" i="11"/>
  <c r="AE6" i="11" l="1"/>
  <c r="H32" i="11" l="1"/>
  <c r="AF6" i="11"/>
  <c r="AG6" i="11" l="1"/>
  <c r="AH6" i="11" l="1"/>
  <c r="AI6" i="11" l="1"/>
  <c r="AJ6" i="11" l="1"/>
</calcChain>
</file>

<file path=xl/sharedStrings.xml><?xml version="1.0" encoding="utf-8"?>
<sst xmlns="http://schemas.openxmlformats.org/spreadsheetml/2006/main" count="83" uniqueCount="60">
  <si>
    <t>Project Start:</t>
  </si>
  <si>
    <t>PROGRESS</t>
  </si>
  <si>
    <t>ASSIGNED
TO</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</si>
  <si>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</si>
  <si>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</si>
  <si>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</si>
  <si>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</si>
  <si>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</si>
  <si>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</si>
  <si>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</si>
  <si>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</si>
  <si>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</si>
  <si>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</si>
  <si>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</si>
  <si>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</si>
  <si>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</si>
  <si>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</si>
  <si>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</si>
  <si>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</si>
  <si>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</si>
  <si>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</si>
  <si>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</si>
  <si>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CNN Models</t>
  </si>
  <si>
    <t>GUI Planning</t>
  </si>
  <si>
    <t>GUI Concepts</t>
  </si>
  <si>
    <t>Labs</t>
  </si>
  <si>
    <t>Lectures</t>
  </si>
  <si>
    <t>Handwritten Digit Recognizer Project</t>
  </si>
  <si>
    <t>Team 42</t>
  </si>
  <si>
    <t>Meeting/Framework</t>
  </si>
  <si>
    <t>Features + GUI</t>
  </si>
  <si>
    <t>Project Group:</t>
  </si>
  <si>
    <t>Project Members:</t>
  </si>
  <si>
    <t>Paul and Andrew</t>
  </si>
  <si>
    <t>Paul</t>
  </si>
  <si>
    <t>Andrew</t>
  </si>
  <si>
    <t>Paul &amp; Andrew</t>
  </si>
  <si>
    <t>Review+ Demo</t>
  </si>
  <si>
    <t xml:space="preserve">Research </t>
  </si>
  <si>
    <t>Meeting/Discussion</t>
  </si>
  <si>
    <t>Basic GUI Frame</t>
  </si>
  <si>
    <t>Canvas</t>
  </si>
  <si>
    <t>Lenet-Model</t>
  </si>
  <si>
    <t>Review</t>
  </si>
  <si>
    <t>Report</t>
  </si>
  <si>
    <t>Demo</t>
  </si>
  <si>
    <t xml:space="preserve">Readme file </t>
  </si>
  <si>
    <t>Meeting</t>
  </si>
  <si>
    <t>Andrew/Paul</t>
  </si>
  <si>
    <t>Paul/Andrew</t>
  </si>
  <si>
    <t>Meeting 2</t>
  </si>
  <si>
    <t>Connecting GUI+Model</t>
  </si>
  <si>
    <t>Dialog Box Buttons</t>
  </si>
  <si>
    <t>Github</t>
  </si>
  <si>
    <t>Gantt Chart Create/Update</t>
  </si>
  <si>
    <t>Just add whenever u have tasks and stuff</t>
  </si>
  <si>
    <t>just remember to commit to github</t>
  </si>
  <si>
    <t xml:space="preserve">Review </t>
  </si>
  <si>
    <t>U can add it as there will always be a bottom row just copy +paste and shift rows down or u can ask me to add it for u</t>
  </si>
  <si>
    <t>Dialog Box/Progress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</si>
</sst>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18">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sz val="11"/>
      <color theme="4" tint="0.79998168889431442"/>
      <name val="Calibri"/>
      <family val="2"/>
      <scheme val="minor"/>
    </font>
    <font>
      <sz val="11"/>
      <color theme="5" tint="0.79998168889431442"/>
      <name val="Calibri"/>
      <family val="2"/>
      <scheme val="minor"/>
    </font>
    <font>
      <sz val="11"/>
      <color theme="7" tint="0.79998168889431442"/>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46">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top style="medium">
        <color theme="0" tint="-0.14996795556505021"/>
      </top>
      <bottom style="medium">
        <color theme="0" tint="-0.14996795556505021"/>
      </bottom>
      <diagonal/>
    </border>
    <border>
      <left/>
      <right style="thin">
        <color theme="0" tint="-0.34998626667073579"/>
      </right>
      <top/>
      <bottom style="medium">
        <color theme="0" tint="-0.14996795556505021"/>
      </bottom>
      <diagonal/>
    </border>
    <border>
      <left style="thin">
        <color theme="0" tint="-0.34998626667073579"/>
      </left>
      <right/>
      <top/>
      <bottom style="medium">
        <color theme="0" tint="-0.14996795556505021"/>
      </bottom>
      <diagonal/>
    </border>
    <border>
      <left style="thin">
        <color theme="0" tint="-0.14993743705557422"/>
      </left>
      <right/>
      <top style="medium">
        <color theme="0" tint="-0.14996795556505021"/>
      </top>
      <bottom/>
      <diagonal/>
    </border>
    <border>
      <left/>
      <right style="thin">
        <color theme="0" tint="-0.14993743705557422"/>
      </right>
      <top style="medium">
        <color theme="0" tint="-0.14996795556505021"/>
      </top>
      <bottom/>
      <diagonal/>
    </border>
    <border>
      <left/>
      <right style="thin">
        <color theme="0" tint="-0.14993743705557422"/>
      </right>
      <top/>
      <bottom style="medium">
        <color theme="0" tint="-0.14996795556505021"/>
      </bottom>
      <diagonal/>
    </border>
    <border>
      <left style="thin">
        <color theme="0" tint="-0.14993743705557422"/>
      </left>
      <right style="thin">
        <color theme="0" tint="-0.14999847407452621"/>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3743705557422"/>
      </right>
      <top style="medium">
        <color theme="0" tint="-0.14996795556505021"/>
      </top>
      <bottom style="thin">
        <color theme="0" tint="-0.14999847407452621"/>
      </bottom>
      <diagonal/>
    </border>
    <border>
      <left style="thin">
        <color theme="0" tint="-0.14999847407452621"/>
      </left>
      <right style="thin">
        <color theme="0" tint="-0.14993743705557422"/>
      </right>
      <top style="thin">
        <color theme="0" tint="-0.14999847407452621"/>
      </top>
      <bottom style="medium">
        <color theme="0" tint="-0.14996795556505021"/>
      </bottom>
      <diagonal/>
    </border>
    <border>
      <left style="thin">
        <color theme="0" tint="-0.14993743705557422"/>
      </left>
      <right style="thin">
        <color theme="0" tint="-0.14993743705557422"/>
      </right>
      <top style="thin">
        <color theme="0" tint="-0.14999847407452621"/>
      </top>
      <bottom style="medium">
        <color theme="0" tint="-0.14996795556505021"/>
      </bottom>
      <diagonal/>
    </border>
    <border>
      <left style="thin">
        <color theme="0" tint="-0.14993743705557422"/>
      </left>
      <right style="thin">
        <color theme="0" tint="-0.14999847407452621"/>
      </right>
      <top style="thin">
        <color theme="0" tint="-0.14999847407452621"/>
      </top>
      <bottom style="medium">
        <color theme="0" tint="-0.14996795556505021"/>
      </bottom>
      <diagonal/>
    </border>
    <border>
      <left style="thin">
        <color theme="0" tint="-0.14999847407452621"/>
      </left>
      <right style="thin">
        <color theme="0" tint="-0.14993743705557422"/>
      </right>
      <top style="medium">
        <color theme="0" tint="-0.14996795556505021"/>
      </top>
      <bottom style="medium">
        <color theme="0" tint="-0.14996795556505021"/>
      </bottom>
      <diagonal/>
    </border>
    <border>
      <left style="thin">
        <color theme="0" tint="-0.14999847407452621"/>
      </left>
      <right style="thin">
        <color theme="0" tint="-0.14993743705557422"/>
      </right>
      <top style="medium">
        <color theme="0" tint="-0.14996795556505021"/>
      </top>
      <bottom style="thin">
        <color theme="0" tint="-0.14999847407452621"/>
      </bottom>
      <diagonal/>
    </border>
    <border>
      <left style="thin">
        <color theme="0" tint="-0.14993743705557422"/>
      </left>
      <right style="thin">
        <color theme="0" tint="-0.14999847407452621"/>
      </right>
      <top style="medium">
        <color theme="0" tint="-0.14996795556505021"/>
      </top>
      <bottom style="thin">
        <color theme="0" tint="-0.14999847407452621"/>
      </bottom>
      <diagonal/>
    </border>
    <border>
      <left/>
      <right style="thin">
        <color theme="0" tint="-0.14999847407452621"/>
      </right>
      <top style="medium">
        <color theme="0" tint="-0.14996795556505021"/>
      </top>
      <bottom style="medium">
        <color theme="0" tint="-0.14996795556505021"/>
      </bottom>
      <diagonal/>
    </border>
    <border>
      <left style="thin">
        <color theme="0" tint="-0.14993743705557422"/>
      </left>
      <right style="thin">
        <color theme="0" tint="-0.14993743705557422"/>
      </right>
      <top style="thin">
        <color theme="0" tint="-0.14999847407452621"/>
      </top>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style="medium">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3743705557422"/>
      </left>
      <right style="thin">
        <color theme="0" tint="-0.14993743705557422"/>
      </right>
      <top/>
      <bottom style="thin">
        <color theme="0" tint="-0.14999847407452621"/>
      </bottom>
      <diagonal/>
    </border>
    <border>
      <left style="thin">
        <color theme="0" tint="-0.14999847407452621"/>
      </left>
      <right/>
      <top style="thin">
        <color theme="0" tint="-0.14999847407452621"/>
      </top>
      <bottom style="medium">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3743705557422"/>
      </left>
      <right style="thin">
        <color theme="0" tint="-0.14999847407452621"/>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style="medium">
        <color theme="0" tint="-0.14996795556505021"/>
      </bottom>
      <diagonal/>
    </border>
    <border>
      <left style="thin">
        <color theme="0" tint="-0.14993743705557422"/>
      </left>
      <right/>
      <top/>
      <bottom/>
      <diagonal/>
    </border>
    <border>
      <left style="thin">
        <color theme="0" tint="-0.14993743705557422"/>
      </left>
      <right style="thin">
        <color theme="0" tint="-0.14993743705557422"/>
      </right>
      <top/>
      <bottom/>
      <diagonal/>
    </border>
    <border>
      <left style="thin">
        <color theme="0" tint="-0.14993743705557422"/>
      </left>
      <right style="thin">
        <color theme="0" tint="-0.14993743705557422"/>
      </right>
      <top style="thin">
        <color theme="0" tint="-0.14999847407452621"/>
      </top>
      <bottom style="thin">
        <color theme="0" tint="-0.14999847407452621"/>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12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0" fillId="11"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164" fontId="7" fillId="2" borderId="2" xfId="10" applyFill="1">
      <alignment horizontal="center" vertical="center"/>
    </xf>
    <xf numFmtId="164" fontId="7" fillId="3" borderId="2" xfId="10" applyFill="1">
      <alignment horizontal="center" vertical="center"/>
    </xf>
    <xf numFmtId="164" fontId="7" fillId="10" borderId="2" xfId="10" applyFill="1">
      <alignment horizontal="center" vertical="center"/>
    </xf>
    <xf numFmtId="164"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1" applyFill="1">
      <alignment horizontal="center" vertical="center"/>
    </xf>
    <xf numFmtId="0" fontId="7" fillId="9"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8" fillId="0" borderId="0" xfId="0" applyFont="1"/>
    <xf numFmtId="0" fontId="7" fillId="0" borderId="7" xfId="8" applyBorder="1" applyAlignment="1"/>
    <xf numFmtId="0" fontId="8" fillId="0" borderId="0" xfId="7" applyAlignment="1"/>
    <xf numFmtId="0" fontId="8" fillId="0" borderId="0" xfId="8" applyFont="1" applyAlignment="1"/>
    <xf numFmtId="0" fontId="15" fillId="2" borderId="2" xfId="0" applyFont="1" applyFill="1" applyBorder="1" applyAlignment="1">
      <alignment horizontal="center" vertical="center"/>
    </xf>
    <xf numFmtId="0" fontId="16" fillId="3" borderId="2" xfId="0" applyFont="1" applyFill="1" applyBorder="1" applyAlignment="1">
      <alignment horizontal="center" vertical="center"/>
    </xf>
    <xf numFmtId="0" fontId="4" fillId="10" borderId="2" xfId="0" applyFont="1" applyFill="1" applyBorder="1" applyAlignment="1">
      <alignment horizontal="center" vertical="center"/>
    </xf>
    <xf numFmtId="0" fontId="17" fillId="9" borderId="2" xfId="0" applyFont="1" applyFill="1" applyBorder="1" applyAlignment="1">
      <alignment horizontal="center" vertical="center"/>
    </xf>
    <xf numFmtId="0" fontId="17" fillId="4" borderId="2" xfId="0" applyFont="1" applyFill="1" applyBorder="1" applyAlignment="1">
      <alignment horizontal="center" vertical="center"/>
    </xf>
    <xf numFmtId="0" fontId="4" fillId="5" borderId="2" xfId="0" applyFont="1" applyFill="1" applyBorder="1" applyAlignment="1">
      <alignment horizontal="center" vertical="center"/>
    </xf>
    <xf numFmtId="0" fontId="16" fillId="8" borderId="2" xfId="0" applyFont="1" applyFill="1" applyBorder="1" applyAlignment="1">
      <alignment horizontal="center" vertical="center"/>
    </xf>
    <xf numFmtId="0" fontId="15" fillId="7" borderId="2" xfId="0" applyFont="1" applyFill="1" applyBorder="1" applyAlignment="1">
      <alignment horizontal="center" vertical="center"/>
    </xf>
    <xf numFmtId="0" fontId="0" fillId="0" borderId="9" xfId="0" applyFill="1" applyBorder="1" applyAlignment="1">
      <alignment vertical="center"/>
    </xf>
    <xf numFmtId="0" fontId="0" fillId="0" borderId="12" xfId="0" applyBorder="1" applyAlignment="1">
      <alignment vertical="center"/>
    </xf>
    <xf numFmtId="0" fontId="0" fillId="0" borderId="11" xfId="0" applyBorder="1" applyAlignment="1">
      <alignment vertical="center"/>
    </xf>
    <xf numFmtId="0" fontId="0" fillId="0" borderId="14" xfId="0" applyBorder="1" applyAlignment="1">
      <alignment vertical="center"/>
    </xf>
    <xf numFmtId="0" fontId="0" fillId="0" borderId="13" xfId="0" applyBorder="1" applyAlignment="1">
      <alignment vertical="center"/>
    </xf>
    <xf numFmtId="0" fontId="10" fillId="11" borderId="15"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10" fillId="11" borderId="0" xfId="0" applyFont="1" applyFill="1" applyBorder="1" applyAlignment="1">
      <alignment horizontal="center" vertical="center" shrinkToFit="1"/>
    </xf>
    <xf numFmtId="0" fontId="0" fillId="0" borderId="0" xfId="0" applyBorder="1"/>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14" xfId="0" applyBorder="1" applyAlignment="1">
      <alignment horizontal="righ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22"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17" xfId="0" applyBorder="1" applyAlignment="1">
      <alignment vertical="center"/>
    </xf>
    <xf numFmtId="0" fontId="0" fillId="0" borderId="35" xfId="0" applyBorder="1" applyAlignment="1">
      <alignment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42" xfId="0" applyBorder="1" applyAlignment="1">
      <alignment vertical="center"/>
    </xf>
    <xf numFmtId="0" fontId="0" fillId="0" borderId="43" xfId="0" applyBorder="1" applyAlignment="1">
      <alignment vertical="center"/>
    </xf>
    <xf numFmtId="0" fontId="0" fillId="0" borderId="18" xfId="0" applyBorder="1" applyAlignment="1">
      <alignment vertical="center"/>
    </xf>
    <xf numFmtId="0" fontId="0" fillId="0" borderId="44" xfId="0" applyBorder="1" applyAlignment="1">
      <alignment vertical="center"/>
    </xf>
    <xf numFmtId="0" fontId="0" fillId="0" borderId="11" xfId="0" applyFill="1" applyBorder="1" applyAlignment="1">
      <alignment vertical="center"/>
    </xf>
    <xf numFmtId="0" fontId="0" fillId="0" borderId="45" xfId="0" applyBorder="1" applyAlignment="1">
      <alignment vertical="center"/>
    </xf>
    <xf numFmtId="0" fontId="7" fillId="0" borderId="0" xfId="8">
      <alignment horizontal="right" indent="1"/>
    </xf>
    <xf numFmtId="0" fontId="7" fillId="0" borderId="7" xfId="8" applyBorder="1">
      <alignment horizontal="right" indent="1"/>
    </xf>
    <xf numFmtId="0" fontId="0" fillId="0" borderId="10" xfId="0" applyBorder="1"/>
    <xf numFmtId="166" fontId="0" fillId="6" borderId="4" xfId="0" applyNumberFormat="1" applyFill="1" applyBorder="1" applyAlignment="1">
      <alignment horizontal="left" vertical="center" wrapText="1" indent="1"/>
    </xf>
    <xf numFmtId="166" fontId="0" fillId="6" borderId="1" xfId="0" applyNumberFormat="1" applyFill="1" applyBorder="1" applyAlignment="1">
      <alignment horizontal="left" vertical="center" wrapText="1" indent="1"/>
    </xf>
    <xf numFmtId="166" fontId="0" fillId="6"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5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6"/>
      <tableStyleElement type="headerRow" dxfId="55"/>
      <tableStyleElement type="totalRow" dxfId="54"/>
      <tableStyleElement type="firstColumn" dxfId="53"/>
      <tableStyleElement type="lastColumn" dxfId="52"/>
      <tableStyleElement type="firstRowStripe" dxfId="51"/>
      <tableStyleElement type="secondRowStripe" dxfId="50"/>
      <tableStyleElement type="firstColumnStripe" dxfId="49"/>
      <tableStyleElement type="secondColumnStripe" dxfId="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40"/>
  <sheetViews>
    <sheetView showGridLines="0" tabSelected="1" showRuler="0" zoomScale="69" zoomScaleNormal="85" zoomScalePageLayoutView="70" workbookViewId="0">
      <pane ySplit="6" topLeftCell="A25" activePane="bottomLeft" state="frozen"/>
      <selection pane="bottomLeft" activeCell="F32" sqref="F32"/>
    </sheetView>
  </sheetViews>
  <sheetFormatPr baseColWidth="10" defaultColWidth="8.83203125" defaultRowHeight="30" customHeight="1"/>
  <cols>
    <col min="1" max="1" width="2.6640625" style="40" customWidth="1"/>
    <col min="2" max="2" width="36.5" customWidth="1"/>
    <col min="3" max="3" width="29.1640625" customWidth="1"/>
    <col min="4" max="4" width="14.5" customWidth="1"/>
    <col min="5" max="5" width="10.5" style="5" customWidth="1"/>
    <col min="6" max="6" width="10.5" customWidth="1"/>
    <col min="7" max="7" width="2.6640625" customWidth="1"/>
    <col min="8" max="8" width="6.1640625" hidden="1" customWidth="1"/>
    <col min="9" max="28" width="4.6640625" customWidth="1"/>
    <col min="29" max="29" width="4.6640625" style="83" customWidth="1"/>
    <col min="30" max="50" width="4.6640625" customWidth="1"/>
    <col min="51" max="51" width="4.5" customWidth="1"/>
    <col min="52" max="64" width="2.5" customWidth="1"/>
    <col min="69" max="70" width="10.33203125"/>
  </cols>
  <sheetData>
    <row r="1" spans="1:36" ht="30" customHeight="1">
      <c r="A1" s="41" t="s">
        <v>13</v>
      </c>
      <c r="B1" s="45" t="s">
        <v>27</v>
      </c>
      <c r="C1" s="1"/>
      <c r="D1" s="2"/>
      <c r="E1" s="4"/>
      <c r="F1" s="39"/>
      <c r="H1" s="2"/>
      <c r="I1" s="14"/>
    </row>
    <row r="2" spans="1:36" ht="30" customHeight="1">
      <c r="A2" s="40" t="s">
        <v>8</v>
      </c>
      <c r="B2" s="46" t="s">
        <v>31</v>
      </c>
      <c r="C2" s="63" t="s">
        <v>28</v>
      </c>
      <c r="I2" s="43"/>
    </row>
    <row r="3" spans="1:36" ht="30" customHeight="1">
      <c r="A3" s="40" t="s">
        <v>14</v>
      </c>
      <c r="B3" s="65" t="s">
        <v>32</v>
      </c>
      <c r="C3" s="66" t="s">
        <v>33</v>
      </c>
      <c r="D3" s="64" t="s">
        <v>0</v>
      </c>
      <c r="E3" s="121">
        <f ca="1">TODAY()-21</f>
        <v>44292</v>
      </c>
      <c r="F3" s="121"/>
    </row>
    <row r="4" spans="1:36" ht="30" customHeight="1">
      <c r="A4" s="41" t="s">
        <v>15</v>
      </c>
      <c r="C4" s="115" t="s">
        <v>6</v>
      </c>
      <c r="D4" s="116"/>
      <c r="E4" s="7">
        <v>1</v>
      </c>
      <c r="I4" s="118">
        <f ca="1">I5</f>
        <v>44291</v>
      </c>
      <c r="J4" s="119"/>
      <c r="K4" s="119"/>
      <c r="L4" s="119"/>
      <c r="M4" s="119"/>
      <c r="N4" s="119"/>
      <c r="O4" s="120"/>
      <c r="P4" s="118">
        <f ca="1">P5</f>
        <v>44298</v>
      </c>
      <c r="Q4" s="119"/>
      <c r="R4" s="119"/>
      <c r="S4" s="119"/>
      <c r="T4" s="119"/>
      <c r="U4" s="119"/>
      <c r="V4" s="120"/>
      <c r="W4" s="118">
        <f ca="1">W5</f>
        <v>44305</v>
      </c>
      <c r="X4" s="119"/>
      <c r="Y4" s="119"/>
      <c r="Z4" s="119"/>
      <c r="AA4" s="119"/>
      <c r="AB4" s="119"/>
      <c r="AC4" s="120"/>
      <c r="AD4" s="118">
        <f ca="1">AD5</f>
        <v>44312</v>
      </c>
      <c r="AE4" s="119"/>
      <c r="AF4" s="119"/>
      <c r="AG4" s="119"/>
      <c r="AH4" s="119"/>
      <c r="AI4" s="119"/>
      <c r="AJ4" s="120"/>
    </row>
    <row r="5" spans="1:36" ht="15" customHeight="1">
      <c r="A5" s="41" t="s">
        <v>16</v>
      </c>
      <c r="B5" s="117"/>
      <c r="C5" s="117"/>
      <c r="D5" s="117"/>
      <c r="E5" s="117"/>
      <c r="F5" s="117"/>
      <c r="G5" s="117"/>
      <c r="I5" s="11">
        <f ca="1">Project_Start-WEEKDAY(Project_Start,1)+2+7*(Display_Week-1)</f>
        <v>44291</v>
      </c>
      <c r="J5" s="10">
        <f ca="1">I5+1</f>
        <v>44292</v>
      </c>
      <c r="K5" s="10">
        <f t="shared" ref="K5:AJ5" ca="1" si="0">J5+1</f>
        <v>44293</v>
      </c>
      <c r="L5" s="10">
        <f t="shared" ca="1" si="0"/>
        <v>44294</v>
      </c>
      <c r="M5" s="10">
        <f t="shared" ca="1" si="0"/>
        <v>44295</v>
      </c>
      <c r="N5" s="10">
        <f t="shared" ca="1" si="0"/>
        <v>44296</v>
      </c>
      <c r="O5" s="12">
        <f t="shared" ca="1" si="0"/>
        <v>44297</v>
      </c>
      <c r="P5" s="11">
        <f ca="1">O5+1</f>
        <v>44298</v>
      </c>
      <c r="Q5" s="10">
        <f ca="1">P5+1</f>
        <v>44299</v>
      </c>
      <c r="R5" s="10">
        <f t="shared" ca="1" si="0"/>
        <v>44300</v>
      </c>
      <c r="S5" s="10">
        <f t="shared" ca="1" si="0"/>
        <v>44301</v>
      </c>
      <c r="T5" s="10">
        <f t="shared" ca="1" si="0"/>
        <v>44302</v>
      </c>
      <c r="U5" s="10">
        <f t="shared" ca="1" si="0"/>
        <v>44303</v>
      </c>
      <c r="V5" s="12">
        <f t="shared" ca="1" si="0"/>
        <v>44304</v>
      </c>
      <c r="W5" s="11">
        <f ca="1">V5+1</f>
        <v>44305</v>
      </c>
      <c r="X5" s="10">
        <f ca="1">W5+1</f>
        <v>44306</v>
      </c>
      <c r="Y5" s="10">
        <f t="shared" ca="1" si="0"/>
        <v>44307</v>
      </c>
      <c r="Z5" s="10">
        <f t="shared" ca="1" si="0"/>
        <v>44308</v>
      </c>
      <c r="AA5" s="10">
        <f t="shared" ca="1" si="0"/>
        <v>44309</v>
      </c>
      <c r="AB5" s="10">
        <f t="shared" ca="1" si="0"/>
        <v>44310</v>
      </c>
      <c r="AC5" s="12">
        <f t="shared" ca="1" si="0"/>
        <v>44311</v>
      </c>
      <c r="AD5" s="11">
        <f ca="1">AC5+1</f>
        <v>44312</v>
      </c>
      <c r="AE5" s="10">
        <f ca="1">AD5+1</f>
        <v>44313</v>
      </c>
      <c r="AF5" s="10">
        <f t="shared" ca="1" si="0"/>
        <v>44314</v>
      </c>
      <c r="AG5" s="10">
        <f t="shared" ca="1" si="0"/>
        <v>44315</v>
      </c>
      <c r="AH5" s="10">
        <f t="shared" ca="1" si="0"/>
        <v>44316</v>
      </c>
      <c r="AI5" s="10">
        <f t="shared" ca="1" si="0"/>
        <v>44317</v>
      </c>
      <c r="AJ5" s="12">
        <f t="shared" ca="1" si="0"/>
        <v>44318</v>
      </c>
    </row>
    <row r="6" spans="1:36" ht="30" customHeight="1" thickBot="1">
      <c r="A6" s="41" t="s">
        <v>17</v>
      </c>
      <c r="B6" s="8" t="s">
        <v>7</v>
      </c>
      <c r="C6" s="9" t="s">
        <v>2</v>
      </c>
      <c r="D6" s="9" t="s">
        <v>1</v>
      </c>
      <c r="E6" s="9" t="s">
        <v>3</v>
      </c>
      <c r="F6" s="9" t="s">
        <v>4</v>
      </c>
      <c r="G6" s="9"/>
      <c r="H6" s="9" t="s">
        <v>5</v>
      </c>
      <c r="I6" s="13" t="str">
        <f t="shared" ref="I6" ca="1" si="1">LEFT(TEXT(I5,"ddd"),1)</f>
        <v>M</v>
      </c>
      <c r="J6" s="13" t="str">
        <f t="shared" ref="J6:AJ6" ca="1" si="2">LEFT(TEXT(J5,"ddd"),1)</f>
        <v>T</v>
      </c>
      <c r="K6" s="13" t="str">
        <f t="shared" ca="1" si="2"/>
        <v>W</v>
      </c>
      <c r="L6" s="13" t="str">
        <f t="shared" ca="1" si="2"/>
        <v>T</v>
      </c>
      <c r="M6" s="13" t="str">
        <f t="shared" ca="1" si="2"/>
        <v>F</v>
      </c>
      <c r="N6" s="13" t="str">
        <f t="shared" ca="1" si="2"/>
        <v>S</v>
      </c>
      <c r="O6" s="13" t="str">
        <f t="shared" ca="1" si="2"/>
        <v>S</v>
      </c>
      <c r="P6" s="13" t="str">
        <f t="shared" ca="1" si="2"/>
        <v>M</v>
      </c>
      <c r="Q6" s="13" t="str">
        <f t="shared" ca="1" si="2"/>
        <v>T</v>
      </c>
      <c r="R6" s="13" t="str">
        <f t="shared" ca="1" si="2"/>
        <v>W</v>
      </c>
      <c r="S6" s="13" t="str">
        <f t="shared" ca="1" si="2"/>
        <v>T</v>
      </c>
      <c r="T6" s="13" t="str">
        <f t="shared" ca="1" si="2"/>
        <v>F</v>
      </c>
      <c r="U6" s="13" t="str">
        <f t="shared" ca="1" si="2"/>
        <v>S</v>
      </c>
      <c r="V6" s="13" t="str">
        <f t="shared" ca="1" si="2"/>
        <v>S</v>
      </c>
      <c r="W6" s="13" t="str">
        <f t="shared" ca="1" si="2"/>
        <v>M</v>
      </c>
      <c r="X6" s="13" t="str">
        <f t="shared" ca="1" si="2"/>
        <v>T</v>
      </c>
      <c r="Y6" s="13" t="str">
        <f t="shared" ca="1" si="2"/>
        <v>W</v>
      </c>
      <c r="Z6" s="13" t="str">
        <f t="shared" ca="1" si="2"/>
        <v>T</v>
      </c>
      <c r="AA6" s="13" t="str">
        <f t="shared" ca="1" si="2"/>
        <v>F</v>
      </c>
      <c r="AB6" s="81" t="str">
        <f t="shared" ca="1" si="2"/>
        <v>S</v>
      </c>
      <c r="AC6" s="82" t="str">
        <f t="shared" ca="1" si="2"/>
        <v>S</v>
      </c>
      <c r="AD6" s="80" t="str">
        <f t="shared" ca="1" si="2"/>
        <v>M</v>
      </c>
      <c r="AE6" s="13" t="str">
        <f t="shared" ca="1" si="2"/>
        <v>T</v>
      </c>
      <c r="AF6" s="13" t="str">
        <f t="shared" ca="1" si="2"/>
        <v>W</v>
      </c>
      <c r="AG6" s="13" t="str">
        <f t="shared" ca="1" si="2"/>
        <v>T</v>
      </c>
      <c r="AH6" s="13" t="str">
        <f t="shared" ca="1" si="2"/>
        <v>F</v>
      </c>
      <c r="AI6" s="13" t="str">
        <f t="shared" ca="1" si="2"/>
        <v>S</v>
      </c>
      <c r="AJ6" s="13" t="str">
        <f t="shared" ca="1" si="2"/>
        <v>S</v>
      </c>
    </row>
    <row r="7" spans="1:36" ht="30" hidden="1" customHeight="1" thickBot="1">
      <c r="A7" s="40" t="s">
        <v>12</v>
      </c>
      <c r="C7" s="44"/>
      <c r="E7"/>
      <c r="H7" t="str">
        <f>IF(OR(ISBLANK(task_start),ISBLANK(task_end)),"",task_end-task_start+1)</f>
        <v/>
      </c>
      <c r="I7" s="37"/>
      <c r="J7" s="37"/>
      <c r="K7" s="37"/>
      <c r="L7" s="37"/>
      <c r="M7" s="37"/>
      <c r="N7" s="37"/>
      <c r="O7" s="37"/>
      <c r="P7" s="37"/>
      <c r="Q7" s="37"/>
      <c r="R7" s="37"/>
      <c r="S7" s="37"/>
      <c r="T7" s="37"/>
      <c r="U7" s="37"/>
      <c r="V7" s="37"/>
      <c r="W7" s="37"/>
      <c r="X7" s="37"/>
      <c r="Y7" s="37"/>
      <c r="Z7" s="37"/>
      <c r="AA7" s="37"/>
      <c r="AB7" s="37"/>
      <c r="AC7" s="110"/>
      <c r="AD7" s="111"/>
      <c r="AE7" s="37"/>
      <c r="AF7" s="37"/>
      <c r="AG7" s="37"/>
      <c r="AH7" s="37"/>
      <c r="AI7" s="37"/>
      <c r="AJ7" s="37"/>
    </row>
    <row r="8" spans="1:36" s="3" customFormat="1" ht="30" customHeight="1" thickBot="1">
      <c r="A8" s="41" t="s">
        <v>18</v>
      </c>
      <c r="B8" s="17" t="s">
        <v>38</v>
      </c>
      <c r="C8" s="51"/>
      <c r="D8" s="18"/>
      <c r="E8" s="19"/>
      <c r="F8" s="20"/>
      <c r="G8" s="74"/>
      <c r="H8" s="16" t="str">
        <f t="shared" ref="H8:H33" si="3">IF(OR(ISBLANK(task_start),ISBLANK(task_end)),"",task_end-task_start+1)</f>
        <v/>
      </c>
      <c r="I8" s="37"/>
      <c r="J8" s="37"/>
      <c r="K8" s="37"/>
      <c r="L8" s="37"/>
      <c r="M8" s="37"/>
      <c r="N8" s="37"/>
      <c r="O8" s="37"/>
      <c r="P8" s="37"/>
      <c r="Q8" s="37"/>
      <c r="R8" s="37"/>
      <c r="S8" s="37"/>
      <c r="T8" s="37"/>
      <c r="U8" s="37"/>
      <c r="V8" s="37"/>
      <c r="W8" s="37"/>
      <c r="X8" s="37"/>
      <c r="Y8" s="37"/>
      <c r="Z8" s="37"/>
      <c r="AA8" s="37"/>
      <c r="AB8" s="78"/>
      <c r="AC8" s="95"/>
      <c r="AD8" s="95"/>
      <c r="AE8" s="79"/>
      <c r="AF8" s="37"/>
      <c r="AG8" s="37"/>
      <c r="AH8" s="37"/>
      <c r="AI8" s="37"/>
      <c r="AJ8" s="37"/>
    </row>
    <row r="9" spans="1:36" s="3" customFormat="1" ht="30" customHeight="1" thickBot="1">
      <c r="A9" s="41" t="s">
        <v>19</v>
      </c>
      <c r="B9" s="17" t="s">
        <v>54</v>
      </c>
      <c r="C9" s="51" t="s">
        <v>35</v>
      </c>
      <c r="D9" s="18">
        <v>1</v>
      </c>
      <c r="E9" s="19">
        <f ca="1">Project_Start</f>
        <v>44292</v>
      </c>
      <c r="F9" s="20" t="e">
        <f>#REF!</f>
        <v>#REF!</v>
      </c>
      <c r="G9" s="74"/>
      <c r="H9" s="16" t="e">
        <f t="shared" ca="1" si="3"/>
        <v>#REF!</v>
      </c>
      <c r="I9" s="37"/>
      <c r="J9" s="37"/>
      <c r="K9" s="37"/>
      <c r="L9" s="37"/>
      <c r="M9" s="37"/>
      <c r="N9" s="37"/>
      <c r="O9" s="37"/>
      <c r="P9" s="37"/>
      <c r="Q9" s="37"/>
      <c r="R9" s="37"/>
      <c r="S9" s="37"/>
      <c r="T9" s="37"/>
      <c r="U9" s="37"/>
      <c r="V9" s="37"/>
      <c r="W9" s="37"/>
      <c r="X9" s="37"/>
      <c r="Y9" s="37"/>
      <c r="Z9" s="37"/>
      <c r="AA9" s="37"/>
      <c r="AB9" s="78"/>
      <c r="AC9" s="95"/>
      <c r="AD9" s="95"/>
      <c r="AE9" s="79"/>
      <c r="AF9" s="37"/>
      <c r="AG9" s="37"/>
      <c r="AH9" s="37"/>
      <c r="AI9" s="37"/>
      <c r="AJ9" s="37"/>
    </row>
    <row r="10" spans="1:36" s="3" customFormat="1" ht="30" customHeight="1" thickBot="1">
      <c r="A10" s="41" t="s">
        <v>20</v>
      </c>
      <c r="B10" s="59" t="s">
        <v>22</v>
      </c>
      <c r="C10" s="52" t="s">
        <v>34</v>
      </c>
      <c r="D10" s="21">
        <v>1</v>
      </c>
      <c r="E10" s="47">
        <f ca="1">Project_Start</f>
        <v>44292</v>
      </c>
      <c r="F10" s="47">
        <f ca="1">E10+9</f>
        <v>44301</v>
      </c>
      <c r="G10" s="67"/>
      <c r="H10" s="16">
        <f t="shared" ca="1" si="3"/>
        <v>10</v>
      </c>
      <c r="I10" s="37"/>
      <c r="J10" s="37"/>
      <c r="K10" s="37"/>
      <c r="L10" s="37"/>
      <c r="M10" s="37"/>
      <c r="N10" s="37"/>
      <c r="O10" s="37"/>
      <c r="P10" s="37"/>
      <c r="Q10" s="37"/>
      <c r="R10" s="37"/>
      <c r="S10" s="37"/>
      <c r="T10" s="37"/>
      <c r="U10" s="38"/>
      <c r="V10" s="38"/>
      <c r="W10" s="37"/>
      <c r="X10" s="37"/>
      <c r="Y10" s="37"/>
      <c r="Z10" s="77"/>
      <c r="AA10" s="77"/>
      <c r="AB10" s="77"/>
      <c r="AC10" s="114"/>
      <c r="AD10" s="112"/>
      <c r="AE10" s="77"/>
      <c r="AF10" s="77"/>
      <c r="AG10" s="37"/>
      <c r="AH10" s="37"/>
      <c r="AI10" s="37"/>
      <c r="AJ10" s="37"/>
    </row>
    <row r="11" spans="1:36" s="3" customFormat="1" ht="30" customHeight="1" thickBot="1">
      <c r="A11" s="40"/>
      <c r="B11" s="59" t="s">
        <v>23</v>
      </c>
      <c r="C11" s="52" t="s">
        <v>35</v>
      </c>
      <c r="D11" s="21">
        <v>1</v>
      </c>
      <c r="E11" s="47">
        <f ca="1">Q5</f>
        <v>44299</v>
      </c>
      <c r="F11" s="47">
        <f ca="1">E11+2</f>
        <v>44301</v>
      </c>
      <c r="G11" s="67"/>
      <c r="H11" s="16">
        <f t="shared" ca="1" si="3"/>
        <v>3</v>
      </c>
      <c r="I11" s="37"/>
      <c r="J11" s="37"/>
      <c r="K11" s="37"/>
      <c r="L11" s="37"/>
      <c r="M11" s="37"/>
      <c r="N11" s="37"/>
      <c r="O11" s="37"/>
      <c r="P11" s="37"/>
      <c r="Q11" s="37"/>
      <c r="R11" s="37"/>
      <c r="S11" s="37"/>
      <c r="T11" s="37"/>
      <c r="U11" s="37"/>
      <c r="V11" s="37"/>
      <c r="W11" s="37"/>
      <c r="X11" s="37"/>
      <c r="Y11" s="78"/>
      <c r="Z11" s="89"/>
      <c r="AA11" s="90"/>
      <c r="AB11" s="90"/>
      <c r="AC11" s="97"/>
      <c r="AD11" s="97"/>
      <c r="AE11" s="97"/>
      <c r="AF11" s="91"/>
      <c r="AG11" s="79"/>
      <c r="AH11" s="37"/>
      <c r="AI11" s="37"/>
      <c r="AJ11" s="37"/>
    </row>
    <row r="12" spans="1:36" s="3" customFormat="1" ht="30" customHeight="1" thickBot="1">
      <c r="A12" s="40"/>
      <c r="B12" s="59" t="s">
        <v>24</v>
      </c>
      <c r="C12" s="52" t="s">
        <v>35</v>
      </c>
      <c r="D12" s="21">
        <v>1</v>
      </c>
      <c r="E12" s="47">
        <f ca="1">F11</f>
        <v>44301</v>
      </c>
      <c r="F12" s="47">
        <f ca="1">E12+4</f>
        <v>44305</v>
      </c>
      <c r="G12" s="67"/>
      <c r="H12" s="16">
        <f t="shared" ca="1" si="3"/>
        <v>5</v>
      </c>
      <c r="I12" s="37"/>
      <c r="J12" s="37"/>
      <c r="K12" s="37"/>
      <c r="L12" s="37"/>
      <c r="M12" s="37"/>
      <c r="N12" s="37"/>
      <c r="O12" s="37"/>
      <c r="P12" s="37"/>
      <c r="Q12" s="37"/>
      <c r="R12" s="37"/>
      <c r="S12" s="37"/>
      <c r="T12" s="37"/>
      <c r="U12" s="37"/>
      <c r="V12" s="37"/>
      <c r="W12" s="37"/>
      <c r="X12" s="37"/>
      <c r="Y12" s="87"/>
      <c r="Z12" s="92"/>
      <c r="AA12" s="37"/>
      <c r="AB12" s="78"/>
      <c r="AC12" s="108"/>
      <c r="AD12" s="102"/>
      <c r="AE12" s="109"/>
      <c r="AF12" s="96"/>
      <c r="AG12" s="79"/>
      <c r="AH12" s="37"/>
      <c r="AI12" s="37"/>
      <c r="AJ12" s="37"/>
    </row>
    <row r="13" spans="1:36" s="3" customFormat="1" ht="30" customHeight="1" thickBot="1">
      <c r="A13" s="40"/>
      <c r="B13" s="59" t="s">
        <v>25</v>
      </c>
      <c r="C13" s="52" t="s">
        <v>36</v>
      </c>
      <c r="D13" s="21">
        <v>1</v>
      </c>
      <c r="E13" s="47">
        <f ca="1">Project_Start</f>
        <v>44292</v>
      </c>
      <c r="F13" s="47">
        <f ca="1">E13+10</f>
        <v>44302</v>
      </c>
      <c r="G13" s="67"/>
      <c r="H13" s="16">
        <f t="shared" ca="1" si="3"/>
        <v>11</v>
      </c>
      <c r="I13" s="37"/>
      <c r="J13" s="37"/>
      <c r="K13" s="37"/>
      <c r="L13" s="37"/>
      <c r="M13" s="37"/>
      <c r="N13" s="37"/>
      <c r="O13" s="37"/>
      <c r="P13" s="37"/>
      <c r="Q13" s="37"/>
      <c r="R13" s="37"/>
      <c r="S13" s="37"/>
      <c r="T13" s="37"/>
      <c r="U13" s="37"/>
      <c r="V13" s="37"/>
      <c r="W13" s="37"/>
      <c r="X13" s="37"/>
      <c r="Y13" s="78"/>
      <c r="Z13" s="92"/>
      <c r="AA13" s="37"/>
      <c r="AB13" s="101"/>
      <c r="AC13" s="105"/>
      <c r="AD13" s="95"/>
      <c r="AE13" s="100"/>
      <c r="AF13" s="96"/>
      <c r="AG13" s="79"/>
      <c r="AH13" s="37"/>
      <c r="AI13" s="37"/>
      <c r="AJ13" s="37"/>
    </row>
    <row r="14" spans="1:36" s="3" customFormat="1" ht="30" customHeight="1" thickBot="1">
      <c r="A14" s="41" t="s">
        <v>21</v>
      </c>
      <c r="B14" s="59" t="s">
        <v>26</v>
      </c>
      <c r="C14" s="52" t="s">
        <v>33</v>
      </c>
      <c r="D14" s="21">
        <v>1</v>
      </c>
      <c r="E14" s="47">
        <f ca="1">Project_Start</f>
        <v>44292</v>
      </c>
      <c r="F14" s="47">
        <f ca="1">E14+9</f>
        <v>44301</v>
      </c>
      <c r="G14" s="67"/>
      <c r="H14" s="16">
        <f t="shared" ca="1" si="3"/>
        <v>10</v>
      </c>
      <c r="I14" s="37"/>
      <c r="J14" s="37"/>
      <c r="K14" s="37"/>
      <c r="L14" s="37"/>
      <c r="M14" s="37"/>
      <c r="N14" s="37"/>
      <c r="O14" s="37"/>
      <c r="P14" s="37"/>
      <c r="Q14" s="37"/>
      <c r="R14" s="37"/>
      <c r="S14" s="37"/>
      <c r="T14" s="37"/>
      <c r="U14" s="37"/>
      <c r="V14" s="37"/>
      <c r="W14" s="37"/>
      <c r="X14" s="37"/>
      <c r="Y14" s="78"/>
      <c r="Z14" s="92"/>
      <c r="AA14" s="78"/>
      <c r="AB14" s="104"/>
      <c r="AC14" s="98"/>
      <c r="AD14" s="99"/>
      <c r="AE14" s="107"/>
      <c r="AF14" s="96"/>
      <c r="AG14" s="79"/>
      <c r="AH14" s="37"/>
      <c r="AI14" s="37"/>
      <c r="AJ14" s="37"/>
    </row>
    <row r="15" spans="1:36" s="3" customFormat="1" ht="30" customHeight="1" thickBot="1">
      <c r="A15" s="41"/>
      <c r="B15" s="22" t="s">
        <v>29</v>
      </c>
      <c r="C15" s="53"/>
      <c r="D15" s="23"/>
      <c r="E15" s="24"/>
      <c r="F15" s="25"/>
      <c r="G15" s="73"/>
      <c r="H15" s="16" t="str">
        <f t="shared" si="3"/>
        <v/>
      </c>
      <c r="I15" s="37"/>
      <c r="J15" s="37"/>
      <c r="K15" s="37"/>
      <c r="L15" s="37"/>
      <c r="M15" s="37"/>
      <c r="N15" s="37"/>
      <c r="O15" s="37"/>
      <c r="P15" s="37"/>
      <c r="Q15" s="37"/>
      <c r="R15" s="37"/>
      <c r="S15" s="37"/>
      <c r="T15" s="37"/>
      <c r="U15" s="37"/>
      <c r="V15" s="37"/>
      <c r="W15" s="37"/>
      <c r="X15" s="37"/>
      <c r="Y15" s="78"/>
      <c r="Z15" s="92"/>
      <c r="AA15" s="78"/>
      <c r="AB15" s="93"/>
      <c r="AC15" s="103"/>
      <c r="AD15" s="106"/>
      <c r="AE15" s="84"/>
      <c r="AF15" s="85"/>
      <c r="AG15" s="88"/>
      <c r="AH15" s="37"/>
      <c r="AI15" s="37"/>
      <c r="AJ15" s="37"/>
    </row>
    <row r="16" spans="1:36" s="3" customFormat="1" ht="30" customHeight="1" thickBot="1">
      <c r="A16" s="40"/>
      <c r="B16" s="60" t="s">
        <v>39</v>
      </c>
      <c r="C16" s="54" t="s">
        <v>48</v>
      </c>
      <c r="D16" s="26">
        <v>1</v>
      </c>
      <c r="E16" s="48">
        <f ca="1">P5</f>
        <v>44298</v>
      </c>
      <c r="F16" s="48">
        <f ca="1">P5</f>
        <v>44298</v>
      </c>
      <c r="G16" s="68"/>
      <c r="H16" s="16">
        <f t="shared" ca="1" si="3"/>
        <v>1</v>
      </c>
      <c r="I16" s="37"/>
      <c r="J16" s="37"/>
      <c r="K16" s="37"/>
      <c r="L16" s="37"/>
      <c r="M16" s="37"/>
      <c r="N16" s="37"/>
      <c r="O16" s="37"/>
      <c r="P16" s="37"/>
      <c r="Q16" s="37"/>
      <c r="R16" s="37"/>
      <c r="S16" s="37"/>
      <c r="T16" s="37"/>
      <c r="U16" s="38"/>
      <c r="V16" s="38"/>
      <c r="W16" s="37"/>
      <c r="X16" s="37"/>
      <c r="Y16" s="78"/>
      <c r="Z16" s="93"/>
      <c r="AA16" s="86"/>
      <c r="AB16" s="103"/>
      <c r="AC16" s="103"/>
      <c r="AD16" s="103"/>
      <c r="AE16" s="86"/>
      <c r="AF16" s="94"/>
      <c r="AG16" s="84"/>
      <c r="AH16" s="77"/>
      <c r="AI16" s="37"/>
      <c r="AJ16" s="37"/>
    </row>
    <row r="17" spans="1:36" s="3" customFormat="1" ht="30" customHeight="1" thickBot="1">
      <c r="A17" s="40"/>
      <c r="B17" s="60" t="s">
        <v>40</v>
      </c>
      <c r="C17" s="54" t="s">
        <v>35</v>
      </c>
      <c r="D17" s="26">
        <v>1</v>
      </c>
      <c r="E17" s="48">
        <f ca="1">P5+3</f>
        <v>44301</v>
      </c>
      <c r="F17" s="48">
        <f ca="1">E17+5</f>
        <v>44306</v>
      </c>
      <c r="G17" s="68"/>
      <c r="H17" s="16">
        <f t="shared" ca="1" si="3"/>
        <v>6</v>
      </c>
      <c r="I17" s="37"/>
      <c r="J17" s="37"/>
      <c r="K17" s="37"/>
      <c r="L17" s="37"/>
      <c r="M17" s="37"/>
      <c r="N17" s="37"/>
      <c r="O17" s="37"/>
      <c r="P17" s="37"/>
      <c r="Q17" s="37"/>
      <c r="R17" s="37"/>
      <c r="S17" s="37"/>
      <c r="T17" s="37"/>
      <c r="U17" s="37"/>
      <c r="V17" s="37"/>
      <c r="W17" s="37"/>
      <c r="X17" s="37"/>
      <c r="Y17" s="37"/>
      <c r="Z17" s="76"/>
      <c r="AA17" s="76"/>
      <c r="AB17" s="76"/>
      <c r="AD17" s="91"/>
      <c r="AE17" s="84"/>
      <c r="AF17" s="76"/>
      <c r="AG17" s="78"/>
      <c r="AH17" s="95"/>
      <c r="AI17" s="79"/>
      <c r="AJ17" s="37"/>
    </row>
    <row r="18" spans="1:36" s="3" customFormat="1" ht="30" customHeight="1" thickBot="1">
      <c r="A18" s="40"/>
      <c r="B18" s="60" t="s">
        <v>41</v>
      </c>
      <c r="C18" s="54" t="s">
        <v>48</v>
      </c>
      <c r="D18" s="26">
        <v>1</v>
      </c>
      <c r="E18" s="48">
        <f ca="1">(F17-3)</f>
        <v>44303</v>
      </c>
      <c r="F18" s="48">
        <f ca="1">E18+7</f>
        <v>44310</v>
      </c>
      <c r="G18" s="68"/>
      <c r="H18" s="16">
        <f t="shared" ca="1" si="3"/>
        <v>8</v>
      </c>
      <c r="I18" s="37"/>
      <c r="J18" s="37"/>
      <c r="K18" s="37"/>
      <c r="L18" s="37"/>
      <c r="M18" s="37"/>
      <c r="N18" s="37"/>
      <c r="O18" s="37"/>
      <c r="P18" s="37"/>
      <c r="Q18" s="37"/>
      <c r="R18" s="37"/>
      <c r="S18" s="37"/>
      <c r="T18" s="37"/>
      <c r="U18" s="37"/>
      <c r="V18" s="37"/>
      <c r="W18" s="37"/>
      <c r="X18" s="37"/>
      <c r="Y18" s="38"/>
      <c r="Z18" s="37"/>
      <c r="AA18" s="37"/>
      <c r="AB18" s="37"/>
      <c r="AC18" s="37"/>
      <c r="AD18" s="37"/>
      <c r="AE18" s="37"/>
      <c r="AF18" s="37"/>
      <c r="AG18" s="78"/>
      <c r="AH18" s="95"/>
      <c r="AI18" s="79"/>
      <c r="AJ18" s="37"/>
    </row>
    <row r="19" spans="1:36" s="3" customFormat="1" ht="30" customHeight="1" thickBot="1">
      <c r="A19" s="40"/>
      <c r="B19" s="60" t="s">
        <v>42</v>
      </c>
      <c r="C19" s="54" t="s">
        <v>34</v>
      </c>
      <c r="D19" s="26">
        <v>1</v>
      </c>
      <c r="E19" s="48">
        <f ca="1">E18</f>
        <v>44303</v>
      </c>
      <c r="F19" s="48">
        <f ca="1">E19+4</f>
        <v>44307</v>
      </c>
      <c r="G19" s="68"/>
      <c r="H19" s="16">
        <f t="shared" ca="1" si="3"/>
        <v>5</v>
      </c>
      <c r="I19" s="37"/>
      <c r="J19" s="37"/>
      <c r="K19" s="37"/>
      <c r="L19" s="37"/>
      <c r="M19" s="37"/>
      <c r="N19" s="37"/>
      <c r="O19" s="37"/>
      <c r="P19" s="37"/>
      <c r="Q19" s="37"/>
      <c r="R19" s="37"/>
      <c r="S19" s="37"/>
      <c r="T19" s="37"/>
      <c r="U19" s="37"/>
      <c r="V19" s="37"/>
      <c r="W19" s="37"/>
      <c r="X19" s="37"/>
      <c r="Y19" s="37"/>
      <c r="Z19" s="37"/>
      <c r="AA19" s="37"/>
      <c r="AB19" s="37"/>
      <c r="AD19" s="37"/>
      <c r="AE19" s="37"/>
      <c r="AF19" s="37"/>
      <c r="AG19" s="37"/>
      <c r="AH19" s="76"/>
      <c r="AI19" s="37"/>
      <c r="AJ19" s="37"/>
    </row>
    <row r="20" spans="1:36" s="3" customFormat="1" ht="30" customHeight="1" thickBot="1">
      <c r="A20" s="40" t="s">
        <v>9</v>
      </c>
      <c r="B20" s="60" t="s">
        <v>46</v>
      </c>
      <c r="C20" s="54" t="s">
        <v>49</v>
      </c>
      <c r="D20" s="26">
        <v>1</v>
      </c>
      <c r="E20" s="48">
        <f ca="1">W5</f>
        <v>44305</v>
      </c>
      <c r="F20" s="48">
        <f ca="1">E20+6</f>
        <v>44311</v>
      </c>
      <c r="G20" s="68"/>
      <c r="H20" s="16">
        <f t="shared" ca="1" si="3"/>
        <v>7</v>
      </c>
      <c r="I20" s="37"/>
      <c r="J20" s="37"/>
      <c r="K20" s="37"/>
      <c r="L20" s="37"/>
      <c r="M20" s="37"/>
      <c r="N20" s="37"/>
      <c r="O20" s="37"/>
      <c r="P20" s="37"/>
      <c r="Q20" s="37"/>
      <c r="R20" s="37"/>
      <c r="S20" s="37"/>
      <c r="T20" s="37"/>
      <c r="U20" s="37"/>
      <c r="V20" s="37"/>
      <c r="W20" s="37"/>
      <c r="X20" s="37"/>
      <c r="Y20" s="37"/>
      <c r="Z20" s="37"/>
      <c r="AA20" s="37"/>
      <c r="AB20" s="37"/>
      <c r="AC20" s="37"/>
      <c r="AD20" s="37"/>
      <c r="AE20" s="37"/>
      <c r="AF20" s="75"/>
      <c r="AG20" s="75"/>
      <c r="AH20" s="75"/>
      <c r="AI20" s="75"/>
      <c r="AJ20" s="75"/>
    </row>
    <row r="21" spans="1:36" s="3" customFormat="1" ht="30" customHeight="1" thickBot="1">
      <c r="A21" s="40"/>
      <c r="B21" s="60" t="s">
        <v>52</v>
      </c>
      <c r="C21" s="54" t="s">
        <v>35</v>
      </c>
      <c r="D21" s="26">
        <v>1</v>
      </c>
      <c r="E21" s="48">
        <f ca="1">X5</f>
        <v>44306</v>
      </c>
      <c r="F21" s="48">
        <f ca="1">X5+3</f>
        <v>44309</v>
      </c>
      <c r="G21" s="68"/>
      <c r="H21" s="16">
        <f t="shared" ca="1" si="3"/>
        <v>4</v>
      </c>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1:36" s="3" customFormat="1" ht="30" customHeight="1" thickBot="1">
      <c r="A22" s="40"/>
      <c r="B22" s="60" t="s">
        <v>50</v>
      </c>
      <c r="C22" s="54" t="s">
        <v>49</v>
      </c>
      <c r="D22" s="26">
        <v>1</v>
      </c>
      <c r="E22" s="48">
        <f ca="1">Y5</f>
        <v>44307</v>
      </c>
      <c r="F22" s="48">
        <f ca="1">Y5</f>
        <v>44307</v>
      </c>
      <c r="G22" s="68"/>
      <c r="H22" s="16">
        <f t="shared" ca="1" si="3"/>
        <v>1</v>
      </c>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row>
    <row r="23" spans="1:36" s="3" customFormat="1" ht="30" customHeight="1" thickBot="1">
      <c r="A23" s="40"/>
      <c r="B23" s="60" t="s">
        <v>43</v>
      </c>
      <c r="C23" s="54" t="s">
        <v>49</v>
      </c>
      <c r="D23" s="26">
        <v>1</v>
      </c>
      <c r="E23" s="48">
        <f ca="1">P5</f>
        <v>44298</v>
      </c>
      <c r="F23" s="48">
        <f ca="1">E23+13</f>
        <v>44311</v>
      </c>
      <c r="G23" s="68"/>
      <c r="H23" s="16">
        <f t="shared" ca="1" si="3"/>
        <v>14</v>
      </c>
      <c r="I23" s="37"/>
      <c r="J23" s="37"/>
      <c r="K23" s="37"/>
      <c r="L23" s="37"/>
      <c r="M23" s="37"/>
      <c r="N23" s="37"/>
      <c r="O23" s="37"/>
      <c r="P23" s="37"/>
      <c r="Q23" s="37"/>
      <c r="R23" s="37"/>
      <c r="S23" s="37"/>
      <c r="T23" s="37"/>
      <c r="U23" s="37"/>
      <c r="V23" s="37"/>
      <c r="W23" s="37"/>
      <c r="X23" s="37"/>
      <c r="Y23" s="37"/>
      <c r="Z23" s="37"/>
      <c r="AA23" s="37"/>
      <c r="AB23" s="37"/>
      <c r="AC23" s="75"/>
      <c r="AD23" s="37"/>
      <c r="AE23" s="37"/>
      <c r="AF23" s="37"/>
      <c r="AG23" s="37"/>
      <c r="AH23" s="37"/>
      <c r="AI23" s="37"/>
      <c r="AJ23" s="37"/>
    </row>
    <row r="24" spans="1:36" s="3" customFormat="1" ht="30" customHeight="1" thickBot="1">
      <c r="A24" s="40"/>
      <c r="B24" s="27" t="s">
        <v>30</v>
      </c>
      <c r="C24" s="55"/>
      <c r="D24" s="28"/>
      <c r="E24" s="29"/>
      <c r="F24" s="30"/>
      <c r="G24" s="72"/>
      <c r="H24" s="16" t="str">
        <f t="shared" si="3"/>
        <v/>
      </c>
      <c r="I24" s="37"/>
      <c r="J24" s="37"/>
      <c r="K24" s="37"/>
      <c r="L24" s="37"/>
      <c r="M24" s="37"/>
      <c r="N24" s="37"/>
      <c r="O24" s="37"/>
      <c r="P24" s="37"/>
      <c r="Q24" s="37"/>
      <c r="R24" s="37"/>
      <c r="S24" s="37"/>
      <c r="T24" s="37"/>
      <c r="U24" s="37"/>
      <c r="V24" s="37"/>
      <c r="W24" s="37"/>
      <c r="X24" s="37"/>
      <c r="Y24" s="37"/>
      <c r="Z24" s="37"/>
      <c r="AA24" s="37"/>
      <c r="AB24" s="77"/>
      <c r="AC24" s="113"/>
      <c r="AD24" s="37"/>
      <c r="AE24" s="37"/>
      <c r="AF24" s="37"/>
      <c r="AG24" s="37"/>
      <c r="AH24" s="37"/>
      <c r="AI24" s="37"/>
      <c r="AJ24" s="37"/>
    </row>
    <row r="25" spans="1:36" s="3" customFormat="1" ht="30" customHeight="1" thickBot="1">
      <c r="A25" s="40"/>
      <c r="B25" s="61" t="s">
        <v>47</v>
      </c>
      <c r="C25" s="56" t="s">
        <v>49</v>
      </c>
      <c r="D25" s="31">
        <v>1</v>
      </c>
      <c r="E25" s="49">
        <f ca="1">X5</f>
        <v>44306</v>
      </c>
      <c r="F25" s="49">
        <f ca="1">X5</f>
        <v>44306</v>
      </c>
      <c r="G25" s="69"/>
      <c r="H25" s="16">
        <f t="shared" ca="1" si="3"/>
        <v>1</v>
      </c>
      <c r="I25" s="37"/>
      <c r="J25" s="37"/>
      <c r="K25" s="37"/>
      <c r="L25" s="37"/>
      <c r="M25" s="37"/>
      <c r="N25" s="37"/>
      <c r="O25" s="37"/>
      <c r="P25" s="37"/>
      <c r="Q25" s="37"/>
      <c r="R25" s="37"/>
      <c r="S25" s="37"/>
      <c r="T25" s="37"/>
      <c r="U25" s="37"/>
      <c r="V25" s="37"/>
      <c r="W25" s="37"/>
      <c r="X25" s="37"/>
      <c r="Y25" s="37"/>
      <c r="Z25" s="37"/>
      <c r="AA25" s="78"/>
      <c r="AB25" s="95"/>
      <c r="AC25" s="95"/>
      <c r="AD25" s="111"/>
      <c r="AE25" s="37"/>
      <c r="AF25" s="37"/>
      <c r="AG25" s="37"/>
      <c r="AH25" s="37"/>
      <c r="AI25" s="37"/>
      <c r="AJ25" s="37"/>
    </row>
    <row r="26" spans="1:36" s="3" customFormat="1" ht="30" customHeight="1" thickBot="1">
      <c r="A26" s="40" t="s">
        <v>9</v>
      </c>
      <c r="B26" s="61" t="s">
        <v>51</v>
      </c>
      <c r="C26" s="56" t="s">
        <v>49</v>
      </c>
      <c r="D26" s="31">
        <v>1</v>
      </c>
      <c r="E26" s="49">
        <f ca="1">F25+1</f>
        <v>44307</v>
      </c>
      <c r="F26" s="49">
        <f ca="1">E26+4</f>
        <v>44311</v>
      </c>
      <c r="G26" s="69"/>
      <c r="H26" s="16">
        <f t="shared" ca="1" si="3"/>
        <v>5</v>
      </c>
      <c r="I26" s="37"/>
      <c r="J26" s="37"/>
      <c r="K26" s="37"/>
      <c r="L26" s="37"/>
      <c r="M26" s="37"/>
      <c r="N26" s="37"/>
      <c r="O26" s="37"/>
      <c r="P26" s="37"/>
      <c r="Q26" s="37"/>
      <c r="R26" s="37"/>
      <c r="S26" s="37"/>
      <c r="T26" s="37"/>
      <c r="U26" s="37"/>
      <c r="V26" s="37"/>
      <c r="W26" s="37"/>
      <c r="X26" s="37"/>
      <c r="Y26" s="37"/>
      <c r="Z26" s="37"/>
      <c r="AA26" s="78"/>
      <c r="AB26" s="95"/>
      <c r="AC26" s="95"/>
      <c r="AD26" s="95"/>
      <c r="AE26" s="79"/>
      <c r="AF26" s="37"/>
      <c r="AG26" s="37"/>
      <c r="AH26" s="37"/>
      <c r="AI26" s="37"/>
      <c r="AJ26" s="37"/>
    </row>
    <row r="27" spans="1:36" s="3" customFormat="1" ht="30" customHeight="1" thickBot="1">
      <c r="A27" s="40"/>
      <c r="B27" s="61" t="s">
        <v>41</v>
      </c>
      <c r="C27" s="56" t="s">
        <v>35</v>
      </c>
      <c r="D27" s="31">
        <v>1</v>
      </c>
      <c r="E27" s="49">
        <f ca="1">AB5</f>
        <v>44310</v>
      </c>
      <c r="F27" s="49">
        <f ca="1">E27+3</f>
        <v>44313</v>
      </c>
      <c r="G27" s="69"/>
      <c r="H27" s="16">
        <f t="shared" ca="1" si="3"/>
        <v>4</v>
      </c>
      <c r="I27" s="37"/>
      <c r="J27" s="37"/>
      <c r="K27" s="37"/>
      <c r="L27" s="37"/>
      <c r="M27" s="37"/>
      <c r="N27" s="37"/>
      <c r="O27" s="37"/>
      <c r="P27" s="37"/>
      <c r="Q27" s="37"/>
      <c r="R27" s="37"/>
      <c r="S27" s="37"/>
      <c r="T27" s="37"/>
      <c r="U27" s="37"/>
      <c r="V27" s="37"/>
      <c r="W27" s="37"/>
      <c r="X27" s="37"/>
      <c r="Y27" s="37"/>
      <c r="Z27" s="37"/>
      <c r="AA27" s="37"/>
      <c r="AB27" s="76"/>
      <c r="AC27" s="76"/>
      <c r="AD27" s="76"/>
      <c r="AE27" s="37"/>
      <c r="AF27" s="37"/>
      <c r="AG27" s="37"/>
      <c r="AH27" s="37"/>
      <c r="AI27" s="37"/>
      <c r="AJ27" s="37"/>
    </row>
    <row r="28" spans="1:36" s="3" customFormat="1" ht="30" customHeight="1" thickBot="1">
      <c r="A28" s="40"/>
      <c r="B28" s="61" t="s">
        <v>59</v>
      </c>
      <c r="C28" s="56" t="s">
        <v>35</v>
      </c>
      <c r="D28" s="31">
        <v>1</v>
      </c>
      <c r="E28" s="49">
        <f ca="1">Z5</f>
        <v>44308</v>
      </c>
      <c r="F28" s="49">
        <f ca="1">Z5+2</f>
        <v>44310</v>
      </c>
      <c r="G28" s="69"/>
      <c r="H28" s="16">
        <f t="shared" ca="1" si="3"/>
        <v>3</v>
      </c>
      <c r="I28" s="37"/>
      <c r="J28" s="37"/>
      <c r="K28" s="37"/>
      <c r="L28" s="37"/>
      <c r="M28" s="37"/>
      <c r="N28" s="37"/>
      <c r="O28" s="37"/>
      <c r="P28" s="37"/>
      <c r="Q28" s="37"/>
      <c r="R28" s="37"/>
      <c r="S28" s="37"/>
      <c r="T28" s="37"/>
      <c r="U28" s="37"/>
      <c r="V28" s="37"/>
      <c r="W28" s="37"/>
      <c r="X28" s="37"/>
      <c r="Y28" s="37"/>
      <c r="Z28" s="37"/>
      <c r="AA28" s="37"/>
      <c r="AB28" s="37"/>
      <c r="AD28" s="37"/>
      <c r="AE28" s="37"/>
      <c r="AF28" s="37"/>
      <c r="AG28" s="37"/>
      <c r="AH28" s="37"/>
      <c r="AI28" s="37"/>
      <c r="AJ28" s="37"/>
    </row>
    <row r="29" spans="1:36" s="3" customFormat="1" ht="30" customHeight="1" thickBot="1">
      <c r="A29" s="40"/>
      <c r="B29" s="61" t="s">
        <v>57</v>
      </c>
      <c r="C29" s="56" t="s">
        <v>49</v>
      </c>
      <c r="D29" s="31">
        <v>1</v>
      </c>
      <c r="E29" s="49">
        <f ca="1">AB5</f>
        <v>44310</v>
      </c>
      <c r="F29" s="49">
        <f ca="1">E29+3</f>
        <v>44313</v>
      </c>
      <c r="G29" s="69"/>
      <c r="H29" s="16">
        <f t="shared" ca="1" si="3"/>
        <v>4</v>
      </c>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row>
    <row r="30" spans="1:36" s="3" customFormat="1" ht="30" customHeight="1" thickBot="1">
      <c r="A30" s="40"/>
      <c r="B30" s="32" t="s">
        <v>37</v>
      </c>
      <c r="C30" s="57"/>
      <c r="D30" s="33"/>
      <c r="E30" s="34"/>
      <c r="F30" s="35"/>
      <c r="G30" s="71"/>
      <c r="H30" s="16" t="str">
        <f t="shared" si="3"/>
        <v/>
      </c>
      <c r="I30" s="37"/>
      <c r="J30" s="37"/>
      <c r="K30" s="37"/>
      <c r="L30" s="37"/>
      <c r="M30" s="37"/>
      <c r="N30" s="37"/>
      <c r="O30" s="37"/>
      <c r="P30" s="37"/>
      <c r="Q30" s="37"/>
      <c r="R30" s="37"/>
      <c r="S30" s="37"/>
      <c r="T30" s="37"/>
      <c r="U30" s="37"/>
      <c r="V30" s="37"/>
      <c r="W30" s="37"/>
      <c r="X30" s="37"/>
      <c r="Y30" s="37"/>
      <c r="Z30" s="37"/>
      <c r="AA30" s="37"/>
      <c r="AB30" s="78"/>
      <c r="AC30" s="95"/>
      <c r="AE30" s="37"/>
      <c r="AF30" s="37"/>
      <c r="AG30" s="37"/>
      <c r="AH30" s="37"/>
      <c r="AI30" s="37"/>
      <c r="AJ30" s="37"/>
    </row>
    <row r="31" spans="1:36" s="3" customFormat="1" ht="30" customHeight="1" thickBot="1">
      <c r="A31" s="40"/>
      <c r="B31" s="62" t="s">
        <v>47</v>
      </c>
      <c r="C31" s="58" t="s">
        <v>49</v>
      </c>
      <c r="D31" s="36">
        <v>1</v>
      </c>
      <c r="E31" s="50">
        <f ca="1">Z5</f>
        <v>44308</v>
      </c>
      <c r="F31" s="50">
        <f ca="1">AA5</f>
        <v>44309</v>
      </c>
      <c r="G31" s="70"/>
      <c r="H31" s="16">
        <f t="shared" ca="1" si="3"/>
        <v>2</v>
      </c>
      <c r="I31" s="37"/>
      <c r="J31" s="37"/>
      <c r="K31" s="37"/>
      <c r="L31" s="37"/>
      <c r="M31" s="37"/>
      <c r="N31" s="37"/>
      <c r="O31" s="37"/>
      <c r="P31" s="37"/>
      <c r="Q31" s="37"/>
      <c r="R31" s="37"/>
      <c r="S31" s="37"/>
      <c r="T31" s="37"/>
      <c r="U31" s="37"/>
      <c r="V31" s="37"/>
      <c r="W31" s="37"/>
      <c r="X31" s="37"/>
      <c r="Y31" s="37"/>
      <c r="Z31" s="37"/>
      <c r="AA31" s="37"/>
      <c r="AB31" s="78"/>
      <c r="AC31" s="95"/>
      <c r="AD31" s="79"/>
      <c r="AE31" s="37"/>
      <c r="AF31" s="37"/>
      <c r="AG31" s="37"/>
      <c r="AH31" s="37"/>
      <c r="AI31" s="37"/>
      <c r="AJ31" s="37"/>
    </row>
    <row r="32" spans="1:36" s="3" customFormat="1" ht="30" customHeight="1" thickBot="1">
      <c r="A32" s="40" t="s">
        <v>11</v>
      </c>
      <c r="B32" s="62" t="s">
        <v>44</v>
      </c>
      <c r="C32" s="58" t="s">
        <v>49</v>
      </c>
      <c r="D32" s="36">
        <v>1</v>
      </c>
      <c r="E32" s="50">
        <f ca="1">AA5</f>
        <v>44309</v>
      </c>
      <c r="F32" s="50">
        <f ca="1">E32+5</f>
        <v>44314</v>
      </c>
      <c r="G32" s="70"/>
      <c r="H32" s="16">
        <f t="shared" ca="1" si="3"/>
        <v>6</v>
      </c>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1:36" s="3" customFormat="1" ht="30" customHeight="1" thickBot="1">
      <c r="A33" s="41" t="s">
        <v>10</v>
      </c>
      <c r="B33" s="62" t="s">
        <v>45</v>
      </c>
      <c r="C33" s="58" t="s">
        <v>49</v>
      </c>
      <c r="D33" s="36">
        <v>1</v>
      </c>
      <c r="E33" s="50">
        <f ca="1">AA5</f>
        <v>44309</v>
      </c>
      <c r="F33" s="50">
        <f ca="1">AA5</f>
        <v>44309</v>
      </c>
      <c r="G33" s="70"/>
      <c r="H33" s="16">
        <f t="shared" ca="1" si="3"/>
        <v>1</v>
      </c>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1:36" ht="30" customHeight="1" thickBot="1">
      <c r="B34" s="62" t="s">
        <v>53</v>
      </c>
      <c r="C34" s="58" t="s">
        <v>49</v>
      </c>
      <c r="D34" s="36">
        <v>1</v>
      </c>
      <c r="E34" s="50">
        <f>U17</f>
        <v>0</v>
      </c>
      <c r="F34" s="50">
        <f ca="1">AF5</f>
        <v>44314</v>
      </c>
      <c r="G34" s="7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1:36" ht="30" customHeight="1" thickBot="1">
      <c r="B35" s="62" t="s">
        <v>43</v>
      </c>
      <c r="C35" s="58" t="s">
        <v>49</v>
      </c>
      <c r="D35" s="36">
        <v>1</v>
      </c>
      <c r="E35" s="50">
        <f ca="1">E32</f>
        <v>44309</v>
      </c>
      <c r="F35" s="50">
        <f ca="1">F32</f>
        <v>44314</v>
      </c>
      <c r="G35" s="7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row>
    <row r="36" spans="1:36" ht="30" customHeight="1">
      <c r="B36" s="3"/>
      <c r="C36" s="3"/>
      <c r="D36" s="3"/>
      <c r="E36" s="3"/>
      <c r="F36" s="3"/>
      <c r="AC36"/>
    </row>
    <row r="37" spans="1:36" ht="30" customHeight="1">
      <c r="B37" s="6"/>
      <c r="E37"/>
    </row>
    <row r="39" spans="1:36" ht="30" customHeight="1">
      <c r="C39" s="14"/>
      <c r="F39" s="42"/>
    </row>
    <row r="40" spans="1:36" ht="30" customHeight="1">
      <c r="C40" s="15"/>
    </row>
  </sheetData>
  <mergeCells count="7">
    <mergeCell ref="C4:D4"/>
    <mergeCell ref="B5:G5"/>
    <mergeCell ref="E3:F3"/>
    <mergeCell ref="I4:O4"/>
    <mergeCell ref="P4:V4"/>
    <mergeCell ref="W4:AC4"/>
    <mergeCell ref="AD4:AJ4"/>
  </mergeCells>
  <conditionalFormatting sqref="D23:D35 D7 D9:D19">
    <cfRule type="dataBar" priority="12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B24 I26:AB32 I25:AA25 AD5:AI29 AD31:AI32 AE30:AI30">
    <cfRule type="expression" dxfId="47" priority="139">
      <formula>AND(TODAY()&gt;=I$5,TODAY()&lt;J$5)</formula>
    </cfRule>
  </conditionalFormatting>
  <conditionalFormatting sqref="I7:AB24 I26:AB32 I25:AA25 AD7:AI29 AD31:AI32 AE30:AI30">
    <cfRule type="expression" dxfId="46" priority="133">
      <formula>AND(task_start&lt;=I$5,ROUNDDOWN((task_end-task_start+1)*task_progress,0)+task_start-1&gt;=I$5)</formula>
    </cfRule>
    <cfRule type="expression" dxfId="45" priority="134" stopIfTrue="1">
      <formula>AND(task_end&gt;=I$5,task_start&lt;J$5)</formula>
    </cfRule>
  </conditionalFormatting>
  <conditionalFormatting sqref="D20">
    <cfRule type="dataBar" priority="106">
      <dataBar>
        <cfvo type="num" val="0"/>
        <cfvo type="num" val="1"/>
        <color theme="0" tint="-0.249977111117893"/>
      </dataBar>
      <extLst>
        <ext xmlns:x14="http://schemas.microsoft.com/office/spreadsheetml/2009/9/main" uri="{B025F937-C7B1-47D3-B67F-A62EFF666E3E}">
          <x14:id>{4D6366F4-1655-40EC-A5C5-158D93BA5050}</x14:id>
        </ext>
      </extLst>
    </cfRule>
  </conditionalFormatting>
  <conditionalFormatting sqref="D21">
    <cfRule type="dataBar" priority="105">
      <dataBar>
        <cfvo type="num" val="0"/>
        <cfvo type="num" val="1"/>
        <color theme="0" tint="-0.249977111117893"/>
      </dataBar>
      <extLst>
        <ext xmlns:x14="http://schemas.microsoft.com/office/spreadsheetml/2009/9/main" uri="{B025F937-C7B1-47D3-B67F-A62EFF666E3E}">
          <x14:id>{966DF475-FDE4-4835-9CBA-478F475ECC26}</x14:id>
        </ext>
      </extLst>
    </cfRule>
  </conditionalFormatting>
  <conditionalFormatting sqref="I33:AB33 AD33:AI33">
    <cfRule type="expression" dxfId="44" priority="92">
      <formula>AND(TODAY()&gt;=I$5,TODAY()&lt;J$5)</formula>
    </cfRule>
  </conditionalFormatting>
  <conditionalFormatting sqref="I33:AB33 AD33:AI33">
    <cfRule type="expression" dxfId="43" priority="90">
      <formula>AND(task_start&lt;=I$5,ROUNDDOWN((task_end-task_start+1)*task_progress,0)+task_start-1&gt;=I$5)</formula>
    </cfRule>
    <cfRule type="expression" dxfId="42" priority="91" stopIfTrue="1">
      <formula>AND(task_end&gt;=I$5,task_start&lt;J$5)</formula>
    </cfRule>
  </conditionalFormatting>
  <conditionalFormatting sqref="D22">
    <cfRule type="dataBar" priority="83">
      <dataBar>
        <cfvo type="num" val="0"/>
        <cfvo type="num" val="1"/>
        <color theme="0" tint="-0.249977111117893"/>
      </dataBar>
      <extLst>
        <ext xmlns:x14="http://schemas.microsoft.com/office/spreadsheetml/2009/9/main" uri="{B025F937-C7B1-47D3-B67F-A62EFF666E3E}">
          <x14:id>{4056A070-75A4-4EC0-8751-DE9279B3FE8C}</x14:id>
        </ext>
      </extLst>
    </cfRule>
  </conditionalFormatting>
  <conditionalFormatting sqref="AJ5:AJ8 AJ30:AJ31 AJ10:AJ26 AJ33">
    <cfRule type="expression" dxfId="41" priority="155">
      <formula>AND(TODAY()&gt;=AJ$5,TODAY()&lt;#REF!)</formula>
    </cfRule>
  </conditionalFormatting>
  <conditionalFormatting sqref="AJ7:AJ8 AJ30:AJ31 AJ10:AJ26 AJ33">
    <cfRule type="expression" dxfId="40" priority="156">
      <formula>AND(task_start&lt;=AJ$5,ROUNDDOWN((task_end-task_start+1)*task_progress,0)+task_start-1&gt;=AJ$5)</formula>
    </cfRule>
    <cfRule type="expression" dxfId="39" priority="157" stopIfTrue="1">
      <formula>AND(task_end&gt;=AJ$5,task_start&lt;#REF!)</formula>
    </cfRule>
  </conditionalFormatting>
  <conditionalFormatting sqref="I34:AB34 AD34:AI34">
    <cfRule type="expression" dxfId="38" priority="79">
      <formula>AND(TODAY()&gt;=I$5,TODAY()&lt;J$5)</formula>
    </cfRule>
  </conditionalFormatting>
  <conditionalFormatting sqref="I34:AB34 AD34:AI34">
    <cfRule type="expression" dxfId="37" priority="77">
      <formula>AND(task_start&lt;=I$5,ROUNDDOWN((task_end-task_start+1)*task_progress,0)+task_start-1&gt;=I$5)</formula>
    </cfRule>
    <cfRule type="expression" dxfId="36" priority="78" stopIfTrue="1">
      <formula>AND(task_end&gt;=I$5,task_start&lt;J$5)</formula>
    </cfRule>
  </conditionalFormatting>
  <conditionalFormatting sqref="AJ34">
    <cfRule type="expression" dxfId="35" priority="80">
      <formula>AND(TODAY()&gt;=AJ$5,TODAY()&lt;#REF!)</formula>
    </cfRule>
  </conditionalFormatting>
  <conditionalFormatting sqref="AJ34">
    <cfRule type="expression" dxfId="34" priority="81">
      <formula>AND(task_start&lt;=AJ$5,ROUNDDOWN((task_end-task_start+1)*task_progress,0)+task_start-1&gt;=AJ$5)</formula>
    </cfRule>
    <cfRule type="expression" dxfId="33" priority="82" stopIfTrue="1">
      <formula>AND(task_end&gt;=AJ$5,task_start&lt;#REF!)</formula>
    </cfRule>
  </conditionalFormatting>
  <conditionalFormatting sqref="D8">
    <cfRule type="dataBar" priority="49">
      <dataBar>
        <cfvo type="num" val="0"/>
        <cfvo type="num" val="1"/>
        <color theme="0" tint="-0.249977111117893"/>
      </dataBar>
      <extLst>
        <ext xmlns:x14="http://schemas.microsoft.com/office/spreadsheetml/2009/9/main" uri="{B025F937-C7B1-47D3-B67F-A62EFF666E3E}">
          <x14:id>{9A59C864-1C01-41BB-A48F-2A64851C868B}</x14:id>
        </ext>
      </extLst>
    </cfRule>
  </conditionalFormatting>
  <conditionalFormatting sqref="AC9">
    <cfRule type="expression" dxfId="32" priority="48">
      <formula>AND(TODAY()&gt;=AC$5,TODAY()&lt;AD$5)</formula>
    </cfRule>
  </conditionalFormatting>
  <conditionalFormatting sqref="AC9">
    <cfRule type="expression" dxfId="31" priority="46">
      <formula>AND(task_start&lt;=AC$5,ROUNDDOWN((task_end-task_start+1)*task_progress,0)+task_start-1&gt;=AC$5)</formula>
    </cfRule>
    <cfRule type="expression" dxfId="30" priority="47" stopIfTrue="1">
      <formula>AND(task_end&gt;=AC$5,task_start&lt;AD$5)</formula>
    </cfRule>
  </conditionalFormatting>
  <conditionalFormatting sqref="AC27">
    <cfRule type="expression" dxfId="29" priority="42">
      <formula>AND(TODAY()&gt;=AC$5,TODAY()&lt;AD$5)</formula>
    </cfRule>
  </conditionalFormatting>
  <conditionalFormatting sqref="AC27">
    <cfRule type="expression" dxfId="28" priority="40">
      <formula>AND(task_start&lt;=AC$5,ROUNDDOWN((task_end-task_start+1)*task_progress,0)+task_start-1&gt;=AC$5)</formula>
    </cfRule>
    <cfRule type="expression" dxfId="27" priority="41" stopIfTrue="1">
      <formula>AND(task_end&gt;=AC$5,task_start&lt;AD$5)</formula>
    </cfRule>
  </conditionalFormatting>
  <conditionalFormatting sqref="AC18">
    <cfRule type="expression" dxfId="26" priority="39">
      <formula>AND(TODAY()&gt;=AC$5,TODAY()&lt;AD$5)</formula>
    </cfRule>
  </conditionalFormatting>
  <conditionalFormatting sqref="AC18">
    <cfRule type="expression" dxfId="25" priority="37">
      <formula>AND(task_start&lt;=AC$5,ROUNDDOWN((task_end-task_start+1)*task_progress,0)+task_start-1&gt;=AC$5)</formula>
    </cfRule>
    <cfRule type="expression" dxfId="24" priority="38" stopIfTrue="1">
      <formula>AND(task_end&gt;=AC$5,task_start&lt;AD$5)</formula>
    </cfRule>
  </conditionalFormatting>
  <conditionalFormatting sqref="AC20">
    <cfRule type="expression" dxfId="23" priority="36">
      <formula>AND(TODAY()&gt;=AC$5,TODAY()&lt;AD$5)</formula>
    </cfRule>
  </conditionalFormatting>
  <conditionalFormatting sqref="AC20">
    <cfRule type="expression" dxfId="22" priority="34">
      <formula>AND(task_start&lt;=AC$5,ROUNDDOWN((task_end-task_start+1)*task_progress,0)+task_start-1&gt;=AC$5)</formula>
    </cfRule>
    <cfRule type="expression" dxfId="21" priority="35" stopIfTrue="1">
      <formula>AND(task_end&gt;=AC$5,task_start&lt;AD$5)</formula>
    </cfRule>
  </conditionalFormatting>
  <conditionalFormatting sqref="AC29">
    <cfRule type="expression" dxfId="20" priority="30">
      <formula>AND(TODAY()&gt;=AC$5,TODAY()&lt;AD$5)</formula>
    </cfRule>
  </conditionalFormatting>
  <conditionalFormatting sqref="AC29">
    <cfRule type="expression" dxfId="19" priority="28">
      <formula>AND(task_start&lt;=AC$5,ROUNDDOWN((task_end-task_start+1)*task_progress,0)+task_start-1&gt;=AC$5)</formula>
    </cfRule>
    <cfRule type="expression" dxfId="18" priority="29" stopIfTrue="1">
      <formula>AND(task_end&gt;=AC$5,task_start&lt;AD$5)</formula>
    </cfRule>
  </conditionalFormatting>
  <conditionalFormatting sqref="I35:AB35 AD35:AI35">
    <cfRule type="expression" dxfId="17" priority="21">
      <formula>AND(TODAY()&gt;=I$5,TODAY()&lt;J$5)</formula>
    </cfRule>
  </conditionalFormatting>
  <conditionalFormatting sqref="I35:AB35 AD35:AI35">
    <cfRule type="expression" dxfId="16" priority="19">
      <formula>AND(task_start&lt;=I$5,ROUNDDOWN((task_end-task_start+1)*task_progress,0)+task_start-1&gt;=I$5)</formula>
    </cfRule>
    <cfRule type="expression" dxfId="15" priority="20" stopIfTrue="1">
      <formula>AND(task_end&gt;=I$5,task_start&lt;J$5)</formula>
    </cfRule>
  </conditionalFormatting>
  <conditionalFormatting sqref="AJ35">
    <cfRule type="expression" dxfId="14" priority="22">
      <formula>AND(TODAY()&gt;=AJ$5,TODAY()&lt;#REF!)</formula>
    </cfRule>
  </conditionalFormatting>
  <conditionalFormatting sqref="AJ35">
    <cfRule type="expression" dxfId="13" priority="23">
      <formula>AND(task_start&lt;=AJ$5,ROUNDDOWN((task_end-task_start+1)*task_progress,0)+task_start-1&gt;=AJ$5)</formula>
    </cfRule>
    <cfRule type="expression" dxfId="12" priority="24" stopIfTrue="1">
      <formula>AND(task_end&gt;=AJ$5,task_start&lt;#REF!)</formula>
    </cfRule>
  </conditionalFormatting>
  <conditionalFormatting sqref="AC34">
    <cfRule type="expression" dxfId="11" priority="9">
      <formula>AND(TODAY()&gt;=AC$5,TODAY()&lt;AD$5)</formula>
    </cfRule>
  </conditionalFormatting>
  <conditionalFormatting sqref="AC34">
    <cfRule type="expression" dxfId="10" priority="7">
      <formula>AND(task_start&lt;=AC$5,ROUNDDOWN((task_end-task_start+1)*task_progress,0)+task_start-1&gt;=AC$5)</formula>
    </cfRule>
    <cfRule type="expression" dxfId="9" priority="8" stopIfTrue="1">
      <formula>AND(task_end&gt;=AC$5,task_start&lt;AD$5)</formula>
    </cfRule>
  </conditionalFormatting>
  <conditionalFormatting sqref="AJ9 AJ32 AJ27:AJ29">
    <cfRule type="expression" dxfId="8" priority="158">
      <formula>AND(TODAY()&gt;=AJ$5,TODAY()&lt;#REF!)</formula>
    </cfRule>
  </conditionalFormatting>
  <conditionalFormatting sqref="AJ9 AJ32 AJ27:AJ29">
    <cfRule type="expression" dxfId="7" priority="159">
      <formula>AND(task_start&lt;=AJ$5,ROUNDDOWN((task_end-task_start+1)*task_progress,0)+task_start-1&gt;=AJ$5)</formula>
    </cfRule>
    <cfRule type="expression" dxfId="6" priority="160" stopIfTrue="1">
      <formula>AND(task_end&gt;=AJ$5,task_start&lt;#REF!)</formula>
    </cfRule>
  </conditionalFormatting>
  <conditionalFormatting sqref="AC32">
    <cfRule type="expression" dxfId="5" priority="6">
      <formula>AND(TODAY()&gt;=AC$5,TODAY()&lt;AD$5)</formula>
    </cfRule>
  </conditionalFormatting>
  <conditionalFormatting sqref="AC32">
    <cfRule type="expression" dxfId="4" priority="4">
      <formula>AND(task_start&lt;=AC$5,ROUNDDOWN((task_end-task_start+1)*task_progress,0)+task_start-1&gt;=AC$5)</formula>
    </cfRule>
    <cfRule type="expression" dxfId="3" priority="5" stopIfTrue="1">
      <formula>AND(task_end&gt;=AC$5,task_start&lt;AD$5)</formula>
    </cfRule>
  </conditionalFormatting>
  <conditionalFormatting sqref="AC35">
    <cfRule type="expression" dxfId="2" priority="3">
      <formula>AND(TODAY()&gt;=AC$5,TODAY()&lt;AD$5)</formula>
    </cfRule>
  </conditionalFormatting>
  <conditionalFormatting sqref="AC35">
    <cfRule type="expression" dxfId="1" priority="1">
      <formula>AND(task_start&lt;=AC$5,ROUNDDOWN((task_end-task_start+1)*task_progress,0)+task_start-1&gt;=AC$5)</formula>
    </cfRule>
    <cfRule type="expression" dxfId="0" priority="2" stopIfTrue="1">
      <formula>AND(task_end&gt;=AC$5,task_start&lt;AD$5)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6"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D23:D35 D7 D9:D19</xm:sqref>
        </x14:conditionalFormatting>
        <x14:conditionalFormatting xmlns:xm="http://schemas.microsoft.com/office/excel/2006/main">
          <x14:cfRule type="dataBar" id="{4D6366F4-1655-40EC-A5C5-158D93BA5050}">
            <x14:dataBar minLength="0" maxLength="100" gradient="0">
              <x14:cfvo type="num">
                <xm:f>0</xm:f>
              </x14:cfvo>
              <x14:cfvo type="num">
                <xm:f>1</xm:f>
              </x14:cfvo>
              <x14:negativeFillColor rgb="FFFF0000"/>
              <x14:axisColor rgb="FF000000"/>
            </x14:dataBar>
          </x14:cfRule>
          <xm:sqref>D20</xm:sqref>
        </x14:conditionalFormatting>
        <x14:conditionalFormatting xmlns:xm="http://schemas.microsoft.com/office/excel/2006/main">
          <x14:cfRule type="dataBar" id="{966DF475-FDE4-4835-9CBA-478F475ECC26}">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4056A070-75A4-4EC0-8751-DE9279B3FE8C}">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9A59C864-1C01-41BB-A48F-2A64851C868B}">
            <x14:dataBar minLength="0" maxLength="100" gradient="0">
              <x14:cfvo type="num">
                <xm:f>0</xm:f>
              </x14:cfvo>
              <x14:cfvo type="num">
                <xm:f>1</xm:f>
              </x14:cfvo>
              <x14:negativeFillColor rgb="FFFF0000"/>
              <x14:axisColor rgb="FF000000"/>
            </x14:dataBar>
          </x14:cfRule>
          <xm:sqref>D8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296B9-0FDD-4892-96B9-7B9EBD0A724D}">
  <dimension ref="A1:A3"/>
  <sheetViews>
    <sheetView workbookViewId="0">
      <selection activeCell="A3" sqref="A3"/>
    </sheetView>
  </sheetViews>
  <sheetFormatPr baseColWidth="10" defaultColWidth="8.83203125" defaultRowHeight="15"/>
  <cols>
    <col min="1" max="1" width="95.5" customWidth="1"/>
  </cols>
  <sheetData>
    <row r="1" spans="1:1">
      <c r="A1" t="s">
        <v>55</v>
      </c>
    </row>
    <row r="2" spans="1:1">
      <c r="A2" t="s">
        <v>58</v>
      </c>
    </row>
    <row r="3" spans="1:1">
      <c r="A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Note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2021-04-27T05:50:44Z</dcterms:modified>
</cp:coreProperties>
</file>