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" sheetId="1" state="visible" r:id="rId2"/>
    <sheet name="Overall_old" sheetId="2" state="visible" r:id="rId3"/>
    <sheet name="W MLP Spread" sheetId="3" state="visible" r:id="rId4"/>
    <sheet name="D MLP Spread" sheetId="4" state="visible" r:id="rId5"/>
    <sheet name="H MLP Spread" sheetId="5" state="visible" r:id="rId6"/>
    <sheet name="HH MLP Spread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<sst xmlns="http://schemas.openxmlformats.org/spreadsheetml/2006/main" count="261" uniqueCount="116">
  <si>
    <t xml:space="preserve">Stage 1a</t>
  </si>
  <si>
    <t xml:space="preserve">Weekly</t>
  </si>
  <si>
    <t xml:space="preserve">Daily</t>
  </si>
  <si>
    <t xml:space="preserve">Hourly</t>
  </si>
  <si>
    <t xml:space="preserve">Half Hourly</t>
  </si>
  <si>
    <t xml:space="preserve">Method</t>
  </si>
  <si>
    <t xml:space="preserve">Case</t>
  </si>
  <si>
    <t xml:space="preserve">1 L / C</t>
  </si>
  <si>
    <t xml:space="preserve">1 L / P</t>
  </si>
  <si>
    <t xml:space="preserve">1 L</t>
  </si>
  <si>
    <t xml:space="preserve">MLP</t>
  </si>
  <si>
    <t xml:space="preserve">Customer</t>
  </si>
  <si>
    <t xml:space="preserve">Postcode</t>
  </si>
  <si>
    <t xml:space="preserve">CNN</t>
  </si>
  <si>
    <t xml:space="preserve">RFC</t>
  </si>
  <si>
    <t xml:space="preserve">KNN</t>
  </si>
  <si>
    <t xml:space="preserve">Best of k=[1, 50]</t>
  </si>
  <si>
    <t xml:space="preserve">Plan</t>
  </si>
  <si>
    <t xml:space="preserve">Stage 0</t>
  </si>
  <si>
    <t xml:space="preserve">Populate blockchain, ability to adjust transaction time frequency, num ledgers, num PKs per customer.</t>
  </si>
  <si>
    <t xml:space="preserve">Done</t>
  </si>
  <si>
    <t xml:space="preserve">Stage 1</t>
  </si>
  <si>
    <t xml:space="preserve">Blockchain data analysis</t>
  </si>
  <si>
    <t xml:space="preserve">Stage 1 establishes the likelihood to extract a user's dataset of transactions for stage 2</t>
  </si>
  <si>
    <t xml:space="preserve">Investigate classification methods: MLP, CNN, RFC, KNN</t>
  </si>
  <si>
    <t xml:space="preserve">What's the likelihood one can see a transaction and pick the customer or postcode?</t>
  </si>
  <si>
    <t xml:space="preserve">For identifying customer and postcode. On best and worst case scenarios.</t>
  </si>
  <si>
    <t xml:space="preserve">What's the likelihood one can see a set of transactions and guess the likelihood?</t>
  </si>
  <si>
    <t xml:space="preserve">Stage 2</t>
  </si>
  <si>
    <t xml:space="preserve">Include off-chain weather data</t>
  </si>
  <si>
    <t xml:space="preserve">Stage 2 measures the chance an attacker can find the customer's location from their dataset and solar data</t>
  </si>
  <si>
    <t xml:space="preserve">2a</t>
  </si>
  <si>
    <t xml:space="preserve">Investigate approaches to combine a user data set with solar data to reveal postcode.</t>
  </si>
  <si>
    <t xml:space="preserve">2b</t>
  </si>
  <si>
    <t xml:space="preserve">Explore whether solar data has an impact on stage 1 analysis.</t>
  </si>
  <si>
    <t xml:space="preserve">Stage 3</t>
  </si>
  <si>
    <t xml:space="preserve">Obfuscation methods</t>
  </si>
  <si>
    <t xml:space="preserve">Stage 3 investigates methods to increase privacy and reduce the effectiveness of stage 1 and 2</t>
  </si>
  <si>
    <t xml:space="preserve">3a</t>
  </si>
  <si>
    <t xml:space="preserve">Multiple PKs efficiency</t>
  </si>
  <si>
    <t xml:space="preserve">1 to n at reasonable intervals</t>
  </si>
  <si>
    <t xml:space="preserve">3b</t>
  </si>
  <si>
    <t xml:space="preserve">Multiple customers per ledger efficiency</t>
  </si>
  <si>
    <t xml:space="preserve">3c</t>
  </si>
  <si>
    <t xml:space="preserve">Timestamp obfuscation: random transaction delays and combinations</t>
  </si>
  <si>
    <t xml:space="preserve">3d</t>
  </si>
  <si>
    <t xml:space="preserve">Combinations of a-c</t>
  </si>
  <si>
    <t xml:space="preserve">Best case is each customer on an individual ledger with one PK</t>
  </si>
  <si>
    <t xml:space="preserve">Worst case is all customers on one ledger with new PK per transaction</t>
  </si>
  <si>
    <t xml:space="preserve">RDF</t>
  </si>
  <si>
    <t xml:space="preserve">Investigate classification methods: MLP, RF, KNN</t>
  </si>
  <si>
    <t xml:space="preserve">MLP postcode weekly best</t>
  </si>
  <si>
    <t xml:space="preserve">MLP number weekly best</t>
  </si>
  <si>
    <t xml:space="preserve">MLP postcode weekly worst</t>
  </si>
  <si>
    <t xml:space="preserve">MLP number weekly worst</t>
  </si>
  <si>
    <t xml:space="preserve">precision</t>
  </si>
  <si>
    <t xml:space="preserve">recall</t>
  </si>
  <si>
    <t xml:space="preserve">f1-score</t>
  </si>
  <si>
    <t xml:space="preserve">support</t>
  </si>
  <si>
    <t xml:space="preserve">accuracy</t>
  </si>
  <si>
    <t xml:space="preserve">    accuracy                           0.11     28067</t>
  </si>
  <si>
    <t xml:space="preserve">macro avg</t>
  </si>
  <si>
    <t xml:space="preserve">   macro avg       0.02      0.02      0.01     28067</t>
  </si>
  <si>
    <t xml:space="preserve">weighted avg</t>
  </si>
  <si>
    <t xml:space="preserve">weighted avg       0.04      0.11      0.04     28067</t>
  </si>
  <si>
    <t xml:space="preserve">    accuracy                           0.02     28067</t>
  </si>
  <si>
    <t xml:space="preserve">   macro avg       0.01      0.02      0.01     28067</t>
  </si>
  <si>
    <t xml:space="preserve">weighted avg       0.01      0.02      0.01     28067</t>
  </si>
  <si>
    <t xml:space="preserve">MLP postcode daily best</t>
  </si>
  <si>
    <t xml:space="preserve">MLP customer daily best</t>
  </si>
  <si>
    <t xml:space="preserve">MLP postcode daily worst</t>
  </si>
  <si>
    <t xml:space="preserve">MLP customer daily worst</t>
  </si>
  <si>
    <t xml:space="preserve">    accuracy                           0.32    192684</t>
  </si>
  <si>
    <t xml:space="preserve">    accuracy                           0.11    192684</t>
  </si>
  <si>
    <t xml:space="preserve">   macro avg       0.42      0.37      0.35    192684</t>
  </si>
  <si>
    <t xml:space="preserve">   macro avg       0.03      0.02      0.01    192684</t>
  </si>
  <si>
    <t xml:space="preserve">weighted avg       0.36      0.32      0.29    192684</t>
  </si>
  <si>
    <t xml:space="preserve">weighted avg       0.04      0.11      0.04    192684</t>
  </si>
  <si>
    <t xml:space="preserve">    accuracy                           0.63    192684</t>
  </si>
  <si>
    <t xml:space="preserve">    accuracy                           0.02    192684</t>
  </si>
  <si>
    <t xml:space="preserve">   macro avg       0.66      0.63      0.58    192684</t>
  </si>
  <si>
    <t xml:space="preserve">   macro avg       0.01      0.02      0.01    192684</t>
  </si>
  <si>
    <t xml:space="preserve">weighted avg       0.67      0.63      0.58    192684</t>
  </si>
  <si>
    <t xml:space="preserve">weighted avg       0.01      0.02      0.01    192684</t>
  </si>
  <si>
    <t xml:space="preserve">MLP postcode hourly best</t>
  </si>
  <si>
    <t xml:space="preserve">MLP customer hourly best</t>
  </si>
  <si>
    <t xml:space="preserve">MLP postcode hourly worst</t>
  </si>
  <si>
    <t xml:space="preserve">MLP customer hourly worst</t>
  </si>
  <si>
    <t xml:space="preserve">    accuracy                           0.47   1012352</t>
  </si>
  <si>
    <t xml:space="preserve">    accuracy                           0.10   1012352</t>
  </si>
  <si>
    <t xml:space="preserve">   macro avg       0.58      0.54      0.51   1012352</t>
  </si>
  <si>
    <t xml:space="preserve">   macro avg       0.02      0.01      0.01   1012352</t>
  </si>
  <si>
    <t xml:space="preserve">weighted avg       0.50      0.47      0.44   1012352</t>
  </si>
  <si>
    <t xml:space="preserve">weighted avg       0.05      0.10      0.03   1012352</t>
  </si>
  <si>
    <t xml:space="preserve">    accuracy                           0.75   1012352</t>
  </si>
  <si>
    <t xml:space="preserve">    accuracy                           0.02   1012352</t>
  </si>
  <si>
    <t xml:space="preserve">   macro avg       0.78      0.75      0.70   1012352</t>
  </si>
  <si>
    <t xml:space="preserve">   macro avg       0.01      0.02      0.01   1012352</t>
  </si>
  <si>
    <t xml:space="preserve">weighted avg       0.78      0.75      0.71   1012352</t>
  </si>
  <si>
    <t xml:space="preserve">weighted avg       0.01      0.02      0.01   1012352</t>
  </si>
  <si>
    <t xml:space="preserve">MLP postcode HH best</t>
  </si>
  <si>
    <t xml:space="preserve">MLP customer HH best</t>
  </si>
  <si>
    <t xml:space="preserve">MLP postcode HH worst</t>
  </si>
  <si>
    <t xml:space="preserve">MLP customer HH worst</t>
  </si>
  <si>
    <t xml:space="preserve">    accuracy                           0.35    995866</t>
  </si>
  <si>
    <t xml:space="preserve">    accuracy                           0.10    995866</t>
  </si>
  <si>
    <t xml:space="preserve">   macro avg       0.43      0.46      0.39    995866</t>
  </si>
  <si>
    <t xml:space="preserve">   macro avg       0.02      0.01      0.01    995866</t>
  </si>
  <si>
    <t xml:space="preserve">weighted avg       0.34      0.35      0.31    995866</t>
  </si>
  <si>
    <t xml:space="preserve">weighted avg       0.04      0.10      0.03    995866</t>
  </si>
  <si>
    <t xml:space="preserve">    accuracy                           0.87    995866</t>
  </si>
  <si>
    <t xml:space="preserve">    accuracy                           0.02    995866</t>
  </si>
  <si>
    <t xml:space="preserve">   macro avg       0.86      0.87      0.83    995866</t>
  </si>
  <si>
    <t xml:space="preserve">   macro avg       0.02      0.02      0.01    995866</t>
  </si>
  <si>
    <t xml:space="preserve">weighted avg       0.86      0.87      0.83    995866</t>
  </si>
  <si>
    <t xml:space="preserve">weighted avg       0.02      0.02      0.01    995866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</si>
</sst>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AFD095"/>
        <bgColor rgb="FF99CCFF"/>
      </patternFill>
    </fill>
    <fill>
      <patternFill patternType="solid">
        <fgColor rgb="FF81D41A"/>
        <bgColor rgb="FF70AD47"/>
      </patternFill>
    </fill>
    <fill>
      <patternFill patternType="solid">
        <fgColor rgb="FF70AD47"/>
        <bgColor rgb="FF81D41A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4" min="14" style="0" width="8.91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</row>
    <row r="2" customFormat="false" ht="13.8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9" t="s">
        <v>10</v>
      </c>
      <c r="B3" s="10" t="s">
        <v>11</v>
      </c>
      <c r="C3" s="11" t="n">
        <f aca="false">(0.4604+0.4579+0.4532)/3</f>
        <v>0.457166666666667</v>
      </c>
      <c r="D3" s="12" t="n">
        <f aca="false">(0.4781+0.4705+0.4879)/3</f>
        <v>0.478833333333333</v>
      </c>
      <c r="E3" s="12" t="n">
        <f aca="false">(0.0224+0.0224+0.0237)/3</f>
        <v>0.0228333333333333</v>
      </c>
      <c r="F3" s="11" t="n">
        <f aca="false">(0.6451+0.649+0.6312)/3</f>
        <v>0.641766666666667</v>
      </c>
      <c r="G3" s="12" t="n">
        <f aca="false">(0.6481+0.6702+0.6651)/3</f>
        <v>0.661133333333333</v>
      </c>
      <c r="H3" s="13" t="n">
        <f aca="false">(0.0194+0.0194+0.0191)/3</f>
        <v>0.0193</v>
      </c>
      <c r="I3" s="11" t="n">
        <f aca="false">(0.7546+0.7505)/2</f>
        <v>0.75255</v>
      </c>
      <c r="J3" s="12" t="n">
        <f aca="false">(0.7658+0.7747)/2</f>
        <v>0.77025</v>
      </c>
      <c r="K3" s="13" t="n">
        <f aca="false">(0.0181+0.0185)/2</f>
        <v>0.0183</v>
      </c>
      <c r="L3" s="11" t="n">
        <f aca="false">(0.7386+0.7359)/2</f>
        <v>0.73725</v>
      </c>
      <c r="M3" s="12" t="n">
        <f aca="false">(0.7614+0.7605)/2</f>
        <v>0.76095</v>
      </c>
      <c r="N3" s="13" t="n">
        <f aca="false">(0.0185+0.0186)/2</f>
        <v>0.01855</v>
      </c>
    </row>
    <row r="4" customFormat="false" ht="13.8" hidden="false" customHeight="false" outlineLevel="0" collapsed="false">
      <c r="A4" s="9"/>
      <c r="B4" s="14" t="s">
        <v>12</v>
      </c>
      <c r="C4" s="15" t="n">
        <f aca="false">(0.2211+0.2235+0.231)/3</f>
        <v>0.2252</v>
      </c>
      <c r="D4" s="16" t="n">
        <f aca="false">(0.2656+0.2412+0.2432)/3</f>
        <v>0.25</v>
      </c>
      <c r="E4" s="16" t="n">
        <f aca="false">(0.1181+0.1143+0.1121)/3</f>
        <v>0.114833333333333</v>
      </c>
      <c r="F4" s="15" t="n">
        <f aca="false">(0.3197+0.3195+0.3044)/3</f>
        <v>0.314533333333333</v>
      </c>
      <c r="G4" s="16" t="n">
        <f aca="false">(0.3627+0.311+0.3503)/3</f>
        <v>0.341333333333333</v>
      </c>
      <c r="H4" s="17" t="n">
        <f aca="false">(0.1134+0.1125+0.1133)/3</f>
        <v>0.113066666666667</v>
      </c>
      <c r="I4" s="15" t="n">
        <f aca="false">(0.4042+0.4024)/2</f>
        <v>0.4033</v>
      </c>
      <c r="J4" s="16" t="n">
        <f aca="false">(0.4341+0.4301)/2</f>
        <v>0.4321</v>
      </c>
      <c r="K4" s="17" t="n">
        <f aca="false">(0.1034+0.1005)/2</f>
        <v>0.10195</v>
      </c>
      <c r="L4" s="15" t="n">
        <f aca="false">(0.3692+0.3644)/2</f>
        <v>0.3668</v>
      </c>
      <c r="M4" s="16" t="n">
        <f aca="false">(0.3857+0.3882)/2</f>
        <v>0.38695</v>
      </c>
      <c r="N4" s="17" t="n">
        <f aca="false">(0.0985+0.0986)/2</f>
        <v>0.09855</v>
      </c>
      <c r="O4" s="18"/>
      <c r="P4" s="8"/>
    </row>
    <row r="5" customFormat="false" ht="15.35" hidden="false" customHeight="true" outlineLevel="0" collapsed="false">
      <c r="A5" s="19" t="s">
        <v>13</v>
      </c>
      <c r="B5" s="20" t="s">
        <v>11</v>
      </c>
      <c r="C5" s="21" t="n">
        <f aca="false">(0.5701+0.5895+0.5812)/3</f>
        <v>0.580266666666667</v>
      </c>
      <c r="D5" s="12" t="n">
        <f aca="false">(0.5804+0.5966+0.5993)/3</f>
        <v>0.5921</v>
      </c>
      <c r="E5" s="12" t="n">
        <f aca="false">(0.026+0.0242+0.0238)/3</f>
        <v>0.0246666666666667</v>
      </c>
      <c r="F5" s="22" t="n">
        <f aca="false">(0.6988+0.7072+0.6913)/3</f>
        <v>0.6991</v>
      </c>
      <c r="G5" s="23" t="n">
        <f aca="false">(0.71+0.7115+0.7099)/3</f>
        <v>0.710466666666667</v>
      </c>
      <c r="H5" s="13" t="n">
        <f aca="false">(0.0238+0.0237+0.0242)/3</f>
        <v>0.0239</v>
      </c>
      <c r="I5" s="24" t="n">
        <f aca="false">(0.7842+0.7941)/2</f>
        <v>0.78915</v>
      </c>
      <c r="J5" s="23" t="n">
        <f aca="false">(0.7934+0.7945)/2</f>
        <v>0.79395</v>
      </c>
      <c r="K5" s="13" t="n">
        <f aca="false">(0.0234+0.0232)/2</f>
        <v>0.0233</v>
      </c>
      <c r="L5" s="24" t="n">
        <f aca="false">(0.8406+0.8389)/2</f>
        <v>0.83975</v>
      </c>
      <c r="M5" s="23" t="n">
        <f aca="false">(0.8445+0.8597)/2</f>
        <v>0.8521</v>
      </c>
      <c r="N5" s="13" t="n">
        <f aca="false">(0.0252+0.0244)/2</f>
        <v>0.0248</v>
      </c>
    </row>
    <row r="6" customFormat="false" ht="13.8" hidden="false" customHeight="false" outlineLevel="0" collapsed="false">
      <c r="A6" s="19"/>
      <c r="B6" s="25" t="s">
        <v>12</v>
      </c>
      <c r="C6" s="16" t="n">
        <f aca="false">(0.429+0.4242+0.4323)/3</f>
        <v>0.4285</v>
      </c>
      <c r="D6" s="26" t="n">
        <f aca="false">(0.4515+0.4618+0.4561)/3</f>
        <v>0.456466666666667</v>
      </c>
      <c r="E6" s="16" t="n">
        <f aca="false">(0.1169+0.1121+0.1149)/3</f>
        <v>0.114633333333333</v>
      </c>
      <c r="F6" s="15" t="n">
        <f aca="false">(0.5249+0.5418+0.5522)/3</f>
        <v>0.539633333333333</v>
      </c>
      <c r="G6" s="26" t="n">
        <f aca="false">(0.5538+0.5666+0.5528)/3</f>
        <v>0.557733333333333</v>
      </c>
      <c r="H6" s="17" t="n">
        <f aca="false">(0.1146+0.1146+0.115)/3</f>
        <v>0.114733333333333</v>
      </c>
      <c r="I6" s="15" t="n">
        <f aca="false">(0.6052+0.6316)/2</f>
        <v>0.6184</v>
      </c>
      <c r="J6" s="26" t="n">
        <f aca="false">(0.6267+0.629)/2</f>
        <v>0.62785</v>
      </c>
      <c r="K6" s="17" t="n">
        <f aca="false">(0.1011+0.1012)/2</f>
        <v>0.10115</v>
      </c>
      <c r="L6" s="15" t="n">
        <f aca="false">(0.6182+0.6173)/2</f>
        <v>0.61775</v>
      </c>
      <c r="M6" s="26" t="n">
        <f aca="false">(0.6306+0.6382)/2</f>
        <v>0.6344</v>
      </c>
      <c r="N6" s="17" t="n">
        <f aca="false">(0.0999+0.1007)/2</f>
        <v>0.1003</v>
      </c>
    </row>
    <row r="7" customFormat="false" ht="13.8" hidden="false" customHeight="false" outlineLevel="0" collapsed="false">
      <c r="A7" s="19" t="s">
        <v>14</v>
      </c>
      <c r="B7" s="10" t="s">
        <v>11</v>
      </c>
      <c r="C7" s="11" t="n">
        <f aca="false">(0.4325+0.4169+0.4658)/3</f>
        <v>0.4384</v>
      </c>
      <c r="D7" s="12" t="n">
        <f aca="false">(0.4404+0.448+0.4405)/3</f>
        <v>0.442966666666667</v>
      </c>
      <c r="E7" s="13" t="n">
        <f aca="false">(0.0195+0.0203+0.02)/3</f>
        <v>0.0199333333333333</v>
      </c>
      <c r="F7" s="27" t="n">
        <f aca="false">(0.4323+0.3849+0.3826)/3</f>
        <v>0.399933333333333</v>
      </c>
      <c r="G7" s="23" t="n">
        <f aca="false">(0.4254+0.4457+0.4062)/3</f>
        <v>0.425766666666667</v>
      </c>
      <c r="H7" s="28" t="n">
        <f aca="false">(0.0209+0.0207+0.0214)/3</f>
        <v>0.021</v>
      </c>
      <c r="I7" s="27" t="n">
        <f aca="false">(0.3599+0.3714)/2</f>
        <v>0.36565</v>
      </c>
      <c r="J7" s="23" t="n">
        <f aca="false">(0.3698+0.3561)/2</f>
        <v>0.36295</v>
      </c>
      <c r="K7" s="28" t="n">
        <f aca="false">(0.0259+0.025)/2</f>
        <v>0.02545</v>
      </c>
      <c r="L7" s="27" t="n">
        <f aca="false">(0.3481+0.3196)/2</f>
        <v>0.33385</v>
      </c>
      <c r="M7" s="23" t="n">
        <f aca="false">(0.3444+0.3257)/2</f>
        <v>0.33505</v>
      </c>
      <c r="N7" s="28" t="n">
        <f aca="false">(0.0209+0.0214)/2</f>
        <v>0.02115</v>
      </c>
      <c r="O7" s="8"/>
      <c r="P7" s="8"/>
      <c r="Q7" s="8"/>
    </row>
    <row r="8" customFormat="false" ht="13.8" hidden="false" customHeight="false" outlineLevel="0" collapsed="false">
      <c r="A8" s="19"/>
      <c r="B8" s="29" t="s">
        <v>12</v>
      </c>
      <c r="C8" s="15" t="n">
        <f aca="false">(0.2376+0.2338+0.235)/3</f>
        <v>0.235466666666667</v>
      </c>
      <c r="D8" s="16" t="n">
        <f aca="false">(0.2633+0.2577+0.2631)/3</f>
        <v>0.261366666666667</v>
      </c>
      <c r="E8" s="17" t="n">
        <f aca="false">(0.1143+0.1132+0.1152)/3</f>
        <v>0.114233333333333</v>
      </c>
      <c r="F8" s="15" t="n">
        <f aca="false">(0.265+0.2708+0.2727)/3</f>
        <v>0.2695</v>
      </c>
      <c r="G8" s="16" t="n">
        <f aca="false">(0.2735+0.2845+0.2889)/3</f>
        <v>0.2823</v>
      </c>
      <c r="H8" s="17" t="n">
        <f aca="false">(0.1134+0.1143+0.1151)/3</f>
        <v>0.114266666666667</v>
      </c>
      <c r="I8" s="15" t="n">
        <f aca="false">(0.232+0.2333)/2</f>
        <v>0.23265</v>
      </c>
      <c r="J8" s="16" t="n">
        <f aca="false">(0.2377+0.2336)/2</f>
        <v>0.23565</v>
      </c>
      <c r="K8" s="17" t="n">
        <f aca="false">(0.1066+0.1064)/2</f>
        <v>0.1065</v>
      </c>
      <c r="L8" s="15" t="n">
        <f aca="false">(0.2254+0.2285)/2</f>
        <v>0.22695</v>
      </c>
      <c r="M8" s="16" t="n">
        <f aca="false">(0.2164+0.292)/2</f>
        <v>0.2542</v>
      </c>
      <c r="N8" s="17" t="n">
        <f aca="false">(0.099+0.0987)/2</f>
        <v>0.09885</v>
      </c>
      <c r="O8" s="8"/>
      <c r="P8" s="8"/>
      <c r="Q8" s="8"/>
    </row>
    <row r="9" customFormat="false" ht="13.8" hidden="false" customHeight="false" outlineLevel="0" collapsed="false">
      <c r="A9" s="19" t="s">
        <v>15</v>
      </c>
      <c r="B9" s="20" t="s">
        <v>11</v>
      </c>
      <c r="C9" s="27" t="n">
        <f aca="false">(0.3587+0.3632+0.3573)/3</f>
        <v>0.359733333333333</v>
      </c>
      <c r="D9" s="23" t="n">
        <f aca="false">(0.3498+0.3479+0.3496)/3</f>
        <v>0.3491</v>
      </c>
      <c r="E9" s="28" t="n">
        <f aca="false">(0.0097+0.0095+0.0093)/3</f>
        <v>0.0095</v>
      </c>
      <c r="F9" s="27" t="n">
        <f aca="false">(0.4789+0.4773+0.4784)/3</f>
        <v>0.4782</v>
      </c>
      <c r="G9" s="23" t="n">
        <f aca="false">(0.4779+0.4776+0.4793)/3</f>
        <v>0.478266666666667</v>
      </c>
      <c r="H9" s="28" t="n">
        <f aca="false">(0.0187+0.0184+0.0187)/3</f>
        <v>0.0186</v>
      </c>
      <c r="I9" s="27" t="n">
        <f aca="false">(0.5451+0.5452)/2</f>
        <v>0.54515</v>
      </c>
      <c r="J9" s="23" t="n">
        <f aca="false">(0.5451+0.5456)/2</f>
        <v>0.54535</v>
      </c>
      <c r="K9" s="28" t="n">
        <f aca="false">(0.0221+0.0222)/2</f>
        <v>0.02215</v>
      </c>
      <c r="L9" s="27" t="n">
        <f aca="false">(0.5042+0.508)/2</f>
        <v>0.5061</v>
      </c>
      <c r="M9" s="23" t="n">
        <f aca="false">(0.5145+0.5146)/2</f>
        <v>0.51455</v>
      </c>
      <c r="N9" s="28" t="n">
        <f aca="false">(0.0239+0.0239)/2</f>
        <v>0.0239</v>
      </c>
      <c r="O9" s="0" t="s">
        <v>16</v>
      </c>
    </row>
    <row r="10" customFormat="false" ht="13.8" hidden="false" customHeight="false" outlineLevel="0" collapsed="false">
      <c r="A10" s="19"/>
      <c r="B10" s="25" t="s">
        <v>12</v>
      </c>
      <c r="C10" s="15" t="n">
        <f aca="false">(0.2334+0.2216+0.2369)/3</f>
        <v>0.230633333333333</v>
      </c>
      <c r="D10" s="16" t="n">
        <f aca="false">(0.2643+0.2638+0.2651)/3</f>
        <v>0.2644</v>
      </c>
      <c r="E10" s="17" t="n">
        <f aca="false">(0.1046+0.1047+0.1048)/3</f>
        <v>0.1047</v>
      </c>
      <c r="F10" s="15" t="n">
        <f aca="false">(0.3778+0.3786+0.3819)/3</f>
        <v>0.379433333333333</v>
      </c>
      <c r="G10" s="16" t="n">
        <f aca="false">(0.3804+0.3778+0.3795)/3</f>
        <v>0.379233333333333</v>
      </c>
      <c r="H10" s="17" t="n">
        <f aca="false">(0.1071+0.1064+0.1071)/3</f>
        <v>0.106866666666667</v>
      </c>
      <c r="I10" s="15" t="n">
        <f aca="false">(0.4336+0.4341)/2</f>
        <v>0.43385</v>
      </c>
      <c r="J10" s="16" t="n">
        <f aca="false">(0.4346+0.4346)/2</f>
        <v>0.4346</v>
      </c>
      <c r="K10" s="17" t="n">
        <f aca="false">(0.0975+0.0979)/2</f>
        <v>0.0977</v>
      </c>
      <c r="L10" s="15" t="n">
        <f aca="false">(0.3855+0.3857)/2</f>
        <v>0.3856</v>
      </c>
      <c r="M10" s="16" t="n">
        <f aca="false">(0.3957+0.3957)/2</f>
        <v>0.3957</v>
      </c>
      <c r="N10" s="17" t="n">
        <f aca="false">(0.0952+0.0952)/2</f>
        <v>0.0952</v>
      </c>
      <c r="O10" s="0" t="s">
        <v>16</v>
      </c>
    </row>
    <row r="11" customFormat="false" ht="14.5" hidden="false" customHeight="false" outlineLevel="0" collapsed="false">
      <c r="I11" s="30"/>
      <c r="J11" s="30"/>
      <c r="K11" s="30"/>
      <c r="L11" s="31"/>
      <c r="M11" s="31"/>
    </row>
    <row r="12" customFormat="false" ht="14.5" hidden="false" customHeight="false" outlineLevel="0" collapsed="false">
      <c r="A12" s="32" t="s">
        <v>17</v>
      </c>
      <c r="L12" s="33"/>
      <c r="M12" s="34"/>
    </row>
    <row r="13" customFormat="false" ht="14.5" hidden="false" customHeight="false" outlineLevel="0" collapsed="false">
      <c r="A13" s="35" t="s">
        <v>18</v>
      </c>
      <c r="B13" s="36" t="s">
        <v>19</v>
      </c>
      <c r="O13" s="37" t="s">
        <v>20</v>
      </c>
    </row>
    <row r="15" customFormat="false" ht="14.5" hidden="false" customHeight="false" outlineLevel="0" collapsed="false">
      <c r="A15" s="35" t="s">
        <v>21</v>
      </c>
      <c r="B15" s="36" t="s">
        <v>22</v>
      </c>
      <c r="F15" s="33"/>
      <c r="G15" s="33"/>
      <c r="K15" s="36"/>
      <c r="L15" s="36"/>
      <c r="M15" s="36"/>
    </row>
    <row r="16" customFormat="false" ht="14.5" hidden="false" customHeight="false" outlineLevel="0" collapsed="false">
      <c r="A16" s="35"/>
      <c r="B16" s="34" t="s">
        <v>23</v>
      </c>
      <c r="F16" s="36"/>
      <c r="G16" s="36"/>
      <c r="K16" s="36"/>
      <c r="L16" s="36"/>
      <c r="M16" s="36"/>
      <c r="O16" s="37" t="s">
        <v>20</v>
      </c>
    </row>
    <row r="17" customFormat="false" ht="14.5" hidden="false" customHeight="false" outlineLevel="0" collapsed="false">
      <c r="A17" s="35"/>
      <c r="B17" s="0" t="s">
        <v>24</v>
      </c>
      <c r="O17" s="37" t="s">
        <v>20</v>
      </c>
      <c r="Q17" s="0" t="s">
        <v>25</v>
      </c>
    </row>
    <row r="18" customFormat="false" ht="14.5" hidden="false" customHeight="false" outlineLevel="0" collapsed="false">
      <c r="A18" s="35"/>
      <c r="B18" s="0" t="s">
        <v>26</v>
      </c>
      <c r="O18" s="37" t="s">
        <v>20</v>
      </c>
      <c r="Q18" s="0" t="s">
        <v>27</v>
      </c>
    </row>
    <row r="20" customFormat="false" ht="14.5" hidden="false" customHeight="false" outlineLevel="0" collapsed="false">
      <c r="A20" s="35" t="s">
        <v>28</v>
      </c>
      <c r="B20" s="36" t="s">
        <v>29</v>
      </c>
    </row>
    <row r="21" customFormat="false" ht="14.5" hidden="false" customHeight="false" outlineLevel="0" collapsed="false">
      <c r="A21" s="35"/>
      <c r="B21" s="34" t="s">
        <v>30</v>
      </c>
    </row>
    <row r="22" customFormat="false" ht="14.5" hidden="false" customHeight="false" outlineLevel="0" collapsed="false">
      <c r="A22" s="35" t="s">
        <v>31</v>
      </c>
      <c r="B22" s="0" t="s">
        <v>32</v>
      </c>
    </row>
    <row r="23" customFormat="false" ht="14.5" hidden="false" customHeight="false" outlineLevel="0" collapsed="false">
      <c r="A23" s="35" t="s">
        <v>33</v>
      </c>
      <c r="B23" s="0" t="s">
        <v>34</v>
      </c>
    </row>
    <row r="24" customFormat="false" ht="14.5" hidden="false" customHeight="false" outlineLevel="0" collapsed="false">
      <c r="A24" s="35"/>
    </row>
    <row r="25" customFormat="false" ht="14.5" hidden="false" customHeight="false" outlineLevel="0" collapsed="false">
      <c r="A25" s="35" t="s">
        <v>35</v>
      </c>
      <c r="B25" s="36" t="s">
        <v>36</v>
      </c>
    </row>
    <row r="26" customFormat="false" ht="14.5" hidden="false" customHeight="false" outlineLevel="0" collapsed="false">
      <c r="A26" s="35"/>
      <c r="B26" s="34" t="s">
        <v>37</v>
      </c>
    </row>
    <row r="27" customFormat="false" ht="14.5" hidden="false" customHeight="false" outlineLevel="0" collapsed="false">
      <c r="A27" s="35" t="s">
        <v>38</v>
      </c>
      <c r="B27" s="33" t="s">
        <v>39</v>
      </c>
      <c r="H27" s="0" t="s">
        <v>40</v>
      </c>
    </row>
    <row r="28" customFormat="false" ht="14.5" hidden="false" customHeight="false" outlineLevel="0" collapsed="false">
      <c r="A28" s="35" t="s">
        <v>41</v>
      </c>
      <c r="B28" s="33" t="s">
        <v>42</v>
      </c>
      <c r="H28" s="0" t="s">
        <v>40</v>
      </c>
    </row>
    <row r="29" customFormat="false" ht="14.5" hidden="false" customHeight="false" outlineLevel="0" collapsed="false">
      <c r="A29" s="35" t="s">
        <v>43</v>
      </c>
      <c r="B29" s="33" t="s">
        <v>44</v>
      </c>
    </row>
    <row r="30" customFormat="false" ht="14.5" hidden="false" customHeight="false" outlineLevel="0" collapsed="false">
      <c r="A30" s="35" t="s">
        <v>45</v>
      </c>
      <c r="B30" s="33" t="s">
        <v>46</v>
      </c>
    </row>
  </sheetData>
  <mergeCells count="9">
    <mergeCell ref="A1:B1"/>
    <mergeCell ref="C1:E1"/>
    <mergeCell ref="F1:H1"/>
    <mergeCell ref="I1:K1"/>
    <mergeCell ref="L1:N1"/>
    <mergeCell ref="A3:A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10.45"/>
    <col collapsed="false" customWidth="true" hidden="false" outlineLevel="0" max="13" min="3" style="0" width="9.45"/>
    <col collapsed="false" customWidth="true" hidden="false" outlineLevel="0" max="17" min="15" style="0" width="10"/>
  </cols>
  <sheetData>
    <row r="1" customFormat="false" ht="15" hidden="false" customHeight="true" outlineLevel="0" collapsed="false">
      <c r="A1" s="1" t="s">
        <v>0</v>
      </c>
      <c r="B1" s="1"/>
      <c r="C1" s="2" t="s">
        <v>1</v>
      </c>
      <c r="D1" s="2"/>
      <c r="E1" s="2"/>
      <c r="F1" s="2" t="s">
        <v>2</v>
      </c>
      <c r="G1" s="2"/>
      <c r="H1" s="2"/>
      <c r="I1" s="2" t="s">
        <v>3</v>
      </c>
      <c r="J1" s="2"/>
      <c r="K1" s="2"/>
      <c r="L1" s="2" t="s">
        <v>4</v>
      </c>
      <c r="M1" s="2"/>
      <c r="N1" s="2"/>
      <c r="O1" s="8" t="s">
        <v>47</v>
      </c>
      <c r="P1" s="8"/>
      <c r="Q1" s="8"/>
    </row>
    <row r="2" customFormat="false" ht="15" hidden="false" customHeight="false" outlineLevel="0" collapsed="false">
      <c r="A2" s="3" t="s">
        <v>5</v>
      </c>
      <c r="B2" s="4" t="s">
        <v>6</v>
      </c>
      <c r="C2" s="5" t="s">
        <v>7</v>
      </c>
      <c r="D2" s="6" t="s">
        <v>8</v>
      </c>
      <c r="E2" s="7" t="s">
        <v>9</v>
      </c>
      <c r="F2" s="5" t="s">
        <v>7</v>
      </c>
      <c r="G2" s="6" t="s">
        <v>8</v>
      </c>
      <c r="H2" s="7" t="s">
        <v>9</v>
      </c>
      <c r="I2" s="5" t="s">
        <v>7</v>
      </c>
      <c r="J2" s="6" t="s">
        <v>8</v>
      </c>
      <c r="K2" s="7" t="s">
        <v>9</v>
      </c>
      <c r="L2" s="5" t="s">
        <v>7</v>
      </c>
      <c r="M2" s="6" t="s">
        <v>8</v>
      </c>
      <c r="N2" s="7" t="s">
        <v>9</v>
      </c>
      <c r="O2" s="8"/>
      <c r="P2" s="8"/>
      <c r="Q2" s="8"/>
    </row>
    <row r="3" customFormat="false" ht="14.5" hidden="false" customHeight="true" outlineLevel="0" collapsed="false">
      <c r="A3" s="38" t="s">
        <v>10</v>
      </c>
      <c r="B3" s="10" t="s">
        <v>11</v>
      </c>
      <c r="C3" s="39" t="n">
        <f aca="false">(0.3606+0.3668+0.3843)/3</f>
        <v>0.370566666666667</v>
      </c>
      <c r="D3" s="40" t="n">
        <f aca="false">(0.3432+0.331+0.3215)/3</f>
        <v>0.3319</v>
      </c>
      <c r="E3" s="40" t="n">
        <f aca="false">(0.0224+0.0224+0.0237)/3</f>
        <v>0.0228333333333333</v>
      </c>
      <c r="F3" s="39" t="n">
        <f aca="false">(0.5904+0.6326+0.6324)/3</f>
        <v>0.618466666666667</v>
      </c>
      <c r="G3" s="40" t="n">
        <f aca="false">(0.3918+0.4014+0.3884)/3</f>
        <v>0.393866666666667</v>
      </c>
      <c r="H3" s="41" t="n">
        <f aca="false">(0.0194+0.0194+0.0191)/3</f>
        <v>0.0193</v>
      </c>
      <c r="I3" s="39" t="n">
        <f aca="false">(0.7877+0.7969)/2</f>
        <v>0.7923</v>
      </c>
      <c r="J3" s="40"/>
      <c r="K3" s="41" t="n">
        <f aca="false">(0.0181+0.0175)/2</f>
        <v>0.0178</v>
      </c>
      <c r="L3" s="42" t="n">
        <v>0.7585</v>
      </c>
      <c r="M3" s="40"/>
      <c r="N3" s="41" t="n">
        <f aca="false">(0.0195+0.0186)/2</f>
        <v>0.01905</v>
      </c>
      <c r="O3" s="43" t="s">
        <v>48</v>
      </c>
      <c r="P3" s="43"/>
      <c r="Q3" s="43"/>
    </row>
    <row r="4" customFormat="false" ht="15" hidden="false" customHeight="false" outlineLevel="0" collapsed="false">
      <c r="A4" s="38"/>
      <c r="B4" s="14" t="s">
        <v>12</v>
      </c>
      <c r="C4" s="44" t="n">
        <f aca="false">(0.2272+0.2116+0.22)/3</f>
        <v>0.2196</v>
      </c>
      <c r="D4" s="45" t="n">
        <f aca="false">(0.8626+0.8314+0.8503)/3</f>
        <v>0.8481</v>
      </c>
      <c r="E4" s="45" t="n">
        <f aca="false">(0.1181+0.1143+0.1121)/3</f>
        <v>0.114833333333333</v>
      </c>
      <c r="F4" s="44" t="n">
        <f aca="false">(0.3011+0.3014+0.3215)/3</f>
        <v>0.308</v>
      </c>
      <c r="G4" s="45" t="n">
        <f aca="false">(0.9691+0.9503+0.9682)/3</f>
        <v>0.962533333333333</v>
      </c>
      <c r="H4" s="46" t="n">
        <f aca="false">(0.1134+0.1125+0.1133)/3</f>
        <v>0.113066666666667</v>
      </c>
      <c r="I4" s="44" t="n">
        <f aca="false">(0.3189+0.3365)/2</f>
        <v>0.3277</v>
      </c>
      <c r="J4" s="45"/>
      <c r="K4" s="46" t="n">
        <f aca="false">(0.1034+0.1005)/2</f>
        <v>0.10195</v>
      </c>
      <c r="L4" s="45" t="n">
        <f aca="false">(0.3255+0.3285)/2</f>
        <v>0.327</v>
      </c>
      <c r="M4" s="45"/>
      <c r="N4" s="46" t="n">
        <f aca="false">(0.0985+0.0986)/2</f>
        <v>0.09855</v>
      </c>
      <c r="O4" s="43"/>
      <c r="P4" s="43"/>
      <c r="Q4" s="43"/>
    </row>
    <row r="5" customFormat="false" ht="14.5" hidden="false" customHeight="false" outlineLevel="0" collapsed="false">
      <c r="A5" s="47" t="s">
        <v>13</v>
      </c>
      <c r="B5" s="20" t="s">
        <v>11</v>
      </c>
      <c r="C5" s="40" t="n">
        <f aca="false">(0.5514+0.5606+0.5368)/3</f>
        <v>0.5496</v>
      </c>
      <c r="D5" s="40" t="n">
        <f aca="false">(0.4411+0.4414+0.4382)/3</f>
        <v>0.440233333333333</v>
      </c>
      <c r="E5" s="40" t="n">
        <f aca="false">(0.026+0.0242+0.0238)/3</f>
        <v>0.0246666666666667</v>
      </c>
      <c r="F5" s="39" t="n">
        <f aca="false">(0.6699+0.6706+0.6927)/3</f>
        <v>0.677733333333333</v>
      </c>
      <c r="G5" s="40" t="n">
        <f aca="false">(0.4393+0.4335+0.4325)/3</f>
        <v>0.4351</v>
      </c>
      <c r="H5" s="41" t="n">
        <f aca="false">(0.0238+0.0237+0.0242)/3</f>
        <v>0.0239</v>
      </c>
      <c r="I5" s="39" t="n">
        <f aca="false">(0.8098+0.8098)/2</f>
        <v>0.8098</v>
      </c>
      <c r="J5" s="40"/>
      <c r="K5" s="41" t="n">
        <f aca="false">(0.0234+0.0232)/2</f>
        <v>0.0233</v>
      </c>
      <c r="L5" s="39" t="n">
        <f aca="false">(0.7684+0.755)/2</f>
        <v>0.7617</v>
      </c>
      <c r="M5" s="40"/>
      <c r="N5" s="41" t="n">
        <f aca="false">(0.0252+0.0244)/2</f>
        <v>0.0248</v>
      </c>
    </row>
    <row r="6" customFormat="false" ht="15" hidden="false" customHeight="false" outlineLevel="0" collapsed="false">
      <c r="A6" s="47"/>
      <c r="B6" s="25" t="s">
        <v>12</v>
      </c>
      <c r="C6" s="45" t="n">
        <f aca="false">(0.4186+0.4008+0.4108)/3</f>
        <v>0.410066666666667</v>
      </c>
      <c r="D6" s="45" t="n">
        <f aca="false">(0.8625+0.8393+0.8551)/3</f>
        <v>0.8523</v>
      </c>
      <c r="E6" s="45" t="n">
        <f aca="false">(0.1169+0.1121+0.1149)/3</f>
        <v>0.114633333333333</v>
      </c>
      <c r="F6" s="44" t="n">
        <f aca="false">(0.5177+0.5266+0.5236)/3</f>
        <v>0.522633333333333</v>
      </c>
      <c r="G6" s="45" t="n">
        <f aca="false">(0.9399+0.9168+0.9156)/3</f>
        <v>0.9241</v>
      </c>
      <c r="H6" s="46" t="n">
        <f aca="false">(0.1146+0.1146+0.115)/3</f>
        <v>0.114733333333333</v>
      </c>
      <c r="I6" s="44" t="n">
        <f aca="false">(0.5984+0.5822)/2</f>
        <v>0.5903</v>
      </c>
      <c r="J6" s="45"/>
      <c r="K6" s="46" t="n">
        <f aca="false">(0.1011+0.1012)/2</f>
        <v>0.10115</v>
      </c>
      <c r="L6" s="44" t="n">
        <f aca="false">(0.6002+0.6068)/2</f>
        <v>0.6035</v>
      </c>
      <c r="M6" s="45"/>
      <c r="N6" s="46" t="n">
        <f aca="false">(0.0999+0.1007)/2</f>
        <v>0.1003</v>
      </c>
    </row>
    <row r="7" customFormat="false" ht="14.5" hidden="false" customHeight="false" outlineLevel="0" collapsed="false">
      <c r="A7" s="47" t="s">
        <v>49</v>
      </c>
      <c r="B7" s="10" t="s">
        <v>11</v>
      </c>
      <c r="C7" s="39" t="n">
        <f aca="false">(0.3225+0.3037)/2</f>
        <v>0.3131</v>
      </c>
      <c r="D7" s="40" t="n">
        <f aca="false">(0.2421+0.2415+0.2214)/3</f>
        <v>0.235</v>
      </c>
      <c r="E7" s="41" t="n">
        <f aca="false">(0.0195+0.0203+0.02)/3</f>
        <v>0.0199333333333333</v>
      </c>
      <c r="F7" s="48" t="n">
        <f aca="false">(0.3343+0.3376+0.3375)/3</f>
        <v>0.336466666666667</v>
      </c>
      <c r="G7" s="49" t="n">
        <f aca="false">(0.2274+0.2273+0.2291)/3</f>
        <v>0.227933333333333</v>
      </c>
      <c r="H7" s="50" t="n">
        <f aca="false">(0.0209+0.0207+0.0214)/3</f>
        <v>0.021</v>
      </c>
      <c r="I7" s="48" t="n">
        <f aca="false">(0.3418+0.3334+0.3179)/3</f>
        <v>0.331033333333333</v>
      </c>
      <c r="J7" s="49"/>
      <c r="K7" s="50" t="n">
        <f aca="false">(0.0319+0.0309+0.031)/3</f>
        <v>0.0312666666666667</v>
      </c>
      <c r="L7" s="48" t="n">
        <f aca="false">(0.2997+0.3176+0.3301)/3</f>
        <v>0.3158</v>
      </c>
      <c r="M7" s="49"/>
      <c r="N7" s="50" t="n">
        <f aca="false">(0.0209+0.0214)/2</f>
        <v>0.02115</v>
      </c>
      <c r="O7" s="8"/>
      <c r="P7" s="8"/>
      <c r="Q7" s="8"/>
    </row>
    <row r="8" customFormat="false" ht="15" hidden="false" customHeight="false" outlineLevel="0" collapsed="false">
      <c r="A8" s="47"/>
      <c r="B8" s="29" t="s">
        <v>12</v>
      </c>
      <c r="C8" s="44" t="n">
        <f aca="false">(0.1988+0.1939+0.2009)/3</f>
        <v>0.197866666666667</v>
      </c>
      <c r="D8" s="45" t="n">
        <f aca="false">(0.4076+0.4322+0.4131)/3</f>
        <v>0.417633333333333</v>
      </c>
      <c r="E8" s="46" t="n">
        <f aca="false">(0.1143+0.1132+0.1152)/3</f>
        <v>0.114233333333333</v>
      </c>
      <c r="F8" s="44" t="n">
        <f aca="false">(0.1904+0.192+0.1935)/3</f>
        <v>0.191966666666667</v>
      </c>
      <c r="G8" s="45" t="n">
        <f aca="false">(0.3899+0.4101+0.4039)/3</f>
        <v>0.4013</v>
      </c>
      <c r="H8" s="46" t="n">
        <f aca="false">(0.1134+0.1143+0.1151)/3</f>
        <v>0.114266666666667</v>
      </c>
      <c r="I8" s="44" t="n">
        <f aca="false">(0.1659+0.1608+0.1658)/3</f>
        <v>0.164166666666667</v>
      </c>
      <c r="J8" s="45"/>
      <c r="K8" s="46" t="n">
        <f aca="false">(0.1062+0.1066+0.1064)/3</f>
        <v>0.1064</v>
      </c>
      <c r="L8" s="44" t="n">
        <f aca="false">(0.1647+0.164)/2</f>
        <v>0.16435</v>
      </c>
      <c r="M8" s="45"/>
      <c r="N8" s="46" t="n">
        <f aca="false">(0.099+0.0987)/2</f>
        <v>0.09885</v>
      </c>
      <c r="O8" s="8"/>
      <c r="P8" s="8"/>
      <c r="Q8" s="8"/>
    </row>
    <row r="9" customFormat="false" ht="14.5" hidden="false" customHeight="false" outlineLevel="0" collapsed="false">
      <c r="A9" s="47" t="s">
        <v>15</v>
      </c>
      <c r="B9" s="20" t="s">
        <v>11</v>
      </c>
      <c r="C9" s="48" t="n">
        <f aca="false">(0.1062+0.1091+0.1051)/3</f>
        <v>0.1068</v>
      </c>
      <c r="D9" s="49" t="n">
        <f aca="false">(0.085+0.0874+0.0856)/3</f>
        <v>0.086</v>
      </c>
      <c r="E9" s="50" t="n">
        <f aca="false">(0.0097+0.0095+0.0093)/3</f>
        <v>0.0095</v>
      </c>
      <c r="F9" s="48" t="n">
        <f aca="false">(0.1277+0.1276+0.1272)/3</f>
        <v>0.1275</v>
      </c>
      <c r="G9" s="49" t="n">
        <f aca="false">(0.1109+0.1114+0.1119)/3</f>
        <v>0.1114</v>
      </c>
      <c r="H9" s="50" t="n">
        <f aca="false">(0.0187+0.0184+0.0187)/3</f>
        <v>0.0186</v>
      </c>
      <c r="I9" s="48" t="n">
        <f aca="false">(0.1408)/1</f>
        <v>0.1408</v>
      </c>
      <c r="J9" s="49"/>
      <c r="K9" s="50" t="n">
        <f aca="false">(0.0221+0.0222)/2</f>
        <v>0.02215</v>
      </c>
      <c r="L9" s="51" t="n">
        <v>0.1255</v>
      </c>
      <c r="M9" s="49"/>
      <c r="N9" s="52" t="n">
        <v>0.0121</v>
      </c>
      <c r="O9" s="0" t="s">
        <v>16</v>
      </c>
    </row>
    <row r="10" customFormat="false" ht="15" hidden="false" customHeight="false" outlineLevel="0" collapsed="false">
      <c r="A10" s="47"/>
      <c r="B10" s="25" t="s">
        <v>12</v>
      </c>
      <c r="C10" s="44" t="n">
        <f aca="false">(0.1401+0.1378+0.1374)/3</f>
        <v>0.138433333333333</v>
      </c>
      <c r="D10" s="45" t="n">
        <f aca="false">(0.2803+0.2808+0.2771)/3</f>
        <v>0.2794</v>
      </c>
      <c r="E10" s="46" t="n">
        <f aca="false">(0.1026+0.1017+0.1048)/3</f>
        <v>0.103033333333333</v>
      </c>
      <c r="F10" s="44" t="n">
        <f aca="false">(0.1577+0.1582+0.1566)/3</f>
        <v>0.1575</v>
      </c>
      <c r="G10" s="45" t="n">
        <f aca="false">(0.3699+0.3739+0.3682)/3</f>
        <v>0.370666666666667</v>
      </c>
      <c r="H10" s="46" t="n">
        <f aca="false">(0.1071+0.1084+0.1071)/3</f>
        <v>0.107533333333333</v>
      </c>
      <c r="I10" s="44" t="n">
        <f aca="false">(0.1756)/1</f>
        <v>0.1756</v>
      </c>
      <c r="J10" s="45"/>
      <c r="K10" s="46" t="n">
        <f aca="false">(0.0925+0.0919)/2</f>
        <v>0.0922</v>
      </c>
      <c r="L10" s="53" t="n">
        <v>0.1578</v>
      </c>
      <c r="M10" s="45"/>
      <c r="N10" s="54" t="n">
        <v>0.0837</v>
      </c>
      <c r="O10" s="0" t="s">
        <v>16</v>
      </c>
    </row>
    <row r="11" customFormat="false" ht="14.5" hidden="false" customHeight="false" outlineLevel="0" collapsed="false">
      <c r="F11" s="0" t="n">
        <v>94</v>
      </c>
      <c r="G11" s="0" t="n">
        <v>92</v>
      </c>
      <c r="H11" s="0" t="n">
        <v>2</v>
      </c>
      <c r="I11" s="30"/>
      <c r="J11" s="30"/>
      <c r="K11" s="30"/>
      <c r="L11" s="31"/>
      <c r="M11" s="31"/>
    </row>
    <row r="12" customFormat="false" ht="14.5" hidden="false" customHeight="false" outlineLevel="0" collapsed="false">
      <c r="A12" s="32" t="s">
        <v>17</v>
      </c>
      <c r="F12" s="0" t="n">
        <v>79</v>
      </c>
      <c r="G12" s="0" t="n">
        <v>84</v>
      </c>
      <c r="H12" s="0" t="n">
        <v>10.8</v>
      </c>
      <c r="L12" s="33"/>
      <c r="M12" s="34"/>
    </row>
    <row r="13" customFormat="false" ht="14.5" hidden="false" customHeight="false" outlineLevel="0" collapsed="false">
      <c r="A13" s="35" t="s">
        <v>18</v>
      </c>
      <c r="B13" s="36" t="s">
        <v>19</v>
      </c>
      <c r="O13" s="37" t="s">
        <v>20</v>
      </c>
    </row>
    <row r="15" customFormat="false" ht="14.5" hidden="false" customHeight="false" outlineLevel="0" collapsed="false">
      <c r="A15" s="35" t="s">
        <v>21</v>
      </c>
      <c r="B15" s="36" t="s">
        <v>22</v>
      </c>
      <c r="F15" s="33"/>
      <c r="G15" s="33"/>
      <c r="K15" s="36"/>
      <c r="L15" s="36"/>
      <c r="M15" s="36"/>
    </row>
    <row r="16" customFormat="false" ht="14.5" hidden="false" customHeight="false" outlineLevel="0" collapsed="false">
      <c r="A16" s="35"/>
      <c r="B16" s="34" t="s">
        <v>23</v>
      </c>
      <c r="F16" s="36"/>
      <c r="G16" s="36"/>
      <c r="K16" s="36"/>
      <c r="L16" s="36"/>
      <c r="M16" s="36"/>
      <c r="O16" s="37" t="s">
        <v>20</v>
      </c>
    </row>
    <row r="17" customFormat="false" ht="14.5" hidden="false" customHeight="false" outlineLevel="0" collapsed="false">
      <c r="A17" s="35"/>
      <c r="B17" s="0" t="s">
        <v>50</v>
      </c>
      <c r="O17" s="37" t="s">
        <v>20</v>
      </c>
      <c r="Q17" s="0" t="s">
        <v>25</v>
      </c>
    </row>
    <row r="18" customFormat="false" ht="14.5" hidden="false" customHeight="false" outlineLevel="0" collapsed="false">
      <c r="A18" s="35"/>
      <c r="B18" s="0" t="s">
        <v>26</v>
      </c>
      <c r="O18" s="37" t="s">
        <v>20</v>
      </c>
      <c r="Q18" s="0" t="s">
        <v>27</v>
      </c>
    </row>
    <row r="20" customFormat="false" ht="14.5" hidden="false" customHeight="false" outlineLevel="0" collapsed="false">
      <c r="A20" s="35" t="s">
        <v>28</v>
      </c>
      <c r="B20" s="36" t="s">
        <v>29</v>
      </c>
    </row>
    <row r="21" customFormat="false" ht="14.5" hidden="false" customHeight="false" outlineLevel="0" collapsed="false">
      <c r="A21" s="35"/>
      <c r="B21" s="34" t="s">
        <v>30</v>
      </c>
    </row>
    <row r="22" customFormat="false" ht="14.5" hidden="false" customHeight="false" outlineLevel="0" collapsed="false">
      <c r="A22" s="35" t="s">
        <v>31</v>
      </c>
      <c r="B22" s="0" t="s">
        <v>32</v>
      </c>
    </row>
    <row r="23" customFormat="false" ht="14.5" hidden="false" customHeight="false" outlineLevel="0" collapsed="false">
      <c r="A23" s="35" t="s">
        <v>33</v>
      </c>
      <c r="B23" s="0" t="s">
        <v>34</v>
      </c>
    </row>
    <row r="24" customFormat="false" ht="14.5" hidden="false" customHeight="false" outlineLevel="0" collapsed="false">
      <c r="A24" s="35"/>
    </row>
    <row r="25" customFormat="false" ht="14.5" hidden="false" customHeight="false" outlineLevel="0" collapsed="false">
      <c r="A25" s="35" t="s">
        <v>35</v>
      </c>
      <c r="B25" s="36" t="s">
        <v>36</v>
      </c>
    </row>
    <row r="26" customFormat="false" ht="14.5" hidden="false" customHeight="false" outlineLevel="0" collapsed="false">
      <c r="A26" s="35"/>
      <c r="B26" s="34" t="s">
        <v>37</v>
      </c>
    </row>
    <row r="27" customFormat="false" ht="14.5" hidden="false" customHeight="false" outlineLevel="0" collapsed="false">
      <c r="A27" s="35" t="s">
        <v>38</v>
      </c>
      <c r="B27" s="33" t="s">
        <v>39</v>
      </c>
      <c r="H27" s="0" t="s">
        <v>40</v>
      </c>
    </row>
    <row r="28" customFormat="false" ht="14.5" hidden="false" customHeight="false" outlineLevel="0" collapsed="false">
      <c r="A28" s="35" t="s">
        <v>41</v>
      </c>
      <c r="B28" s="33" t="s">
        <v>42</v>
      </c>
      <c r="H28" s="0" t="s">
        <v>40</v>
      </c>
    </row>
    <row r="29" customFormat="false" ht="14.5" hidden="false" customHeight="false" outlineLevel="0" collapsed="false">
      <c r="A29" s="35" t="s">
        <v>43</v>
      </c>
      <c r="B29" s="33" t="s">
        <v>44</v>
      </c>
    </row>
    <row r="30" customFormat="false" ht="14.5" hidden="false" customHeight="false" outlineLevel="0" collapsed="false">
      <c r="A30" s="35" t="s">
        <v>45</v>
      </c>
      <c r="B30" s="33" t="s">
        <v>46</v>
      </c>
    </row>
  </sheetData>
  <mergeCells count="11">
    <mergeCell ref="A1:B1"/>
    <mergeCell ref="C1:E1"/>
    <mergeCell ref="F1:H1"/>
    <mergeCell ref="I1:K1"/>
    <mergeCell ref="L1:N1"/>
    <mergeCell ref="O1:Q2"/>
    <mergeCell ref="A3:A4"/>
    <mergeCell ref="O3:Q4"/>
    <mergeCell ref="A5:A6"/>
    <mergeCell ref="A7:A8"/>
    <mergeCell ref="A9:A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cols>
    <col collapsed="false" customWidth="true" hidden="false" outlineLevel="0" max="1" min="1" style="0" width="12.45"/>
  </cols>
  <sheetData>
    <row r="1" customFormat="false" ht="14.5" hidden="false" customHeight="false" outlineLevel="0" collapsed="false">
      <c r="A1" s="0" t="s">
        <v>51</v>
      </c>
      <c r="G1" s="0" t="s">
        <v>52</v>
      </c>
      <c r="M1" s="0" t="s">
        <v>53</v>
      </c>
      <c r="S1" s="0" t="s">
        <v>54</v>
      </c>
    </row>
    <row r="2" customFormat="false" ht="14.5" hidden="false" customHeight="false" outlineLevel="0" collapsed="false">
      <c r="B2" s="49" t="n">
        <f aca="false">_xlfn.STDEV.P(B4:B303)</f>
        <v>0.246372705070837</v>
      </c>
      <c r="H2" s="49" t="n">
        <f aca="false">_xlfn.STDEV.P(H4:H303)</f>
        <v>0.299719963743936</v>
      </c>
      <c r="N2" s="49" t="n">
        <f aca="false">_xlfn.STDEV.P(N4:N303)</f>
        <v>0.0522741810074534</v>
      </c>
      <c r="T2" s="49" t="n">
        <f aca="false">_xlfn.STDEV.P(T4:T303)</f>
        <v>0.0539992181013351</v>
      </c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</v>
      </c>
      <c r="C4" s="0" t="n">
        <v>0</v>
      </c>
      <c r="D4" s="0" t="n">
        <v>0</v>
      </c>
      <c r="E4" s="0" t="n">
        <v>72</v>
      </c>
      <c r="G4" s="0" t="n">
        <v>1</v>
      </c>
      <c r="H4" s="0" t="n">
        <v>0.56</v>
      </c>
      <c r="I4" s="0" t="n">
        <v>0.27</v>
      </c>
      <c r="J4" s="0" t="n">
        <v>0.37</v>
      </c>
      <c r="K4" s="0" t="n">
        <v>114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74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128</v>
      </c>
    </row>
    <row r="5" customFormat="false" ht="14.5" hidden="false" customHeight="false" outlineLevel="0" collapsed="false">
      <c r="A5" s="0" t="n">
        <v>2010</v>
      </c>
      <c r="B5" s="0" t="n">
        <v>0.28</v>
      </c>
      <c r="C5" s="0" t="n">
        <v>0.51</v>
      </c>
      <c r="D5" s="0" t="n">
        <v>0.36</v>
      </c>
      <c r="E5" s="0" t="n">
        <v>85</v>
      </c>
      <c r="G5" s="0" t="n">
        <v>2</v>
      </c>
      <c r="H5" s="0" t="n">
        <v>0.85</v>
      </c>
      <c r="I5" s="0" t="n">
        <v>0.16</v>
      </c>
      <c r="J5" s="0" t="n">
        <v>0.27</v>
      </c>
      <c r="K5" s="0" t="n">
        <v>107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78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85</v>
      </c>
    </row>
    <row r="6" customFormat="false" ht="14.5" hidden="false" customHeight="false" outlineLevel="0" collapsed="false">
      <c r="A6" s="0" t="n">
        <v>2018</v>
      </c>
      <c r="B6" s="0" t="n">
        <v>0.48</v>
      </c>
      <c r="C6" s="0" t="n">
        <v>0.18</v>
      </c>
      <c r="D6" s="0" t="n">
        <v>0.26</v>
      </c>
      <c r="E6" s="0" t="n">
        <v>150</v>
      </c>
      <c r="G6" s="0" t="n">
        <v>3</v>
      </c>
      <c r="H6" s="0" t="n">
        <v>0.92</v>
      </c>
      <c r="I6" s="0" t="n">
        <v>0.11</v>
      </c>
      <c r="J6" s="0" t="n">
        <v>0.19</v>
      </c>
      <c r="K6" s="0" t="n">
        <v>102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141</v>
      </c>
      <c r="S6" s="0" t="n">
        <v>3</v>
      </c>
      <c r="T6" s="0" t="n">
        <v>0</v>
      </c>
      <c r="U6" s="0" t="n">
        <v>0</v>
      </c>
      <c r="V6" s="0" t="n">
        <v>0</v>
      </c>
      <c r="W6" s="0" t="n">
        <v>110</v>
      </c>
    </row>
    <row r="7" customFormat="false" ht="14.5" hidden="false" customHeight="false" outlineLevel="0" collapsed="false">
      <c r="A7" s="0" t="n">
        <v>2021</v>
      </c>
      <c r="B7" s="0" t="n">
        <v>0.15</v>
      </c>
      <c r="C7" s="0" t="n">
        <v>0.25</v>
      </c>
      <c r="D7" s="0" t="n">
        <v>0.19</v>
      </c>
      <c r="E7" s="0" t="n">
        <v>73</v>
      </c>
      <c r="G7" s="0" t="n">
        <v>4</v>
      </c>
      <c r="H7" s="0" t="n">
        <v>0.69</v>
      </c>
      <c r="I7" s="0" t="n">
        <v>0.75</v>
      </c>
      <c r="J7" s="0" t="n">
        <v>0.71</v>
      </c>
      <c r="K7" s="0" t="n">
        <v>114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84</v>
      </c>
      <c r="S7" s="0" t="n">
        <v>4</v>
      </c>
      <c r="T7" s="0" t="n">
        <v>0.01</v>
      </c>
      <c r="U7" s="0" t="n">
        <v>0.07</v>
      </c>
      <c r="V7" s="0" t="n">
        <v>0.02</v>
      </c>
      <c r="W7" s="0" t="n">
        <v>111</v>
      </c>
    </row>
    <row r="8" customFormat="false" ht="14.5" hidden="false" customHeight="false" outlineLevel="0" collapsed="false">
      <c r="A8" s="0" t="n">
        <v>2025</v>
      </c>
      <c r="B8" s="0" t="n">
        <v>0.29</v>
      </c>
      <c r="C8" s="0" t="n">
        <v>0.85</v>
      </c>
      <c r="D8" s="0" t="n">
        <v>0.43</v>
      </c>
      <c r="E8" s="0" t="n">
        <v>80</v>
      </c>
      <c r="G8" s="0" t="n">
        <v>5</v>
      </c>
      <c r="H8" s="0" t="n">
        <v>0.35</v>
      </c>
      <c r="I8" s="0" t="n">
        <v>0.45</v>
      </c>
      <c r="J8" s="0" t="n">
        <v>0.39</v>
      </c>
      <c r="K8" s="0" t="n">
        <v>102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67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106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146</v>
      </c>
      <c r="G9" s="0" t="n">
        <v>6</v>
      </c>
      <c r="H9" s="0" t="n">
        <v>0.53</v>
      </c>
      <c r="I9" s="0" t="n">
        <v>0.63</v>
      </c>
      <c r="J9" s="0" t="n">
        <v>0.57</v>
      </c>
      <c r="K9" s="0" t="n">
        <v>105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142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119</v>
      </c>
    </row>
    <row r="10" customFormat="false" ht="14.5" hidden="false" customHeight="false" outlineLevel="0" collapsed="false">
      <c r="A10" s="0" t="n">
        <v>2029</v>
      </c>
      <c r="B10" s="0" t="n">
        <v>0.19</v>
      </c>
      <c r="C10" s="0" t="n">
        <v>0.96</v>
      </c>
      <c r="D10" s="0" t="n">
        <v>0.31</v>
      </c>
      <c r="E10" s="0" t="n">
        <v>85</v>
      </c>
      <c r="G10" s="0" t="n">
        <v>7</v>
      </c>
      <c r="H10" s="0" t="n">
        <v>0.55</v>
      </c>
      <c r="I10" s="0" t="n">
        <v>0.68</v>
      </c>
      <c r="J10" s="0" t="n">
        <v>0.61</v>
      </c>
      <c r="K10" s="0" t="n">
        <v>119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70</v>
      </c>
      <c r="S10" s="0" t="n">
        <v>7</v>
      </c>
      <c r="T10" s="0" t="n">
        <v>0.03</v>
      </c>
      <c r="U10" s="0" t="n">
        <v>0.1</v>
      </c>
      <c r="V10" s="0" t="n">
        <v>0.05</v>
      </c>
      <c r="W10" s="0" t="n">
        <v>120</v>
      </c>
    </row>
    <row r="11" customFormat="false" ht="14.5" hidden="false" customHeight="false" outlineLevel="0" collapsed="false">
      <c r="A11" s="0" t="n">
        <v>2031</v>
      </c>
      <c r="B11" s="0" t="n">
        <v>0.56</v>
      </c>
      <c r="C11" s="0" t="n">
        <v>0.96</v>
      </c>
      <c r="D11" s="0" t="n">
        <v>0.71</v>
      </c>
      <c r="E11" s="0" t="n">
        <v>91</v>
      </c>
      <c r="G11" s="0" t="n">
        <v>8</v>
      </c>
      <c r="H11" s="0" t="n">
        <v>0.32</v>
      </c>
      <c r="I11" s="0" t="n">
        <v>0.04</v>
      </c>
      <c r="J11" s="0" t="n">
        <v>0.08</v>
      </c>
      <c r="K11" s="0" t="n">
        <v>139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77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118</v>
      </c>
    </row>
    <row r="12" customFormat="false" ht="14.5" hidden="false" customHeight="false" outlineLevel="0" collapsed="false">
      <c r="A12" s="0" t="n">
        <v>2034</v>
      </c>
      <c r="B12" s="0" t="n">
        <v>0</v>
      </c>
      <c r="C12" s="0" t="n">
        <v>0</v>
      </c>
      <c r="D12" s="0" t="n">
        <v>0</v>
      </c>
      <c r="E12" s="0" t="n">
        <v>84</v>
      </c>
      <c r="G12" s="0" t="n">
        <v>9</v>
      </c>
      <c r="H12" s="0" t="n">
        <v>1</v>
      </c>
      <c r="I12" s="0" t="n">
        <v>0.16</v>
      </c>
      <c r="J12" s="0" t="n">
        <v>0.27</v>
      </c>
      <c r="K12" s="0" t="n">
        <v>107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72</v>
      </c>
      <c r="S12" s="0" t="n">
        <v>9</v>
      </c>
      <c r="T12" s="0" t="n">
        <v>0.02</v>
      </c>
      <c r="U12" s="0" t="n">
        <v>0.1</v>
      </c>
      <c r="V12" s="0" t="n">
        <v>0.04</v>
      </c>
      <c r="W12" s="0" t="n">
        <v>110</v>
      </c>
    </row>
    <row r="13" customFormat="false" ht="14.5" hidden="false" customHeight="false" outlineLevel="0" collapsed="false">
      <c r="A13" s="0" t="n">
        <v>2037</v>
      </c>
      <c r="B13" s="0" t="n">
        <v>0.69</v>
      </c>
      <c r="C13" s="0" t="n">
        <v>0.44</v>
      </c>
      <c r="D13" s="0" t="n">
        <v>0.54</v>
      </c>
      <c r="E13" s="0" t="n">
        <v>154</v>
      </c>
      <c r="G13" s="0" t="n">
        <v>10</v>
      </c>
      <c r="H13" s="0" t="n">
        <v>0.24</v>
      </c>
      <c r="I13" s="0" t="n">
        <v>0.28</v>
      </c>
      <c r="J13" s="0" t="n">
        <v>0.26</v>
      </c>
      <c r="K13" s="0" t="n">
        <v>117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163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122</v>
      </c>
    </row>
    <row r="14" customFormat="false" ht="14.5" hidden="false" customHeight="false" outlineLevel="0" collapsed="false">
      <c r="A14" s="0" t="n">
        <v>2039</v>
      </c>
      <c r="B14" s="0" t="n">
        <v>0.2</v>
      </c>
      <c r="C14" s="0" t="n">
        <v>0.52</v>
      </c>
      <c r="D14" s="0" t="n">
        <v>0.28</v>
      </c>
      <c r="E14" s="0" t="n">
        <v>71</v>
      </c>
      <c r="G14" s="0" t="n">
        <v>11</v>
      </c>
      <c r="H14" s="0" t="n">
        <v>0.18</v>
      </c>
      <c r="I14" s="0" t="n">
        <v>0.54</v>
      </c>
      <c r="J14" s="0" t="n">
        <v>0.27</v>
      </c>
      <c r="K14" s="0" t="n">
        <v>69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76</v>
      </c>
      <c r="S14" s="0" t="n">
        <v>11</v>
      </c>
      <c r="T14" s="0" t="n">
        <v>0.02</v>
      </c>
      <c r="U14" s="0" t="n">
        <v>0.01</v>
      </c>
      <c r="V14" s="0" t="n">
        <v>0.02</v>
      </c>
      <c r="W14" s="0" t="n">
        <v>78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169</v>
      </c>
      <c r="G15" s="0" t="n">
        <v>12</v>
      </c>
      <c r="H15" s="0" t="n">
        <v>0.16</v>
      </c>
      <c r="I15" s="0" t="n">
        <v>0.96</v>
      </c>
      <c r="J15" s="0" t="n">
        <v>0.28</v>
      </c>
      <c r="K15" s="0" t="n">
        <v>70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159</v>
      </c>
      <c r="S15" s="0" t="n">
        <v>12</v>
      </c>
      <c r="T15" s="0" t="n">
        <v>0.01</v>
      </c>
      <c r="U15" s="0" t="n">
        <v>0.01</v>
      </c>
      <c r="V15" s="0" t="n">
        <v>0.01</v>
      </c>
      <c r="W15" s="0" t="n">
        <v>80</v>
      </c>
    </row>
    <row r="16" customFormat="false" ht="14.5" hidden="false" customHeight="false" outlineLevel="0" collapsed="false">
      <c r="A16" s="0" t="n">
        <v>2044</v>
      </c>
      <c r="B16" s="0" t="n">
        <v>0.28</v>
      </c>
      <c r="C16" s="0" t="n">
        <v>0.57</v>
      </c>
      <c r="D16" s="0" t="n">
        <v>0.37</v>
      </c>
      <c r="E16" s="0" t="n">
        <v>228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92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238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67</v>
      </c>
    </row>
    <row r="17" customFormat="false" ht="14.5" hidden="false" customHeight="false" outlineLevel="0" collapsed="false">
      <c r="A17" s="0" t="n">
        <v>2046</v>
      </c>
      <c r="B17" s="0" t="n">
        <v>0.1</v>
      </c>
      <c r="C17" s="0" t="n">
        <v>0.05</v>
      </c>
      <c r="D17" s="0" t="n">
        <v>0.07</v>
      </c>
      <c r="E17" s="0" t="n">
        <v>122</v>
      </c>
      <c r="G17" s="0" t="n">
        <v>14</v>
      </c>
      <c r="H17" s="0" t="n">
        <v>0.38</v>
      </c>
      <c r="I17" s="0" t="n">
        <v>0.06</v>
      </c>
      <c r="J17" s="0" t="n">
        <v>0.11</v>
      </c>
      <c r="K17" s="0" t="n">
        <v>127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130</v>
      </c>
      <c r="S17" s="0" t="n">
        <v>14</v>
      </c>
      <c r="T17" s="0" t="n">
        <v>0.04</v>
      </c>
      <c r="U17" s="0" t="n">
        <v>0.02</v>
      </c>
      <c r="V17" s="0" t="n">
        <v>0.03</v>
      </c>
      <c r="W17" s="0" t="n">
        <v>111</v>
      </c>
    </row>
    <row r="18" customFormat="false" ht="14.5" hidden="false" customHeight="false" outlineLevel="0" collapsed="false">
      <c r="A18" s="0" t="n">
        <v>2047</v>
      </c>
      <c r="B18" s="0" t="n">
        <v>0.33</v>
      </c>
      <c r="C18" s="0" t="n">
        <v>0.55</v>
      </c>
      <c r="D18" s="0" t="n">
        <v>0.41</v>
      </c>
      <c r="E18" s="0" t="n">
        <v>102</v>
      </c>
      <c r="G18" s="0" t="n">
        <v>15</v>
      </c>
      <c r="H18" s="0" t="n">
        <v>0.7</v>
      </c>
      <c r="I18" s="0" t="n">
        <v>0.48</v>
      </c>
      <c r="J18" s="0" t="n">
        <v>0.57</v>
      </c>
      <c r="K18" s="0" t="n">
        <v>113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116</v>
      </c>
      <c r="S18" s="0" t="n">
        <v>15</v>
      </c>
      <c r="T18" s="0" t="n">
        <v>0.04</v>
      </c>
      <c r="U18" s="0" t="n">
        <v>0.12</v>
      </c>
      <c r="V18" s="0" t="n">
        <v>0.06</v>
      </c>
      <c r="W18" s="0" t="n">
        <v>115</v>
      </c>
    </row>
    <row r="19" customFormat="false" ht="14.5" hidden="false" customHeight="false" outlineLevel="0" collapsed="false">
      <c r="A19" s="0" t="n">
        <v>2048</v>
      </c>
      <c r="B19" s="0" t="n">
        <v>0.14</v>
      </c>
      <c r="C19" s="0" t="n">
        <v>0.03</v>
      </c>
      <c r="D19" s="0" t="n">
        <v>0.05</v>
      </c>
      <c r="E19" s="0" t="n">
        <v>179</v>
      </c>
      <c r="G19" s="0" t="n">
        <v>16</v>
      </c>
      <c r="H19" s="0" t="n">
        <v>0.36</v>
      </c>
      <c r="I19" s="0" t="n">
        <v>0.77</v>
      </c>
      <c r="J19" s="0" t="n">
        <v>0.49</v>
      </c>
      <c r="K19" s="0" t="n">
        <v>82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176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84</v>
      </c>
    </row>
    <row r="20" customFormat="false" ht="14.5" hidden="false" customHeight="false" outlineLevel="0" collapsed="false">
      <c r="A20" s="0" t="n">
        <v>2066</v>
      </c>
      <c r="B20" s="0" t="n">
        <v>0.11</v>
      </c>
      <c r="C20" s="0" t="n">
        <v>0.13</v>
      </c>
      <c r="D20" s="0" t="n">
        <v>0.12</v>
      </c>
      <c r="E20" s="0" t="n">
        <v>343</v>
      </c>
      <c r="G20" s="0" t="n">
        <v>17</v>
      </c>
      <c r="H20" s="0" t="n">
        <v>0.36</v>
      </c>
      <c r="I20" s="0" t="n">
        <v>0.07</v>
      </c>
      <c r="J20" s="0" t="n">
        <v>0.12</v>
      </c>
      <c r="K20" s="0" t="n">
        <v>70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328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80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0.12</v>
      </c>
      <c r="D21" s="0" t="n">
        <v>0.08</v>
      </c>
      <c r="E21" s="0" t="n">
        <v>389</v>
      </c>
      <c r="G21" s="0" t="n">
        <v>18</v>
      </c>
      <c r="H21" s="0" t="n">
        <v>1</v>
      </c>
      <c r="I21" s="0" t="n">
        <v>0.22</v>
      </c>
      <c r="J21" s="0" t="n">
        <v>0.36</v>
      </c>
      <c r="K21" s="0" t="n">
        <v>118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407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115</v>
      </c>
    </row>
    <row r="22" customFormat="false" ht="14.5" hidden="false" customHeight="false" outlineLevel="0" collapsed="false">
      <c r="A22" s="0" t="n">
        <v>2076</v>
      </c>
      <c r="B22" s="0" t="n">
        <v>0.11</v>
      </c>
      <c r="C22" s="0" t="n">
        <v>0.02</v>
      </c>
      <c r="D22" s="0" t="n">
        <v>0.03</v>
      </c>
      <c r="E22" s="0" t="n">
        <v>513</v>
      </c>
      <c r="G22" s="0" t="n">
        <v>19</v>
      </c>
      <c r="H22" s="0" t="n">
        <v>0.35</v>
      </c>
      <c r="I22" s="0" t="n">
        <v>0.69</v>
      </c>
      <c r="J22" s="0" t="n">
        <v>0.47</v>
      </c>
      <c r="K22" s="0" t="n">
        <v>95</v>
      </c>
      <c r="M22" s="0" t="n">
        <v>2076</v>
      </c>
      <c r="N22" s="0" t="n">
        <v>0.06</v>
      </c>
      <c r="O22" s="0" t="n">
        <v>0.08</v>
      </c>
      <c r="P22" s="0" t="n">
        <v>0.07</v>
      </c>
      <c r="Q22" s="0" t="n">
        <v>498</v>
      </c>
      <c r="S22" s="0" t="n">
        <v>19</v>
      </c>
      <c r="T22" s="0" t="n">
        <v>0.01</v>
      </c>
      <c r="U22" s="0" t="n">
        <v>0.05</v>
      </c>
      <c r="V22" s="0" t="n">
        <v>0.01</v>
      </c>
      <c r="W22" s="0" t="n">
        <v>85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529</v>
      </c>
      <c r="G23" s="0" t="n">
        <v>20</v>
      </c>
      <c r="H23" s="0" t="n">
        <v>0</v>
      </c>
      <c r="I23" s="0" t="n">
        <v>0</v>
      </c>
      <c r="J23" s="0" t="n">
        <v>0</v>
      </c>
      <c r="K23" s="0" t="n">
        <v>80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519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76</v>
      </c>
    </row>
    <row r="24" customFormat="false" ht="14.5" hidden="false" customHeight="false" outlineLevel="0" collapsed="false">
      <c r="A24" s="0" t="n">
        <v>2079</v>
      </c>
      <c r="B24" s="0" t="n">
        <v>0.1</v>
      </c>
      <c r="C24" s="0" t="n">
        <v>0.04</v>
      </c>
      <c r="D24" s="0" t="n">
        <v>0.05</v>
      </c>
      <c r="E24" s="0" t="n">
        <v>315</v>
      </c>
      <c r="G24" s="0" t="n">
        <v>21</v>
      </c>
      <c r="H24" s="0" t="n">
        <v>0.36</v>
      </c>
      <c r="I24" s="0" t="n">
        <v>0.21</v>
      </c>
      <c r="J24" s="0" t="n">
        <v>0.27</v>
      </c>
      <c r="K24" s="0" t="n">
        <v>85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295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79</v>
      </c>
    </row>
    <row r="25" customFormat="false" ht="14.5" hidden="false" customHeight="false" outlineLevel="0" collapsed="false">
      <c r="A25" s="0" t="n">
        <v>2081</v>
      </c>
      <c r="B25" s="0" t="n">
        <v>0.23</v>
      </c>
      <c r="C25" s="0" t="n">
        <v>0.84</v>
      </c>
      <c r="D25" s="0" t="n">
        <v>0.36</v>
      </c>
      <c r="E25" s="0" t="n">
        <v>74</v>
      </c>
      <c r="G25" s="0" t="n">
        <v>22</v>
      </c>
      <c r="H25" s="0" t="n">
        <v>1</v>
      </c>
      <c r="I25" s="0" t="n">
        <v>0.06</v>
      </c>
      <c r="J25" s="0" t="n">
        <v>0.11</v>
      </c>
      <c r="K25" s="0" t="n">
        <v>70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82</v>
      </c>
      <c r="S25" s="0" t="n">
        <v>22</v>
      </c>
      <c r="T25" s="0" t="n">
        <v>0</v>
      </c>
      <c r="U25" s="0" t="n">
        <v>0</v>
      </c>
      <c r="V25" s="0" t="n">
        <v>0</v>
      </c>
      <c r="W25" s="0" t="n">
        <v>76</v>
      </c>
    </row>
    <row r="26" customFormat="false" ht="14.5" hidden="false" customHeight="false" outlineLevel="0" collapsed="false">
      <c r="A26" s="0" t="n">
        <v>2082</v>
      </c>
      <c r="B26" s="0" t="n">
        <v>0.24</v>
      </c>
      <c r="C26" s="0" t="n">
        <v>0.29</v>
      </c>
      <c r="D26" s="0" t="n">
        <v>0.26</v>
      </c>
      <c r="E26" s="0" t="n">
        <v>165</v>
      </c>
      <c r="G26" s="0" t="n">
        <v>23</v>
      </c>
      <c r="H26" s="0" t="n">
        <v>0.19</v>
      </c>
      <c r="I26" s="0" t="n">
        <v>0.73</v>
      </c>
      <c r="J26" s="0" t="n">
        <v>0.3</v>
      </c>
      <c r="K26" s="0" t="n">
        <v>119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150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122</v>
      </c>
    </row>
    <row r="27" customFormat="false" ht="14.5" hidden="false" customHeight="false" outlineLevel="0" collapsed="false">
      <c r="A27" s="0" t="n">
        <v>2084</v>
      </c>
      <c r="B27" s="0" t="n">
        <v>0.39</v>
      </c>
      <c r="C27" s="0" t="n">
        <v>0.28</v>
      </c>
      <c r="D27" s="0" t="n">
        <v>0.33</v>
      </c>
      <c r="E27" s="0" t="n">
        <v>95</v>
      </c>
      <c r="G27" s="0" t="n">
        <v>24</v>
      </c>
      <c r="H27" s="0" t="n">
        <v>0.77</v>
      </c>
      <c r="I27" s="0" t="n">
        <v>0.87</v>
      </c>
      <c r="J27" s="0" t="n">
        <v>0.82</v>
      </c>
      <c r="K27" s="0" t="n">
        <v>84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131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74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0.08</v>
      </c>
      <c r="D28" s="0" t="n">
        <v>0.15</v>
      </c>
      <c r="E28" s="0" t="n">
        <v>188</v>
      </c>
      <c r="G28" s="0" t="n">
        <v>25</v>
      </c>
      <c r="H28" s="0" t="n">
        <v>0.14</v>
      </c>
      <c r="I28" s="0" t="n">
        <v>0.04</v>
      </c>
      <c r="J28" s="0" t="n">
        <v>0.07</v>
      </c>
      <c r="K28" s="0" t="n">
        <v>91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197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76</v>
      </c>
    </row>
    <row r="29" customFormat="false" ht="14.5" hidden="false" customHeight="false" outlineLevel="0" collapsed="false">
      <c r="A29" s="0" t="n">
        <v>2086</v>
      </c>
      <c r="B29" s="0" t="n">
        <v>0</v>
      </c>
      <c r="C29" s="0" t="n">
        <v>0</v>
      </c>
      <c r="D29" s="0" t="n">
        <v>0</v>
      </c>
      <c r="E29" s="0" t="n">
        <v>494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66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505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82</v>
      </c>
    </row>
    <row r="30" customFormat="false" ht="14.5" hidden="false" customHeight="false" outlineLevel="0" collapsed="false">
      <c r="A30" s="0" t="n">
        <v>2087</v>
      </c>
      <c r="B30" s="0" t="n">
        <v>0.03</v>
      </c>
      <c r="C30" s="0" t="n">
        <v>0.02</v>
      </c>
      <c r="D30" s="0" t="n">
        <v>0.02</v>
      </c>
      <c r="E30" s="0" t="n">
        <v>353</v>
      </c>
      <c r="G30" s="0" t="n">
        <v>27</v>
      </c>
      <c r="H30" s="0" t="n">
        <v>0</v>
      </c>
      <c r="I30" s="0" t="n">
        <v>0</v>
      </c>
      <c r="J30" s="0" t="n">
        <v>0</v>
      </c>
      <c r="K30" s="0" t="n">
        <v>69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346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78</v>
      </c>
    </row>
    <row r="31" customFormat="false" ht="14.5" hidden="false" customHeight="false" outlineLevel="0" collapsed="false">
      <c r="A31" s="0" t="n">
        <v>2088</v>
      </c>
      <c r="B31" s="0" t="n">
        <v>0.37</v>
      </c>
      <c r="C31" s="0" t="n">
        <v>1</v>
      </c>
      <c r="D31" s="0" t="n">
        <v>0.54</v>
      </c>
      <c r="E31" s="0" t="n">
        <v>79</v>
      </c>
      <c r="G31" s="0" t="n">
        <v>28</v>
      </c>
      <c r="H31" s="0" t="n">
        <v>0</v>
      </c>
      <c r="I31" s="0" t="n">
        <v>0</v>
      </c>
      <c r="J31" s="0" t="n">
        <v>0</v>
      </c>
      <c r="K31" s="0" t="n">
        <v>85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81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84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151</v>
      </c>
      <c r="G32" s="0" t="n">
        <v>29</v>
      </c>
      <c r="H32" s="0" t="n">
        <v>0.35</v>
      </c>
      <c r="I32" s="0" t="n">
        <v>0.54</v>
      </c>
      <c r="J32" s="0" t="n">
        <v>0.42</v>
      </c>
      <c r="K32" s="0" t="n">
        <v>114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148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116</v>
      </c>
    </row>
    <row r="33" customFormat="false" ht="14.5" hidden="false" customHeight="false" outlineLevel="0" collapsed="false">
      <c r="A33" s="0" t="n">
        <v>2093</v>
      </c>
      <c r="B33" s="0" t="n">
        <v>0.11</v>
      </c>
      <c r="C33" s="0" t="n">
        <v>0.06</v>
      </c>
      <c r="D33" s="0" t="n">
        <v>0.08</v>
      </c>
      <c r="E33" s="0" t="n">
        <v>735</v>
      </c>
      <c r="G33" s="0" t="n">
        <v>30</v>
      </c>
      <c r="H33" s="0" t="n">
        <v>0.3</v>
      </c>
      <c r="I33" s="0" t="n">
        <v>0.86</v>
      </c>
      <c r="J33" s="0" t="n">
        <v>0.44</v>
      </c>
      <c r="K33" s="0" t="n">
        <v>119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777</v>
      </c>
      <c r="S33" s="0" t="n">
        <v>30</v>
      </c>
      <c r="T33" s="0" t="n">
        <v>0.33</v>
      </c>
      <c r="U33" s="0" t="n">
        <v>0.01</v>
      </c>
      <c r="V33" s="0" t="n">
        <v>0.02</v>
      </c>
      <c r="W33" s="0" t="n">
        <v>126</v>
      </c>
    </row>
    <row r="34" customFormat="false" ht="14.5" hidden="false" customHeight="false" outlineLevel="0" collapsed="false">
      <c r="A34" s="0" t="n">
        <v>2096</v>
      </c>
      <c r="B34" s="0" t="n">
        <v>0</v>
      </c>
      <c r="C34" s="0" t="n">
        <v>0</v>
      </c>
      <c r="D34" s="0" t="n">
        <v>0</v>
      </c>
      <c r="E34" s="0" t="n">
        <v>170</v>
      </c>
      <c r="G34" s="0" t="n">
        <v>31</v>
      </c>
      <c r="H34" s="0" t="n">
        <v>0.47</v>
      </c>
      <c r="I34" s="0" t="n">
        <v>0.26</v>
      </c>
      <c r="J34" s="0" t="n">
        <v>0.33</v>
      </c>
      <c r="K34" s="0" t="n">
        <v>85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151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80</v>
      </c>
    </row>
    <row r="35" customFormat="false" ht="14.5" hidden="false" customHeight="false" outlineLevel="0" collapsed="false">
      <c r="A35" s="0" t="n">
        <v>2099</v>
      </c>
      <c r="B35" s="0" t="n">
        <v>0.16</v>
      </c>
      <c r="C35" s="0" t="n">
        <v>0.07</v>
      </c>
      <c r="D35" s="0" t="n">
        <v>0.1</v>
      </c>
      <c r="E35" s="0" t="n">
        <v>199</v>
      </c>
      <c r="G35" s="0" t="n">
        <v>32</v>
      </c>
      <c r="H35" s="0" t="n">
        <v>0.25</v>
      </c>
      <c r="I35" s="0" t="n">
        <v>0.43</v>
      </c>
      <c r="J35" s="0" t="n">
        <v>0.32</v>
      </c>
      <c r="K35" s="0" t="n">
        <v>65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173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69</v>
      </c>
    </row>
    <row r="36" customFormat="false" ht="14.5" hidden="false" customHeight="false" outlineLevel="0" collapsed="false">
      <c r="A36" s="0" t="n">
        <v>2100</v>
      </c>
      <c r="B36" s="0" t="n">
        <v>0.44</v>
      </c>
      <c r="C36" s="0" t="n">
        <v>0.28</v>
      </c>
      <c r="D36" s="0" t="n">
        <v>0.34</v>
      </c>
      <c r="E36" s="0" t="n">
        <v>527</v>
      </c>
      <c r="G36" s="0" t="n">
        <v>33</v>
      </c>
      <c r="H36" s="0" t="n">
        <v>0.38</v>
      </c>
      <c r="I36" s="0" t="n">
        <v>0.21</v>
      </c>
      <c r="J36" s="0" t="n">
        <v>0.27</v>
      </c>
      <c r="K36" s="0" t="n">
        <v>82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502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73</v>
      </c>
    </row>
    <row r="37" customFormat="false" ht="14.5" hidden="false" customHeight="false" outlineLevel="0" collapsed="false">
      <c r="A37" s="0" t="n">
        <v>2111</v>
      </c>
      <c r="B37" s="0" t="n">
        <v>0.39</v>
      </c>
      <c r="C37" s="0" t="n">
        <v>0.1</v>
      </c>
      <c r="D37" s="0" t="n">
        <v>0.15</v>
      </c>
      <c r="E37" s="0" t="n">
        <v>73</v>
      </c>
      <c r="G37" s="0" t="n">
        <v>34</v>
      </c>
      <c r="H37" s="0" t="n">
        <v>0</v>
      </c>
      <c r="I37" s="0" t="n">
        <v>0</v>
      </c>
      <c r="J37" s="0" t="n">
        <v>0</v>
      </c>
      <c r="K37" s="0" t="n">
        <v>75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84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80</v>
      </c>
    </row>
    <row r="38" customFormat="false" ht="14.5" hidden="false" customHeight="false" outlineLevel="0" collapsed="false">
      <c r="A38" s="0" t="n">
        <v>2119</v>
      </c>
      <c r="B38" s="0" t="n">
        <v>0.16</v>
      </c>
      <c r="C38" s="0" t="n">
        <v>0.3</v>
      </c>
      <c r="D38" s="0" t="n">
        <v>0.21</v>
      </c>
      <c r="E38" s="0" t="n">
        <v>113</v>
      </c>
      <c r="G38" s="0" t="n">
        <v>35</v>
      </c>
      <c r="H38" s="0" t="n">
        <v>0.49</v>
      </c>
      <c r="I38" s="0" t="n">
        <v>0.73</v>
      </c>
      <c r="J38" s="0" t="n">
        <v>0.58</v>
      </c>
      <c r="K38" s="0" t="n">
        <v>110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121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108</v>
      </c>
    </row>
    <row r="39" customFormat="false" ht="14.5" hidden="false" customHeight="false" outlineLevel="0" collapsed="false">
      <c r="A39" s="0" t="n">
        <v>2120</v>
      </c>
      <c r="B39" s="0" t="n">
        <v>0.3</v>
      </c>
      <c r="C39" s="0" t="n">
        <v>0.24</v>
      </c>
      <c r="D39" s="0" t="n">
        <v>0.27</v>
      </c>
      <c r="E39" s="0" t="n">
        <v>250</v>
      </c>
      <c r="G39" s="0" t="n">
        <v>36</v>
      </c>
      <c r="H39" s="0" t="n">
        <v>0.41</v>
      </c>
      <c r="I39" s="0" t="n">
        <v>0.32</v>
      </c>
      <c r="J39" s="0" t="n">
        <v>0.36</v>
      </c>
      <c r="K39" s="0" t="n">
        <v>110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227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110</v>
      </c>
    </row>
    <row r="40" customFormat="false" ht="14.5" hidden="false" customHeight="false" outlineLevel="0" collapsed="false">
      <c r="A40" s="0" t="n">
        <v>2126</v>
      </c>
      <c r="B40" s="0" t="n">
        <v>0.4</v>
      </c>
      <c r="C40" s="0" t="n">
        <v>0.42</v>
      </c>
      <c r="D40" s="0" t="n">
        <v>0.41</v>
      </c>
      <c r="E40" s="0" t="n">
        <v>479</v>
      </c>
      <c r="G40" s="0" t="n">
        <v>37</v>
      </c>
      <c r="H40" s="0" t="n">
        <v>0.58</v>
      </c>
      <c r="I40" s="0" t="n">
        <v>0.38</v>
      </c>
      <c r="J40" s="0" t="n">
        <v>0.46</v>
      </c>
      <c r="K40" s="0" t="n">
        <v>69</v>
      </c>
      <c r="M40" s="0" t="n">
        <v>2126</v>
      </c>
      <c r="N40" s="0" t="n">
        <v>0.12</v>
      </c>
      <c r="O40" s="0" t="n">
        <v>0.03</v>
      </c>
      <c r="P40" s="0" t="n">
        <v>0.04</v>
      </c>
      <c r="Q40" s="0" t="n">
        <v>508</v>
      </c>
      <c r="S40" s="0" t="n">
        <v>37</v>
      </c>
      <c r="T40" s="0" t="n">
        <v>0.02</v>
      </c>
      <c r="U40" s="0" t="n">
        <v>0.08</v>
      </c>
      <c r="V40" s="0" t="n">
        <v>0.03</v>
      </c>
      <c r="W40" s="0" t="n">
        <v>93</v>
      </c>
    </row>
    <row r="41" customFormat="false" ht="14.5" hidden="false" customHeight="false" outlineLevel="0" collapsed="false">
      <c r="A41" s="0" t="n">
        <v>2134</v>
      </c>
      <c r="B41" s="0" t="n">
        <v>0.33</v>
      </c>
      <c r="C41" s="0" t="n">
        <v>0.81</v>
      </c>
      <c r="D41" s="0" t="n">
        <v>0.47</v>
      </c>
      <c r="E41" s="0" t="n">
        <v>208</v>
      </c>
      <c r="G41" s="0" t="n">
        <v>38</v>
      </c>
      <c r="H41" s="0" t="n">
        <v>0.44</v>
      </c>
      <c r="I41" s="0" t="n">
        <v>0.33</v>
      </c>
      <c r="J41" s="0" t="n">
        <v>0.38</v>
      </c>
      <c r="K41" s="0" t="n">
        <v>81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172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93</v>
      </c>
    </row>
    <row r="42" customFormat="false" ht="14.5" hidden="false" customHeight="false" outlineLevel="0" collapsed="false">
      <c r="A42" s="0" t="n">
        <v>2135</v>
      </c>
      <c r="B42" s="0" t="n">
        <v>0.52</v>
      </c>
      <c r="C42" s="0" t="n">
        <v>0.56</v>
      </c>
      <c r="D42" s="0" t="n">
        <v>0.54</v>
      </c>
      <c r="E42" s="0" t="n">
        <v>96</v>
      </c>
      <c r="G42" s="0" t="n">
        <v>39</v>
      </c>
      <c r="H42" s="0" t="n">
        <v>1</v>
      </c>
      <c r="I42" s="0" t="n">
        <v>0.21</v>
      </c>
      <c r="J42" s="0" t="n">
        <v>0.35</v>
      </c>
      <c r="K42" s="0" t="n">
        <v>123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114</v>
      </c>
      <c r="S42" s="0" t="n">
        <v>39</v>
      </c>
      <c r="T42" s="0" t="n">
        <v>0</v>
      </c>
      <c r="U42" s="0" t="n">
        <v>0.03</v>
      </c>
      <c r="V42" s="0" t="n">
        <v>0.01</v>
      </c>
      <c r="W42" s="0" t="n">
        <v>111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442</v>
      </c>
      <c r="G43" s="0" t="n">
        <v>40</v>
      </c>
      <c r="H43" s="0" t="n">
        <v>0.31</v>
      </c>
      <c r="I43" s="0" t="n">
        <v>0.39</v>
      </c>
      <c r="J43" s="0" t="n">
        <v>0.34</v>
      </c>
      <c r="K43" s="0" t="n">
        <v>70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421</v>
      </c>
      <c r="S43" s="0" t="n">
        <v>40</v>
      </c>
      <c r="T43" s="0" t="n">
        <v>0.01</v>
      </c>
      <c r="U43" s="0" t="n">
        <v>0.12</v>
      </c>
      <c r="V43" s="0" t="n">
        <v>0.01</v>
      </c>
      <c r="W43" s="0" t="n">
        <v>56</v>
      </c>
    </row>
    <row r="44" customFormat="false" ht="14.5" hidden="false" customHeight="false" outlineLevel="0" collapsed="false">
      <c r="A44" s="0" t="n">
        <v>2154</v>
      </c>
      <c r="B44" s="0" t="n">
        <v>0.37</v>
      </c>
      <c r="C44" s="0" t="n">
        <v>0.9</v>
      </c>
      <c r="D44" s="0" t="n">
        <v>0.52</v>
      </c>
      <c r="E44" s="0" t="n">
        <v>77</v>
      </c>
      <c r="G44" s="0" t="n">
        <v>41</v>
      </c>
      <c r="H44" s="0" t="n">
        <v>0</v>
      </c>
      <c r="I44" s="0" t="n">
        <v>0</v>
      </c>
      <c r="J44" s="0" t="n">
        <v>0</v>
      </c>
      <c r="K44" s="0" t="n">
        <v>98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81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89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0.13</v>
      </c>
      <c r="D45" s="0" t="n">
        <v>0.21</v>
      </c>
      <c r="E45" s="0" t="n">
        <v>179</v>
      </c>
      <c r="G45" s="0" t="n">
        <v>42</v>
      </c>
      <c r="H45" s="0" t="n">
        <v>0</v>
      </c>
      <c r="I45" s="0" t="n">
        <v>0</v>
      </c>
      <c r="J45" s="0" t="n">
        <v>0</v>
      </c>
      <c r="K45" s="0" t="n">
        <v>109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197</v>
      </c>
      <c r="S45" s="0" t="n">
        <v>42</v>
      </c>
      <c r="T45" s="0" t="n">
        <v>0.02</v>
      </c>
      <c r="U45" s="0" t="n">
        <v>0.04</v>
      </c>
      <c r="V45" s="0" t="n">
        <v>0.02</v>
      </c>
      <c r="W45" s="0" t="n">
        <v>110</v>
      </c>
    </row>
    <row r="46" customFormat="false" ht="14.5" hidden="false" customHeight="false" outlineLevel="0" collapsed="false">
      <c r="A46" s="0" t="n">
        <v>2162</v>
      </c>
      <c r="B46" s="0" t="n">
        <v>0.83</v>
      </c>
      <c r="C46" s="0" t="n">
        <v>0.89</v>
      </c>
      <c r="D46" s="0" t="n">
        <v>0.86</v>
      </c>
      <c r="E46" s="0" t="n">
        <v>82</v>
      </c>
      <c r="G46" s="0" t="n">
        <v>43</v>
      </c>
      <c r="H46" s="0" t="n">
        <v>0.48</v>
      </c>
      <c r="I46" s="0" t="n">
        <v>0.57</v>
      </c>
      <c r="J46" s="0" t="n">
        <v>0.52</v>
      </c>
      <c r="K46" s="0" t="n">
        <v>122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82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119</v>
      </c>
    </row>
    <row r="47" customFormat="false" ht="14.5" hidden="false" customHeight="false" outlineLevel="0" collapsed="false">
      <c r="A47" s="0" t="n">
        <v>2190</v>
      </c>
      <c r="B47" s="0" t="n">
        <v>0.25</v>
      </c>
      <c r="C47" s="0" t="n">
        <v>0.16</v>
      </c>
      <c r="D47" s="0" t="n">
        <v>0.2</v>
      </c>
      <c r="E47" s="0" t="n">
        <v>308</v>
      </c>
      <c r="G47" s="0" t="n">
        <v>44</v>
      </c>
      <c r="H47" s="0" t="n">
        <v>0.22</v>
      </c>
      <c r="I47" s="0" t="n">
        <v>0.02</v>
      </c>
      <c r="J47" s="0" t="n">
        <v>0.04</v>
      </c>
      <c r="K47" s="0" t="n">
        <v>84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323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82</v>
      </c>
    </row>
    <row r="48" customFormat="false" ht="14.5" hidden="false" customHeight="false" outlineLevel="0" collapsed="false">
      <c r="A48" s="0" t="n">
        <v>2196</v>
      </c>
      <c r="B48" s="0" t="n">
        <v>0.39</v>
      </c>
      <c r="C48" s="0" t="n">
        <v>0.3</v>
      </c>
      <c r="D48" s="0" t="n">
        <v>0.34</v>
      </c>
      <c r="E48" s="0" t="n">
        <v>114</v>
      </c>
      <c r="G48" s="0" t="n">
        <v>45</v>
      </c>
      <c r="H48" s="0" t="n">
        <v>0.19</v>
      </c>
      <c r="I48" s="0" t="n">
        <v>0.77</v>
      </c>
      <c r="J48" s="0" t="n">
        <v>0.3</v>
      </c>
      <c r="K48" s="0" t="n">
        <v>70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108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74</v>
      </c>
    </row>
    <row r="49" customFormat="false" ht="14.5" hidden="false" customHeight="false" outlineLevel="0" collapsed="false">
      <c r="A49" s="0" t="n">
        <v>2198</v>
      </c>
      <c r="B49" s="0" t="n">
        <v>0.7</v>
      </c>
      <c r="C49" s="0" t="n">
        <v>0.18</v>
      </c>
      <c r="D49" s="0" t="n">
        <v>0.29</v>
      </c>
      <c r="E49" s="0" t="n">
        <v>116</v>
      </c>
      <c r="G49" s="0" t="n">
        <v>46</v>
      </c>
      <c r="H49" s="0" t="n">
        <v>0</v>
      </c>
      <c r="I49" s="0" t="n">
        <v>0</v>
      </c>
      <c r="J49" s="0" t="n">
        <v>0</v>
      </c>
      <c r="K49" s="0" t="n">
        <v>78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108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81</v>
      </c>
    </row>
    <row r="50" customFormat="false" ht="14.5" hidden="false" customHeight="false" outlineLevel="0" collapsed="false">
      <c r="A50" s="0" t="n">
        <v>2200</v>
      </c>
      <c r="B50" s="0" t="n">
        <v>0.04</v>
      </c>
      <c r="C50" s="0" t="n">
        <v>0.02</v>
      </c>
      <c r="D50" s="0" t="n">
        <v>0.03</v>
      </c>
      <c r="E50" s="0" t="n">
        <v>105</v>
      </c>
      <c r="G50" s="0" t="n">
        <v>47</v>
      </c>
      <c r="H50" s="0" t="n">
        <v>0.31</v>
      </c>
      <c r="I50" s="0" t="n">
        <v>0.89</v>
      </c>
      <c r="J50" s="0" t="n">
        <v>0.46</v>
      </c>
      <c r="K50" s="0" t="n">
        <v>64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116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87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</v>
      </c>
      <c r="D51" s="0" t="n">
        <v>0.01</v>
      </c>
      <c r="E51" s="0" t="n">
        <v>203</v>
      </c>
      <c r="G51" s="0" t="n">
        <v>48</v>
      </c>
      <c r="H51" s="0" t="n">
        <v>0.57</v>
      </c>
      <c r="I51" s="0" t="n">
        <v>0.19</v>
      </c>
      <c r="J51" s="0" t="n">
        <v>0.28</v>
      </c>
      <c r="K51" s="0" t="n">
        <v>64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199</v>
      </c>
      <c r="S51" s="0" t="n">
        <v>48</v>
      </c>
      <c r="T51" s="0" t="n">
        <v>0.03</v>
      </c>
      <c r="U51" s="0" t="n">
        <v>0.11</v>
      </c>
      <c r="V51" s="0" t="n">
        <v>0.05</v>
      </c>
      <c r="W51" s="0" t="n">
        <v>72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688</v>
      </c>
      <c r="G52" s="0" t="n">
        <v>49</v>
      </c>
      <c r="H52" s="0" t="n">
        <v>0.83</v>
      </c>
      <c r="I52" s="0" t="n">
        <v>0.15</v>
      </c>
      <c r="J52" s="0" t="n">
        <v>0.25</v>
      </c>
      <c r="K52" s="0" t="n">
        <v>100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707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105</v>
      </c>
    </row>
    <row r="53" customFormat="false" ht="14.5" hidden="false" customHeight="false" outlineLevel="0" collapsed="false">
      <c r="A53" s="0" t="n">
        <v>2205</v>
      </c>
      <c r="B53" s="0" t="n">
        <v>0.11</v>
      </c>
      <c r="C53" s="0" t="n">
        <v>0.08</v>
      </c>
      <c r="D53" s="0" t="n">
        <v>0.09</v>
      </c>
      <c r="E53" s="0" t="n">
        <v>309</v>
      </c>
      <c r="G53" s="0" t="n">
        <v>50</v>
      </c>
      <c r="H53" s="0" t="n">
        <v>0.35</v>
      </c>
      <c r="I53" s="0" t="n">
        <v>0.86</v>
      </c>
      <c r="J53" s="0" t="n">
        <v>0.49</v>
      </c>
      <c r="K53" s="0" t="n">
        <v>76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300</v>
      </c>
      <c r="S53" s="0" t="n">
        <v>50</v>
      </c>
      <c r="T53" s="0" t="n">
        <v>0.04</v>
      </c>
      <c r="U53" s="0" t="n">
        <v>0.19</v>
      </c>
      <c r="V53" s="0" t="n">
        <v>0.06</v>
      </c>
      <c r="W53" s="0" t="n">
        <v>85</v>
      </c>
    </row>
    <row r="54" customFormat="false" ht="14.5" hidden="false" customHeight="false" outlineLevel="0" collapsed="false">
      <c r="A54" s="0" t="n">
        <v>2207</v>
      </c>
      <c r="B54" s="0" t="n">
        <v>0.69</v>
      </c>
      <c r="C54" s="0" t="n">
        <v>0.52</v>
      </c>
      <c r="D54" s="0" t="n">
        <v>0.6</v>
      </c>
      <c r="E54" s="0" t="n">
        <v>96</v>
      </c>
      <c r="G54" s="0" t="n">
        <v>51</v>
      </c>
      <c r="H54" s="0" t="n">
        <v>0.2</v>
      </c>
      <c r="I54" s="0" t="n">
        <v>0.6</v>
      </c>
      <c r="J54" s="0" t="n">
        <v>0.3</v>
      </c>
      <c r="K54" s="0" t="n">
        <v>107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79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97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179</v>
      </c>
      <c r="G55" s="0" t="n">
        <v>52</v>
      </c>
      <c r="H55" s="0" t="n">
        <v>0.37</v>
      </c>
      <c r="I55" s="0" t="n">
        <v>0.83</v>
      </c>
      <c r="J55" s="0" t="n">
        <v>0.51</v>
      </c>
      <c r="K55" s="0" t="n">
        <v>83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200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80</v>
      </c>
    </row>
    <row r="56" customFormat="false" ht="14.5" hidden="false" customHeight="false" outlineLevel="0" collapsed="false">
      <c r="A56" s="0" t="n">
        <v>2209</v>
      </c>
      <c r="B56" s="0" t="n">
        <v>0.94</v>
      </c>
      <c r="C56" s="0" t="n">
        <v>0.98</v>
      </c>
      <c r="D56" s="0" t="n">
        <v>0.96</v>
      </c>
      <c r="E56" s="0" t="n">
        <v>100</v>
      </c>
      <c r="G56" s="0" t="n">
        <v>53</v>
      </c>
      <c r="H56" s="0" t="n">
        <v>0.78</v>
      </c>
      <c r="I56" s="0" t="n">
        <v>0.27</v>
      </c>
      <c r="J56" s="0" t="n">
        <v>0.4</v>
      </c>
      <c r="K56" s="0" t="n">
        <v>109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118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112</v>
      </c>
    </row>
    <row r="57" customFormat="false" ht="14.5" hidden="false" customHeight="false" outlineLevel="0" collapsed="false">
      <c r="A57" s="0" t="n">
        <v>2211</v>
      </c>
      <c r="B57" s="0" t="n">
        <v>0.87</v>
      </c>
      <c r="C57" s="0" t="n">
        <v>0.79</v>
      </c>
      <c r="D57" s="0" t="n">
        <v>0.83</v>
      </c>
      <c r="E57" s="0" t="n">
        <v>75</v>
      </c>
      <c r="G57" s="0" t="n">
        <v>54</v>
      </c>
      <c r="H57" s="0" t="n">
        <v>0</v>
      </c>
      <c r="I57" s="0" t="n">
        <v>0</v>
      </c>
      <c r="J57" s="0" t="n">
        <v>0</v>
      </c>
      <c r="K57" s="0" t="n">
        <v>124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90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112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70</v>
      </c>
      <c r="G58" s="0" t="n">
        <v>55</v>
      </c>
      <c r="H58" s="0" t="n">
        <v>0.61</v>
      </c>
      <c r="I58" s="0" t="n">
        <v>0.68</v>
      </c>
      <c r="J58" s="0" t="n">
        <v>0.64</v>
      </c>
      <c r="K58" s="0" t="n">
        <v>79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80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83</v>
      </c>
    </row>
    <row r="59" customFormat="false" ht="14.5" hidden="false" customHeight="false" outlineLevel="0" collapsed="false">
      <c r="A59" s="0" t="n">
        <v>2218</v>
      </c>
      <c r="B59" s="0" t="n">
        <v>0.54</v>
      </c>
      <c r="C59" s="0" t="n">
        <v>0.47</v>
      </c>
      <c r="D59" s="0" t="n">
        <v>0.5</v>
      </c>
      <c r="E59" s="0" t="n">
        <v>209</v>
      </c>
      <c r="G59" s="0" t="n">
        <v>56</v>
      </c>
      <c r="H59" s="0" t="n">
        <v>0.76</v>
      </c>
      <c r="I59" s="0" t="n">
        <v>0.76</v>
      </c>
      <c r="J59" s="0" t="n">
        <v>0.76</v>
      </c>
      <c r="K59" s="0" t="n">
        <v>130</v>
      </c>
      <c r="M59" s="0" t="n">
        <v>2218</v>
      </c>
      <c r="N59" s="0" t="n">
        <v>0.19</v>
      </c>
      <c r="O59" s="0" t="n">
        <v>0.03</v>
      </c>
      <c r="P59" s="0" t="n">
        <v>0.05</v>
      </c>
      <c r="Q59" s="0" t="n">
        <v>190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125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195</v>
      </c>
      <c r="G60" s="0" t="n">
        <v>57</v>
      </c>
      <c r="H60" s="0" t="n">
        <v>0.35</v>
      </c>
      <c r="I60" s="0" t="n">
        <v>0.45</v>
      </c>
      <c r="J60" s="0" t="n">
        <v>0.39</v>
      </c>
      <c r="K60" s="0" t="n">
        <v>78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195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83</v>
      </c>
    </row>
    <row r="61" customFormat="false" ht="14.5" hidden="false" customHeight="false" outlineLevel="0" collapsed="false">
      <c r="A61" s="0" t="n">
        <v>2220</v>
      </c>
      <c r="B61" s="0" t="n">
        <v>0.69</v>
      </c>
      <c r="C61" s="0" t="n">
        <v>0.09</v>
      </c>
      <c r="D61" s="0" t="n">
        <v>0.17</v>
      </c>
      <c r="E61" s="0" t="n">
        <v>212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76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204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87</v>
      </c>
    </row>
    <row r="62" customFormat="false" ht="14.5" hidden="false" customHeight="false" outlineLevel="0" collapsed="false">
      <c r="A62" s="0" t="n">
        <v>2224</v>
      </c>
      <c r="B62" s="0" t="n">
        <v>0.43</v>
      </c>
      <c r="C62" s="0" t="n">
        <v>0.44</v>
      </c>
      <c r="D62" s="0" t="n">
        <v>0.44</v>
      </c>
      <c r="E62" s="0" t="n">
        <v>77</v>
      </c>
      <c r="G62" s="0" t="n">
        <v>59</v>
      </c>
      <c r="H62" s="0" t="n">
        <v>0.34</v>
      </c>
      <c r="I62" s="0" t="n">
        <v>0.8</v>
      </c>
      <c r="J62" s="0" t="n">
        <v>0.47</v>
      </c>
      <c r="K62" s="0" t="n">
        <v>116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80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126</v>
      </c>
    </row>
    <row r="63" customFormat="false" ht="14.5" hidden="false" customHeight="false" outlineLevel="0" collapsed="false">
      <c r="A63" s="0" t="n">
        <v>2227</v>
      </c>
      <c r="B63" s="0" t="n">
        <v>0.24</v>
      </c>
      <c r="C63" s="0" t="n">
        <v>0.43</v>
      </c>
      <c r="D63" s="0" t="n">
        <v>0.31</v>
      </c>
      <c r="E63" s="0" t="n">
        <v>195</v>
      </c>
      <c r="G63" s="0" t="n">
        <v>60</v>
      </c>
      <c r="H63" s="0" t="n">
        <v>0.17</v>
      </c>
      <c r="I63" s="0" t="n">
        <v>0.31</v>
      </c>
      <c r="J63" s="0" t="n">
        <v>0.21</v>
      </c>
      <c r="K63" s="0" t="n">
        <v>72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190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76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342</v>
      </c>
      <c r="G64" s="0" t="n">
        <v>61</v>
      </c>
      <c r="H64" s="0" t="n">
        <v>0.53</v>
      </c>
      <c r="I64" s="0" t="n">
        <v>0.07</v>
      </c>
      <c r="J64" s="0" t="n">
        <v>0.12</v>
      </c>
      <c r="K64" s="0" t="n">
        <v>115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330</v>
      </c>
      <c r="S64" s="0" t="n">
        <v>61</v>
      </c>
      <c r="T64" s="0" t="n">
        <v>0.02</v>
      </c>
      <c r="U64" s="0" t="n">
        <v>0.11</v>
      </c>
      <c r="V64" s="0" t="n">
        <v>0.03</v>
      </c>
      <c r="W64" s="0" t="n">
        <v>114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163</v>
      </c>
      <c r="G65" s="0" t="n">
        <v>62</v>
      </c>
      <c r="H65" s="0" t="n">
        <v>0</v>
      </c>
      <c r="I65" s="0" t="n">
        <v>0</v>
      </c>
      <c r="J65" s="0" t="n">
        <v>0</v>
      </c>
      <c r="K65" s="0" t="n">
        <v>73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170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66</v>
      </c>
    </row>
    <row r="66" customFormat="false" ht="14.5" hidden="false" customHeight="false" outlineLevel="0" collapsed="false">
      <c r="A66" s="0" t="n">
        <v>2230</v>
      </c>
      <c r="B66" s="0" t="n">
        <v>0.13</v>
      </c>
      <c r="C66" s="0" t="n">
        <v>0.04</v>
      </c>
      <c r="D66" s="0" t="n">
        <v>0.06</v>
      </c>
      <c r="E66" s="0" t="n">
        <v>339</v>
      </c>
      <c r="G66" s="0" t="n">
        <v>63</v>
      </c>
      <c r="H66" s="0" t="n">
        <v>0.88</v>
      </c>
      <c r="I66" s="0" t="n">
        <v>0.54</v>
      </c>
      <c r="J66" s="0" t="n">
        <v>0.67</v>
      </c>
      <c r="K66" s="0" t="n">
        <v>85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339</v>
      </c>
      <c r="S66" s="0" t="n">
        <v>63</v>
      </c>
      <c r="T66" s="0" t="n">
        <v>0.02</v>
      </c>
      <c r="U66" s="0" t="n">
        <v>0.17</v>
      </c>
      <c r="V66" s="0" t="n">
        <v>0.04</v>
      </c>
      <c r="W66" s="0" t="n">
        <v>70</v>
      </c>
    </row>
    <row r="67" customFormat="false" ht="14.5" hidden="false" customHeight="false" outlineLevel="0" collapsed="false">
      <c r="A67" s="0" t="n">
        <v>2231</v>
      </c>
      <c r="B67" s="0" t="n">
        <v>0.69</v>
      </c>
      <c r="C67" s="0" t="n">
        <v>0.99</v>
      </c>
      <c r="D67" s="0" t="n">
        <v>0.82</v>
      </c>
      <c r="E67" s="0" t="n">
        <v>130</v>
      </c>
      <c r="G67" s="0" t="n">
        <v>64</v>
      </c>
      <c r="H67" s="0" t="n">
        <v>0.23</v>
      </c>
      <c r="I67" s="0" t="n">
        <v>0.11</v>
      </c>
      <c r="J67" s="0" t="n">
        <v>0.15</v>
      </c>
      <c r="K67" s="0" t="n">
        <v>123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118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122</v>
      </c>
    </row>
    <row r="68" customFormat="false" ht="14.5" hidden="false" customHeight="false" outlineLevel="0" collapsed="false">
      <c r="A68" s="0" t="n">
        <v>2233</v>
      </c>
      <c r="B68" s="0" t="n">
        <v>0</v>
      </c>
      <c r="C68" s="0" t="n">
        <v>0</v>
      </c>
      <c r="D68" s="0" t="n">
        <v>0</v>
      </c>
      <c r="E68" s="0" t="n">
        <v>235</v>
      </c>
      <c r="G68" s="0" t="n">
        <v>65</v>
      </c>
      <c r="H68" s="0" t="n">
        <v>0.35</v>
      </c>
      <c r="I68" s="0" t="n">
        <v>0.54</v>
      </c>
      <c r="J68" s="0" t="n">
        <v>0.42</v>
      </c>
      <c r="K68" s="0" t="n">
        <v>122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238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107</v>
      </c>
    </row>
    <row r="69" customFormat="false" ht="14.5" hidden="false" customHeight="false" outlineLevel="0" collapsed="false">
      <c r="A69" s="0" t="n">
        <v>2250</v>
      </c>
      <c r="B69" s="0" t="n">
        <v>0.31</v>
      </c>
      <c r="C69" s="0" t="n">
        <v>0.19</v>
      </c>
      <c r="D69" s="0" t="n">
        <v>0.23</v>
      </c>
      <c r="E69" s="0" t="n">
        <v>205</v>
      </c>
      <c r="G69" s="0" t="n">
        <v>66</v>
      </c>
      <c r="H69" s="0" t="n">
        <v>0.45</v>
      </c>
      <c r="I69" s="0" t="n">
        <v>0.53</v>
      </c>
      <c r="J69" s="0" t="n">
        <v>0.48</v>
      </c>
      <c r="K69" s="0" t="n">
        <v>91</v>
      </c>
      <c r="M69" s="0" t="n">
        <v>2250</v>
      </c>
      <c r="N69" s="0" t="n">
        <v>0.17</v>
      </c>
      <c r="O69" s="0" t="n">
        <v>0.06</v>
      </c>
      <c r="P69" s="0" t="n">
        <v>0.09</v>
      </c>
      <c r="Q69" s="0" t="n">
        <v>192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89</v>
      </c>
    </row>
    <row r="70" customFormat="false" ht="14.5" hidden="false" customHeight="false" outlineLevel="0" collapsed="false">
      <c r="A70" s="0" t="n">
        <v>2251</v>
      </c>
      <c r="B70" s="0" t="n">
        <v>0.38</v>
      </c>
      <c r="C70" s="0" t="n">
        <v>0.23</v>
      </c>
      <c r="D70" s="0" t="n">
        <v>0.29</v>
      </c>
      <c r="E70" s="0" t="n">
        <v>424</v>
      </c>
      <c r="G70" s="0" t="n">
        <v>67</v>
      </c>
      <c r="H70" s="0" t="n">
        <v>1</v>
      </c>
      <c r="I70" s="0" t="n">
        <v>0.43</v>
      </c>
      <c r="J70" s="0" t="n">
        <v>0.6</v>
      </c>
      <c r="K70" s="0" t="n">
        <v>77</v>
      </c>
      <c r="M70" s="0" t="n">
        <v>2251</v>
      </c>
      <c r="N70" s="0" t="n">
        <v>0.16</v>
      </c>
      <c r="O70" s="0" t="n">
        <v>0.06</v>
      </c>
      <c r="P70" s="0" t="n">
        <v>0.08</v>
      </c>
      <c r="Q70" s="0" t="n">
        <v>434</v>
      </c>
      <c r="S70" s="0" t="n">
        <v>67</v>
      </c>
      <c r="T70" s="0" t="n">
        <v>0</v>
      </c>
      <c r="U70" s="0" t="n">
        <v>0.01</v>
      </c>
      <c r="V70" s="0" t="n">
        <v>0.01</v>
      </c>
      <c r="W70" s="0" t="n">
        <v>84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0.52</v>
      </c>
      <c r="D71" s="0" t="n">
        <v>0.25</v>
      </c>
      <c r="E71" s="0" t="n">
        <v>2957</v>
      </c>
      <c r="G71" s="0" t="n">
        <v>68</v>
      </c>
      <c r="H71" s="0" t="n">
        <v>0.33</v>
      </c>
      <c r="I71" s="0" t="n">
        <v>0.02</v>
      </c>
      <c r="J71" s="0" t="n">
        <v>0.03</v>
      </c>
      <c r="K71" s="0" t="n">
        <v>114</v>
      </c>
      <c r="M71" s="0" t="n">
        <v>2259</v>
      </c>
      <c r="N71" s="0" t="n">
        <v>0.12</v>
      </c>
      <c r="O71" s="0" t="n">
        <v>0.9</v>
      </c>
      <c r="P71" s="0" t="n">
        <v>0.21</v>
      </c>
      <c r="Q71" s="0" t="n">
        <v>2914</v>
      </c>
      <c r="S71" s="0" t="n">
        <v>68</v>
      </c>
      <c r="T71" s="0" t="n">
        <v>0.01</v>
      </c>
      <c r="U71" s="0" t="n">
        <v>0.03</v>
      </c>
      <c r="V71" s="0" t="n">
        <v>0.01</v>
      </c>
      <c r="W71" s="0" t="n">
        <v>99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330</v>
      </c>
      <c r="G72" s="0" t="n">
        <v>69</v>
      </c>
      <c r="H72" s="0" t="n">
        <v>0.52</v>
      </c>
      <c r="I72" s="0" t="n">
        <v>0.11</v>
      </c>
      <c r="J72" s="0" t="n">
        <v>0.19</v>
      </c>
      <c r="K72" s="0" t="n">
        <v>114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305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133</v>
      </c>
    </row>
    <row r="73" customFormat="false" ht="14.5" hidden="false" customHeight="false" outlineLevel="0" collapsed="false">
      <c r="A73" s="0" t="n">
        <v>2261</v>
      </c>
      <c r="B73" s="0" t="n">
        <v>0.25</v>
      </c>
      <c r="C73" s="0" t="n">
        <v>0.21</v>
      </c>
      <c r="D73" s="0" t="n">
        <v>0.23</v>
      </c>
      <c r="E73" s="0" t="n">
        <v>1893</v>
      </c>
      <c r="G73" s="0" t="n">
        <v>70</v>
      </c>
      <c r="H73" s="0" t="n">
        <v>0.61</v>
      </c>
      <c r="I73" s="0" t="n">
        <v>0.5</v>
      </c>
      <c r="J73" s="0" t="n">
        <v>0.55</v>
      </c>
      <c r="K73" s="0" t="n">
        <v>120</v>
      </c>
      <c r="M73" s="0" t="n">
        <v>2261</v>
      </c>
      <c r="N73" s="0" t="n">
        <v>0.08</v>
      </c>
      <c r="O73" s="0" t="n">
        <v>0.12</v>
      </c>
      <c r="P73" s="0" t="n">
        <v>0.1</v>
      </c>
      <c r="Q73" s="0" t="n">
        <v>1940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125</v>
      </c>
    </row>
    <row r="74" customFormat="false" ht="14.5" hidden="false" customHeight="false" outlineLevel="0" collapsed="false">
      <c r="A74" s="0" t="n">
        <v>2262</v>
      </c>
      <c r="B74" s="0" t="n">
        <v>0.19</v>
      </c>
      <c r="C74" s="0" t="n">
        <v>0.03</v>
      </c>
      <c r="D74" s="0" t="n">
        <v>0.05</v>
      </c>
      <c r="E74" s="0" t="n">
        <v>796</v>
      </c>
      <c r="G74" s="0" t="n">
        <v>71</v>
      </c>
      <c r="H74" s="0" t="n">
        <v>0.94</v>
      </c>
      <c r="I74" s="0" t="n">
        <v>0.24</v>
      </c>
      <c r="J74" s="0" t="n">
        <v>0.38</v>
      </c>
      <c r="K74" s="0" t="n">
        <v>137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814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123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588</v>
      </c>
      <c r="G75" s="0" t="n">
        <v>72</v>
      </c>
      <c r="H75" s="0" t="n">
        <v>0.75</v>
      </c>
      <c r="I75" s="0" t="n">
        <v>0.59</v>
      </c>
      <c r="J75" s="0" t="n">
        <v>0.66</v>
      </c>
      <c r="K75" s="0" t="n">
        <v>73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604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77</v>
      </c>
    </row>
    <row r="76" customFormat="false" ht="14.5" hidden="false" customHeight="false" outlineLevel="0" collapsed="false">
      <c r="A76" s="0" t="n">
        <v>2264</v>
      </c>
      <c r="B76" s="0" t="n">
        <v>0.18</v>
      </c>
      <c r="C76" s="0" t="n">
        <v>0.77</v>
      </c>
      <c r="D76" s="0" t="n">
        <v>0.3</v>
      </c>
      <c r="E76" s="0" t="n">
        <v>75</v>
      </c>
      <c r="G76" s="0" t="n">
        <v>73</v>
      </c>
      <c r="H76" s="0" t="n">
        <v>0.39</v>
      </c>
      <c r="I76" s="0" t="n">
        <v>0.75</v>
      </c>
      <c r="J76" s="0" t="n">
        <v>0.52</v>
      </c>
      <c r="K76" s="0" t="n">
        <v>123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80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113</v>
      </c>
    </row>
    <row r="77" customFormat="false" ht="14.5" hidden="false" customHeight="false" outlineLevel="0" collapsed="false">
      <c r="A77" s="0" t="n">
        <v>2265</v>
      </c>
      <c r="B77" s="0" t="n">
        <v>0.12</v>
      </c>
      <c r="C77" s="0" t="n">
        <v>0.03</v>
      </c>
      <c r="D77" s="0" t="n">
        <v>0.04</v>
      </c>
      <c r="E77" s="0" t="n">
        <v>336</v>
      </c>
      <c r="G77" s="0" t="n">
        <v>74</v>
      </c>
      <c r="H77" s="0" t="n">
        <v>1</v>
      </c>
      <c r="I77" s="0" t="n">
        <v>0.36</v>
      </c>
      <c r="J77" s="0" t="n">
        <v>0.53</v>
      </c>
      <c r="K77" s="0" t="n">
        <v>87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335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82</v>
      </c>
    </row>
    <row r="78" customFormat="false" ht="14.5" hidden="false" customHeight="false" outlineLevel="0" collapsed="false">
      <c r="A78" s="0" t="n">
        <v>2278</v>
      </c>
      <c r="B78" s="0" t="n">
        <v>0.26</v>
      </c>
      <c r="C78" s="0" t="n">
        <v>0.7</v>
      </c>
      <c r="D78" s="0" t="n">
        <v>0.38</v>
      </c>
      <c r="E78" s="0" t="n">
        <v>71</v>
      </c>
      <c r="G78" s="0" t="n">
        <v>75</v>
      </c>
      <c r="H78" s="0" t="n">
        <v>0.52</v>
      </c>
      <c r="I78" s="0" t="n">
        <v>0.56</v>
      </c>
      <c r="J78" s="0" t="n">
        <v>0.54</v>
      </c>
      <c r="K78" s="0" t="n">
        <v>81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69</v>
      </c>
      <c r="S78" s="0" t="n">
        <v>75</v>
      </c>
      <c r="T78" s="0" t="n">
        <v>0.34</v>
      </c>
      <c r="U78" s="0" t="n">
        <v>0.26</v>
      </c>
      <c r="V78" s="0" t="n">
        <v>0.3</v>
      </c>
      <c r="W78" s="0" t="n">
        <v>106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522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77</v>
      </c>
      <c r="M79" s="0" t="n">
        <v>2280</v>
      </c>
      <c r="N79" s="0" t="n">
        <v>0.13</v>
      </c>
      <c r="O79" s="0" t="n">
        <v>0</v>
      </c>
      <c r="P79" s="0" t="n">
        <v>0.01</v>
      </c>
      <c r="Q79" s="0" t="n">
        <v>533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77</v>
      </c>
    </row>
    <row r="80" customFormat="false" ht="14.5" hidden="false" customHeight="false" outlineLevel="0" collapsed="false">
      <c r="A80" s="0" t="n">
        <v>2281</v>
      </c>
      <c r="B80" s="0" t="n">
        <v>0.42</v>
      </c>
      <c r="C80" s="0" t="n">
        <v>0.69</v>
      </c>
      <c r="D80" s="0" t="n">
        <v>0.52</v>
      </c>
      <c r="E80" s="0" t="n">
        <v>112</v>
      </c>
      <c r="G80" s="0" t="n">
        <v>77</v>
      </c>
      <c r="H80" s="0" t="n">
        <v>0.54</v>
      </c>
      <c r="I80" s="0" t="n">
        <v>0.91</v>
      </c>
      <c r="J80" s="0" t="n">
        <v>0.68</v>
      </c>
      <c r="K80" s="0" t="n">
        <v>115</v>
      </c>
      <c r="M80" s="0" t="n">
        <v>2281</v>
      </c>
      <c r="N80" s="0" t="n">
        <v>0.16</v>
      </c>
      <c r="O80" s="0" t="n">
        <v>0.1</v>
      </c>
      <c r="P80" s="0" t="n">
        <v>0.12</v>
      </c>
      <c r="Q80" s="0" t="n">
        <v>113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118</v>
      </c>
    </row>
    <row r="81" customFormat="false" ht="14.5" hidden="false" customHeight="false" outlineLevel="0" collapsed="false">
      <c r="A81" s="0" t="n">
        <v>2282</v>
      </c>
      <c r="B81" s="0" t="n">
        <v>0</v>
      </c>
      <c r="C81" s="0" t="n">
        <v>0</v>
      </c>
      <c r="D81" s="0" t="n">
        <v>0</v>
      </c>
      <c r="E81" s="0" t="n">
        <v>413</v>
      </c>
      <c r="G81" s="0" t="n">
        <v>78</v>
      </c>
      <c r="H81" s="0" t="n">
        <v>0.52</v>
      </c>
      <c r="I81" s="0" t="n">
        <v>0.37</v>
      </c>
      <c r="J81" s="0" t="n">
        <v>0.43</v>
      </c>
      <c r="K81" s="0" t="n">
        <v>90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477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75</v>
      </c>
    </row>
    <row r="82" customFormat="false" ht="14.5" hidden="false" customHeight="false" outlineLevel="0" collapsed="false">
      <c r="A82" s="0" t="n">
        <v>2283</v>
      </c>
      <c r="B82" s="0" t="n">
        <v>0.06</v>
      </c>
      <c r="C82" s="0" t="n">
        <v>0.01</v>
      </c>
      <c r="D82" s="0" t="n">
        <v>0.01</v>
      </c>
      <c r="E82" s="0" t="n">
        <v>187</v>
      </c>
      <c r="G82" s="0" t="n">
        <v>79</v>
      </c>
      <c r="H82" s="0" t="n">
        <v>0</v>
      </c>
      <c r="I82" s="0" t="n">
        <v>0</v>
      </c>
      <c r="J82" s="0" t="n">
        <v>0</v>
      </c>
      <c r="K82" s="0" t="n">
        <v>68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190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76</v>
      </c>
    </row>
    <row r="83" customFormat="false" ht="14.5" hidden="false" customHeight="false" outlineLevel="0" collapsed="false">
      <c r="A83" s="0" t="n">
        <v>2284</v>
      </c>
      <c r="B83" s="0" t="n">
        <v>0.16</v>
      </c>
      <c r="C83" s="0" t="n">
        <v>0.37</v>
      </c>
      <c r="D83" s="0" t="n">
        <v>0.22</v>
      </c>
      <c r="E83" s="0" t="n">
        <v>413</v>
      </c>
      <c r="G83" s="0" t="n">
        <v>80</v>
      </c>
      <c r="H83" s="0" t="n">
        <v>0</v>
      </c>
      <c r="I83" s="0" t="n">
        <v>0</v>
      </c>
      <c r="J83" s="0" t="n">
        <v>0</v>
      </c>
      <c r="K83" s="0" t="n">
        <v>86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428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77</v>
      </c>
    </row>
    <row r="84" customFormat="false" ht="14.5" hidden="false" customHeight="false" outlineLevel="0" collapsed="false">
      <c r="A84" s="0" t="n">
        <v>2285</v>
      </c>
      <c r="B84" s="0" t="n">
        <v>0.34</v>
      </c>
      <c r="C84" s="0" t="n">
        <v>0.14</v>
      </c>
      <c r="D84" s="0" t="n">
        <v>0.2</v>
      </c>
      <c r="E84" s="0" t="n">
        <v>431</v>
      </c>
      <c r="G84" s="0" t="n">
        <v>81</v>
      </c>
      <c r="H84" s="0" t="n">
        <v>0.83</v>
      </c>
      <c r="I84" s="0" t="n">
        <v>0.19</v>
      </c>
      <c r="J84" s="0" t="n">
        <v>0.3</v>
      </c>
      <c r="K84" s="0" t="n">
        <v>108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370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134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86</v>
      </c>
      <c r="G85" s="0" t="n">
        <v>82</v>
      </c>
      <c r="H85" s="0" t="n">
        <v>0.65</v>
      </c>
      <c r="I85" s="0" t="n">
        <v>0.75</v>
      </c>
      <c r="J85" s="0" t="n">
        <v>0.7</v>
      </c>
      <c r="K85" s="0" t="n">
        <v>75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73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72</v>
      </c>
    </row>
    <row r="86" customFormat="false" ht="14.5" hidden="false" customHeight="false" outlineLevel="0" collapsed="false">
      <c r="A86" s="0" t="n">
        <v>2289</v>
      </c>
      <c r="B86" s="0" t="n">
        <v>0.06</v>
      </c>
      <c r="C86" s="0" t="n">
        <v>0.09</v>
      </c>
      <c r="D86" s="0" t="n">
        <v>0.08</v>
      </c>
      <c r="E86" s="0" t="n">
        <v>581</v>
      </c>
      <c r="G86" s="0" t="n">
        <v>83</v>
      </c>
      <c r="H86" s="0" t="n">
        <v>1</v>
      </c>
      <c r="I86" s="0" t="n">
        <v>0.08</v>
      </c>
      <c r="J86" s="0" t="n">
        <v>0.15</v>
      </c>
      <c r="K86" s="0" t="n">
        <v>75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586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94</v>
      </c>
    </row>
    <row r="87" customFormat="false" ht="14.5" hidden="false" customHeight="false" outlineLevel="0" collapsed="false">
      <c r="A87" s="0" t="n">
        <v>2290</v>
      </c>
      <c r="B87" s="0" t="n">
        <v>0.15</v>
      </c>
      <c r="C87" s="0" t="n">
        <v>0.16</v>
      </c>
      <c r="D87" s="0" t="n">
        <v>0.15</v>
      </c>
      <c r="E87" s="0" t="n">
        <v>1190</v>
      </c>
      <c r="G87" s="0" t="n">
        <v>84</v>
      </c>
      <c r="H87" s="0" t="n">
        <v>0.2</v>
      </c>
      <c r="I87" s="0" t="n">
        <v>0.01</v>
      </c>
      <c r="J87" s="0" t="n">
        <v>0.02</v>
      </c>
      <c r="K87" s="0" t="n">
        <v>126</v>
      </c>
      <c r="M87" s="0" t="n">
        <v>2290</v>
      </c>
      <c r="N87" s="0" t="n">
        <v>0.1</v>
      </c>
      <c r="O87" s="0" t="n">
        <v>0.11</v>
      </c>
      <c r="P87" s="0" t="n">
        <v>0.1</v>
      </c>
      <c r="Q87" s="0" t="n">
        <v>1195</v>
      </c>
      <c r="S87" s="0" t="n">
        <v>84</v>
      </c>
      <c r="T87" s="0" t="n">
        <v>0.02</v>
      </c>
      <c r="U87" s="0" t="n">
        <v>0.08</v>
      </c>
      <c r="V87" s="0" t="n">
        <v>0.03</v>
      </c>
      <c r="W87" s="0" t="n">
        <v>105</v>
      </c>
    </row>
    <row r="88" customFormat="false" ht="14.5" hidden="false" customHeight="false" outlineLevel="0" collapsed="false">
      <c r="A88" s="0" t="n">
        <v>2291</v>
      </c>
      <c r="B88" s="0" t="n">
        <v>0.26</v>
      </c>
      <c r="C88" s="0" t="n">
        <v>0.11</v>
      </c>
      <c r="D88" s="0" t="n">
        <v>0.15</v>
      </c>
      <c r="E88" s="0" t="n">
        <v>489</v>
      </c>
      <c r="G88" s="0" t="n">
        <v>85</v>
      </c>
      <c r="H88" s="0" t="n">
        <v>0.7</v>
      </c>
      <c r="I88" s="0" t="n">
        <v>0.61</v>
      </c>
      <c r="J88" s="0" t="n">
        <v>0.65</v>
      </c>
      <c r="K88" s="0" t="n">
        <v>88</v>
      </c>
      <c r="M88" s="0" t="n">
        <v>2291</v>
      </c>
      <c r="N88" s="0" t="n">
        <v>0.33</v>
      </c>
      <c r="O88" s="0" t="n">
        <v>0.11</v>
      </c>
      <c r="P88" s="0" t="n">
        <v>0.17</v>
      </c>
      <c r="Q88" s="0" t="n">
        <v>460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77</v>
      </c>
    </row>
    <row r="89" customFormat="false" ht="14.5" hidden="false" customHeight="false" outlineLevel="0" collapsed="false">
      <c r="A89" s="0" t="n">
        <v>2292</v>
      </c>
      <c r="B89" s="0" t="n">
        <v>0.15</v>
      </c>
      <c r="C89" s="0" t="n">
        <v>0.88</v>
      </c>
      <c r="D89" s="0" t="n">
        <v>0.26</v>
      </c>
      <c r="E89" s="0" t="n">
        <v>89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81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75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72</v>
      </c>
    </row>
    <row r="90" customFormat="false" ht="14.5" hidden="false" customHeight="false" outlineLevel="0" collapsed="false">
      <c r="A90" s="0" t="n">
        <v>2293</v>
      </c>
      <c r="B90" s="0" t="n">
        <v>0.4</v>
      </c>
      <c r="C90" s="0" t="n">
        <v>0.49</v>
      </c>
      <c r="D90" s="0" t="n">
        <v>0.44</v>
      </c>
      <c r="E90" s="0" t="n">
        <v>177</v>
      </c>
      <c r="G90" s="0" t="n">
        <v>87</v>
      </c>
      <c r="H90" s="0" t="n">
        <v>0.88</v>
      </c>
      <c r="I90" s="0" t="n">
        <v>0.3</v>
      </c>
      <c r="J90" s="0" t="n">
        <v>0.44</v>
      </c>
      <c r="K90" s="0" t="n">
        <v>125</v>
      </c>
      <c r="M90" s="0" t="n">
        <v>2293</v>
      </c>
      <c r="N90" s="0" t="n">
        <v>0.08</v>
      </c>
      <c r="O90" s="0" t="n">
        <v>0.01</v>
      </c>
      <c r="P90" s="0" t="n">
        <v>0.02</v>
      </c>
      <c r="Q90" s="0" t="n">
        <v>192</v>
      </c>
      <c r="S90" s="0" t="n">
        <v>87</v>
      </c>
      <c r="T90" s="0" t="n">
        <v>0.07</v>
      </c>
      <c r="U90" s="0" t="n">
        <v>0.13</v>
      </c>
      <c r="V90" s="0" t="n">
        <v>0.09</v>
      </c>
      <c r="W90" s="0" t="n">
        <v>135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84</v>
      </c>
      <c r="G91" s="0" t="n">
        <v>88</v>
      </c>
      <c r="H91" s="0" t="n">
        <v>0.44</v>
      </c>
      <c r="I91" s="0" t="n">
        <v>0.64</v>
      </c>
      <c r="J91" s="0" t="n">
        <v>0.52</v>
      </c>
      <c r="K91" s="0" t="n">
        <v>103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69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86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88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81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73</v>
      </c>
      <c r="S92" s="0" t="n">
        <v>89</v>
      </c>
      <c r="T92" s="0" t="n">
        <v>0.03</v>
      </c>
      <c r="U92" s="0" t="n">
        <v>0.05</v>
      </c>
      <c r="V92" s="0" t="n">
        <v>0.04</v>
      </c>
      <c r="W92" s="0" t="n">
        <v>59</v>
      </c>
    </row>
    <row r="93" customFormat="false" ht="14.5" hidden="false" customHeight="false" outlineLevel="0" collapsed="false">
      <c r="A93" s="0" t="n">
        <v>2296</v>
      </c>
      <c r="B93" s="0" t="n">
        <v>0</v>
      </c>
      <c r="C93" s="0" t="n">
        <v>0</v>
      </c>
      <c r="D93" s="0" t="n">
        <v>0</v>
      </c>
      <c r="E93" s="0" t="n">
        <v>69</v>
      </c>
      <c r="G93" s="0" t="n">
        <v>90</v>
      </c>
      <c r="H93" s="0" t="n">
        <v>0.97</v>
      </c>
      <c r="I93" s="0" t="n">
        <v>1</v>
      </c>
      <c r="J93" s="0" t="n">
        <v>0.99</v>
      </c>
      <c r="K93" s="0" t="n">
        <v>75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65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84</v>
      </c>
    </row>
    <row r="94" customFormat="false" ht="14.5" hidden="false" customHeight="false" outlineLevel="0" collapsed="false">
      <c r="A94" s="0" t="n">
        <v>2300</v>
      </c>
      <c r="B94" s="0" t="n">
        <v>0.3</v>
      </c>
      <c r="C94" s="0" t="n">
        <v>0.48</v>
      </c>
      <c r="D94" s="0" t="n">
        <v>0.37</v>
      </c>
      <c r="E94" s="0" t="n">
        <v>164</v>
      </c>
      <c r="G94" s="0" t="n">
        <v>91</v>
      </c>
      <c r="H94" s="0" t="n">
        <v>0.81</v>
      </c>
      <c r="I94" s="0" t="n">
        <v>0.81</v>
      </c>
      <c r="J94" s="0" t="n">
        <v>0.81</v>
      </c>
      <c r="K94" s="0" t="n">
        <v>81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170</v>
      </c>
      <c r="S94" s="0" t="n">
        <v>91</v>
      </c>
      <c r="T94" s="0" t="n">
        <v>0</v>
      </c>
      <c r="U94" s="0" t="n">
        <v>0.02</v>
      </c>
      <c r="V94" s="0" t="n">
        <v>0.01</v>
      </c>
      <c r="W94" s="0" t="n">
        <v>64</v>
      </c>
    </row>
    <row r="95" customFormat="false" ht="14.5" hidden="false" customHeight="false" outlineLevel="0" collapsed="false">
      <c r="A95" s="0" t="n">
        <v>2303</v>
      </c>
      <c r="B95" s="0" t="n">
        <v>0.31</v>
      </c>
      <c r="C95" s="0" t="n">
        <v>0.27</v>
      </c>
      <c r="D95" s="0" t="n">
        <v>0.29</v>
      </c>
      <c r="E95" s="0" t="n">
        <v>157</v>
      </c>
      <c r="G95" s="0" t="n">
        <v>92</v>
      </c>
      <c r="H95" s="0" t="n">
        <v>0</v>
      </c>
      <c r="I95" s="0" t="n">
        <v>0</v>
      </c>
      <c r="J95" s="0" t="n">
        <v>0</v>
      </c>
      <c r="K95" s="0" t="n">
        <v>69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129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66</v>
      </c>
    </row>
    <row r="96" customFormat="false" ht="14.5" hidden="false" customHeight="false" outlineLevel="0" collapsed="false">
      <c r="A96" s="0" t="n">
        <v>2305</v>
      </c>
      <c r="B96" s="0" t="n">
        <v>0.43</v>
      </c>
      <c r="C96" s="0" t="n">
        <v>0.47</v>
      </c>
      <c r="D96" s="0" t="n">
        <v>0.45</v>
      </c>
      <c r="E96" s="0" t="n">
        <v>481</v>
      </c>
      <c r="G96" s="0" t="n">
        <v>93</v>
      </c>
      <c r="H96" s="0" t="n">
        <v>0.68</v>
      </c>
      <c r="I96" s="0" t="n">
        <v>0.18</v>
      </c>
      <c r="J96" s="0" t="n">
        <v>0.29</v>
      </c>
      <c r="K96" s="0" t="n">
        <v>83</v>
      </c>
      <c r="M96" s="0" t="n">
        <v>2305</v>
      </c>
      <c r="N96" s="0" t="n">
        <v>0.09</v>
      </c>
      <c r="O96" s="0" t="n">
        <v>0.02</v>
      </c>
      <c r="P96" s="0" t="n">
        <v>0.03</v>
      </c>
      <c r="Q96" s="0" t="n">
        <v>499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74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0.99</v>
      </c>
      <c r="D97" s="0" t="n">
        <v>0.67</v>
      </c>
      <c r="E97" s="0" t="n">
        <v>106</v>
      </c>
      <c r="G97" s="0" t="n">
        <v>94</v>
      </c>
      <c r="H97" s="0" t="n">
        <v>0.38</v>
      </c>
      <c r="I97" s="0" t="n">
        <v>0.41</v>
      </c>
      <c r="J97" s="0" t="n">
        <v>0.39</v>
      </c>
      <c r="K97" s="0" t="n">
        <v>135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122</v>
      </c>
      <c r="S97" s="0" t="n">
        <v>94</v>
      </c>
      <c r="T97" s="0" t="n">
        <v>0.01</v>
      </c>
      <c r="U97" s="0" t="n">
        <v>0.03</v>
      </c>
      <c r="V97" s="0" t="n">
        <v>0.02</v>
      </c>
      <c r="W97" s="0" t="n">
        <v>102</v>
      </c>
    </row>
    <row r="98" customFormat="false" ht="14.5" hidden="false" customHeight="false" outlineLevel="0" collapsed="false">
      <c r="A98" s="0" t="n">
        <v>2320</v>
      </c>
      <c r="B98" s="0" t="n">
        <v>0.27</v>
      </c>
      <c r="C98" s="0" t="n">
        <v>0.3</v>
      </c>
      <c r="D98" s="0" t="n">
        <v>0.28</v>
      </c>
      <c r="E98" s="0" t="n">
        <v>269</v>
      </c>
      <c r="G98" s="0" t="n">
        <v>95</v>
      </c>
      <c r="H98" s="0" t="n">
        <v>0.68</v>
      </c>
      <c r="I98" s="0" t="n">
        <v>0.35</v>
      </c>
      <c r="J98" s="0" t="n">
        <v>0.47</v>
      </c>
      <c r="K98" s="0" t="n">
        <v>113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276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119</v>
      </c>
    </row>
    <row r="99" customFormat="false" ht="14.5" hidden="false" customHeight="false" outlineLevel="0" collapsed="false">
      <c r="A99" s="0" t="n">
        <v>2321</v>
      </c>
      <c r="B99" s="0" t="n">
        <v>0.36</v>
      </c>
      <c r="C99" s="0" t="n">
        <v>0.65</v>
      </c>
      <c r="D99" s="0" t="n">
        <v>0.46</v>
      </c>
      <c r="E99" s="0" t="n">
        <v>85</v>
      </c>
      <c r="G99" s="0" t="n">
        <v>96</v>
      </c>
      <c r="H99" s="0" t="n">
        <v>0.25</v>
      </c>
      <c r="I99" s="0" t="n">
        <v>0.06</v>
      </c>
      <c r="J99" s="0" t="n">
        <v>0.1</v>
      </c>
      <c r="K99" s="0" t="n">
        <v>99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98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132</v>
      </c>
    </row>
    <row r="100" customFormat="false" ht="14.5" hidden="false" customHeight="false" outlineLevel="0" collapsed="false">
      <c r="A100" s="0" t="n">
        <v>2324</v>
      </c>
      <c r="B100" s="0" t="n">
        <v>0.58</v>
      </c>
      <c r="C100" s="0" t="n">
        <v>0.94</v>
      </c>
      <c r="D100" s="0" t="n">
        <v>0.72</v>
      </c>
      <c r="E100" s="0" t="n">
        <v>89</v>
      </c>
      <c r="G100" s="0" t="n">
        <v>97</v>
      </c>
      <c r="H100" s="0" t="n">
        <v>0.48</v>
      </c>
      <c r="I100" s="0" t="n">
        <v>0.61</v>
      </c>
      <c r="J100" s="0" t="n">
        <v>0.54</v>
      </c>
      <c r="K100" s="0" t="n">
        <v>66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99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71</v>
      </c>
    </row>
    <row r="101" customFormat="false" ht="14.5" hidden="false" customHeight="false" outlineLevel="0" collapsed="false">
      <c r="A101" s="0" t="n">
        <v>2325</v>
      </c>
      <c r="B101" s="0" t="n">
        <v>0.1</v>
      </c>
      <c r="C101" s="0" t="n">
        <v>0.01</v>
      </c>
      <c r="D101" s="0" t="n">
        <v>0.03</v>
      </c>
      <c r="E101" s="0" t="n">
        <v>275</v>
      </c>
      <c r="G101" s="0" t="n">
        <v>98</v>
      </c>
      <c r="H101" s="0" t="n">
        <v>0.14</v>
      </c>
      <c r="I101" s="0" t="n">
        <v>0.81</v>
      </c>
      <c r="J101" s="0" t="n">
        <v>0.23</v>
      </c>
      <c r="K101" s="0" t="n">
        <v>101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287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113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81</v>
      </c>
      <c r="G102" s="0" t="n">
        <v>99</v>
      </c>
      <c r="H102" s="0" t="n">
        <v>0.62</v>
      </c>
      <c r="I102" s="0" t="n">
        <v>0.3</v>
      </c>
      <c r="J102" s="0" t="n">
        <v>0.4</v>
      </c>
      <c r="K102" s="0" t="n">
        <v>113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84</v>
      </c>
      <c r="S102" s="0" t="n">
        <v>99</v>
      </c>
      <c r="T102" s="0" t="n">
        <v>0.01</v>
      </c>
      <c r="U102" s="0" t="n">
        <v>0.05</v>
      </c>
      <c r="V102" s="0" t="n">
        <v>0.02</v>
      </c>
      <c r="W102" s="0" t="n">
        <v>123</v>
      </c>
    </row>
    <row r="103" customFormat="false" ht="14.5" hidden="false" customHeight="false" outlineLevel="0" collapsed="false">
      <c r="A103" s="0" t="n">
        <v>2330</v>
      </c>
      <c r="B103" s="0" t="n">
        <v>0.3</v>
      </c>
      <c r="C103" s="0" t="n">
        <v>0.91</v>
      </c>
      <c r="D103" s="0" t="n">
        <v>0.45</v>
      </c>
      <c r="E103" s="0" t="n">
        <v>85</v>
      </c>
      <c r="G103" s="0" t="n">
        <v>100</v>
      </c>
      <c r="H103" s="0" t="n">
        <v>0.19</v>
      </c>
      <c r="I103" s="0" t="n">
        <v>0.09</v>
      </c>
      <c r="J103" s="0" t="n">
        <v>0.12</v>
      </c>
      <c r="K103" s="0" t="n">
        <v>68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75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78</v>
      </c>
    </row>
    <row r="104" customFormat="false" ht="14.5" hidden="false" customHeight="false" outlineLevel="0" collapsed="false">
      <c r="G104" s="0" t="n">
        <v>101</v>
      </c>
      <c r="H104" s="0" t="n">
        <v>0.27</v>
      </c>
      <c r="I104" s="0" t="n">
        <v>0.87</v>
      </c>
      <c r="J104" s="0" t="n">
        <v>0.41</v>
      </c>
      <c r="K104" s="0" t="n">
        <v>82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83</v>
      </c>
    </row>
    <row r="105" customFormat="false" ht="14.5" hidden="false" customHeight="false" outlineLevel="0" collapsed="false">
      <c r="A105" s="0" t="s">
        <v>59</v>
      </c>
      <c r="D105" s="0" t="n">
        <v>0.23</v>
      </c>
      <c r="E105" s="0" t="n">
        <v>28067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64</v>
      </c>
      <c r="M105" s="0" t="s">
        <v>60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93</v>
      </c>
    </row>
    <row r="106" customFormat="false" ht="14.5" hidden="false" customHeight="false" outlineLevel="0" collapsed="false">
      <c r="A106" s="0" t="s">
        <v>61</v>
      </c>
      <c r="B106" s="0" t="n">
        <v>0.26</v>
      </c>
      <c r="C106" s="0" t="n">
        <v>0.3</v>
      </c>
      <c r="D106" s="0" t="n">
        <v>0.23</v>
      </c>
      <c r="E106" s="0" t="n">
        <v>28067</v>
      </c>
      <c r="G106" s="0" t="n">
        <v>103</v>
      </c>
      <c r="H106" s="0" t="n">
        <v>0.31</v>
      </c>
      <c r="I106" s="0" t="n">
        <v>0.74</v>
      </c>
      <c r="J106" s="0" t="n">
        <v>0.44</v>
      </c>
      <c r="K106" s="0" t="n">
        <v>73</v>
      </c>
      <c r="M106" s="0" t="s">
        <v>62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79</v>
      </c>
    </row>
    <row r="107" customFormat="false" ht="14.5" hidden="false" customHeight="false" outlineLevel="0" collapsed="false">
      <c r="A107" s="0" t="s">
        <v>63</v>
      </c>
      <c r="B107" s="0" t="n">
        <v>0.2</v>
      </c>
      <c r="C107" s="0" t="n">
        <v>0.23</v>
      </c>
      <c r="D107" s="0" t="n">
        <v>0.18</v>
      </c>
      <c r="E107" s="0" t="n">
        <v>28067</v>
      </c>
      <c r="G107" s="0" t="n">
        <v>104</v>
      </c>
      <c r="H107" s="0" t="n">
        <v>0.7</v>
      </c>
      <c r="I107" s="0" t="n">
        <v>0.35</v>
      </c>
      <c r="J107" s="0" t="n">
        <v>0.47</v>
      </c>
      <c r="K107" s="0" t="n">
        <v>85</v>
      </c>
      <c r="M107" s="0" t="s">
        <v>64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80</v>
      </c>
    </row>
    <row r="108" customFormat="false" ht="14.5" hidden="false" customHeight="false" outlineLevel="0" collapsed="false">
      <c r="G108" s="0" t="n">
        <v>105</v>
      </c>
      <c r="H108" s="0" t="n">
        <v>0</v>
      </c>
      <c r="I108" s="0" t="n">
        <v>0</v>
      </c>
      <c r="J108" s="0" t="n">
        <v>0</v>
      </c>
      <c r="K108" s="0" t="n">
        <v>113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138</v>
      </c>
    </row>
    <row r="109" customFormat="false" ht="14.5" hidden="false" customHeight="false" outlineLevel="0" collapsed="false">
      <c r="G109" s="0" t="n">
        <v>106</v>
      </c>
      <c r="H109" s="0" t="n">
        <v>0</v>
      </c>
      <c r="I109" s="0" t="n">
        <v>0</v>
      </c>
      <c r="J109" s="0" t="n">
        <v>0</v>
      </c>
      <c r="K109" s="0" t="n">
        <v>74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86</v>
      </c>
    </row>
    <row r="110" customFormat="false" ht="14.5" hidden="false" customHeight="false" outlineLevel="0" collapsed="false">
      <c r="G110" s="0" t="n">
        <v>107</v>
      </c>
      <c r="H110" s="0" t="n">
        <v>0.34</v>
      </c>
      <c r="I110" s="0" t="n">
        <v>0.97</v>
      </c>
      <c r="J110" s="0" t="n">
        <v>0.5</v>
      </c>
      <c r="K110" s="0" t="n">
        <v>98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80</v>
      </c>
    </row>
    <row r="111" customFormat="false" ht="14.5" hidden="false" customHeight="false" outlineLevel="0" collapsed="false">
      <c r="G111" s="0" t="n">
        <v>108</v>
      </c>
      <c r="H111" s="0" t="n">
        <v>0.4</v>
      </c>
      <c r="I111" s="0" t="n">
        <v>0.89</v>
      </c>
      <c r="J111" s="0" t="n">
        <v>0.55</v>
      </c>
      <c r="K111" s="0" t="n">
        <v>108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94</v>
      </c>
    </row>
    <row r="112" customFormat="false" ht="14.5" hidden="false" customHeight="false" outlineLevel="0" collapsed="false">
      <c r="G112" s="0" t="n">
        <v>109</v>
      </c>
      <c r="H112" s="0" t="n">
        <v>0.31</v>
      </c>
      <c r="I112" s="0" t="n">
        <v>0.38</v>
      </c>
      <c r="J112" s="0" t="n">
        <v>0.35</v>
      </c>
      <c r="K112" s="0" t="n">
        <v>89</v>
      </c>
      <c r="S112" s="0" t="n">
        <v>109</v>
      </c>
      <c r="T112" s="0" t="n">
        <v>0.02</v>
      </c>
      <c r="U112" s="0" t="n">
        <v>0.07</v>
      </c>
      <c r="V112" s="0" t="n">
        <v>0.03</v>
      </c>
      <c r="W112" s="0" t="n">
        <v>83</v>
      </c>
    </row>
    <row r="113" customFormat="false" ht="14.5" hidden="false" customHeight="false" outlineLevel="0" collapsed="false">
      <c r="G113" s="0" t="n">
        <v>110</v>
      </c>
      <c r="H113" s="0" t="n">
        <v>0.66</v>
      </c>
      <c r="I113" s="0" t="n">
        <v>0.43</v>
      </c>
      <c r="J113" s="0" t="n">
        <v>0.52</v>
      </c>
      <c r="K113" s="0" t="n">
        <v>100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112</v>
      </c>
    </row>
    <row r="114" customFormat="false" ht="14.5" hidden="false" customHeight="false" outlineLevel="0" collapsed="false">
      <c r="G114" s="0" t="n">
        <v>111</v>
      </c>
      <c r="H114" s="0" t="n">
        <v>0.63</v>
      </c>
      <c r="I114" s="0" t="n">
        <v>0.78</v>
      </c>
      <c r="J114" s="0" t="n">
        <v>0.69</v>
      </c>
      <c r="K114" s="0" t="n">
        <v>86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83</v>
      </c>
    </row>
    <row r="115" customFormat="false" ht="14.5" hidden="false" customHeight="false" outlineLevel="0" collapsed="false">
      <c r="G115" s="0" t="n">
        <v>112</v>
      </c>
      <c r="H115" s="0" t="n">
        <v>0.5</v>
      </c>
      <c r="I115" s="0" t="n">
        <v>0.01</v>
      </c>
      <c r="J115" s="0" t="n">
        <v>0.02</v>
      </c>
      <c r="K115" s="0" t="n">
        <v>84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90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72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78</v>
      </c>
    </row>
    <row r="117" customFormat="false" ht="14.5" hidden="false" customHeight="false" outlineLevel="0" collapsed="false">
      <c r="G117" s="0" t="n">
        <v>114</v>
      </c>
      <c r="H117" s="0" t="n">
        <v>0.19</v>
      </c>
      <c r="I117" s="0" t="n">
        <v>0.12</v>
      </c>
      <c r="J117" s="0" t="n">
        <v>0.15</v>
      </c>
      <c r="K117" s="0" t="n">
        <v>81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87</v>
      </c>
    </row>
    <row r="118" customFormat="false" ht="14.5" hidden="false" customHeight="false" outlineLevel="0" collapsed="false">
      <c r="G118" s="0" t="n">
        <v>115</v>
      </c>
      <c r="H118" s="0" t="n">
        <v>0.47</v>
      </c>
      <c r="I118" s="0" t="n">
        <v>0.71</v>
      </c>
      <c r="J118" s="0" t="n">
        <v>0.57</v>
      </c>
      <c r="K118" s="0" t="n">
        <v>84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84</v>
      </c>
    </row>
    <row r="119" customFormat="false" ht="14.5" hidden="false" customHeight="false" outlineLevel="0" collapsed="false">
      <c r="G119" s="0" t="n">
        <v>116</v>
      </c>
      <c r="H119" s="0" t="n">
        <v>0.32</v>
      </c>
      <c r="I119" s="0" t="n">
        <v>0.89</v>
      </c>
      <c r="J119" s="0" t="n">
        <v>0.47</v>
      </c>
      <c r="K119" s="0" t="n">
        <v>85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84</v>
      </c>
    </row>
    <row r="120" customFormat="false" ht="14.5" hidden="false" customHeight="false" outlineLevel="0" collapsed="false">
      <c r="G120" s="0" t="n">
        <v>117</v>
      </c>
      <c r="H120" s="0" t="n">
        <v>0.29</v>
      </c>
      <c r="I120" s="0" t="n">
        <v>0.83</v>
      </c>
      <c r="J120" s="0" t="n">
        <v>0.43</v>
      </c>
      <c r="K120" s="0" t="n">
        <v>64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66</v>
      </c>
    </row>
    <row r="121" customFormat="false" ht="14.5" hidden="false" customHeight="false" outlineLevel="0" collapsed="false">
      <c r="G121" s="0" t="n">
        <v>118</v>
      </c>
      <c r="H121" s="0" t="n">
        <v>0.37</v>
      </c>
      <c r="I121" s="0" t="n">
        <v>0.89</v>
      </c>
      <c r="J121" s="0" t="n">
        <v>0.52</v>
      </c>
      <c r="K121" s="0" t="n">
        <v>114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124</v>
      </c>
    </row>
    <row r="122" customFormat="false" ht="14.5" hidden="false" customHeight="false" outlineLevel="0" collapsed="false">
      <c r="G122" s="0" t="n">
        <v>119</v>
      </c>
      <c r="H122" s="0" t="n">
        <v>0.2</v>
      </c>
      <c r="I122" s="0" t="n">
        <v>0.9</v>
      </c>
      <c r="J122" s="0" t="n">
        <v>0.32</v>
      </c>
      <c r="K122" s="0" t="n">
        <v>116</v>
      </c>
      <c r="S122" s="0" t="n">
        <v>119</v>
      </c>
      <c r="T122" s="0" t="n">
        <v>0.09</v>
      </c>
      <c r="U122" s="0" t="n">
        <v>0.18</v>
      </c>
      <c r="V122" s="0" t="n">
        <v>0.12</v>
      </c>
      <c r="W122" s="0" t="n">
        <v>133</v>
      </c>
    </row>
    <row r="123" customFormat="false" ht="14.5" hidden="false" customHeight="false" outlineLevel="0" collapsed="false">
      <c r="G123" s="0" t="n">
        <v>120</v>
      </c>
      <c r="H123" s="0" t="n">
        <v>0.59</v>
      </c>
      <c r="I123" s="0" t="n">
        <v>0.39</v>
      </c>
      <c r="J123" s="0" t="n">
        <v>0.47</v>
      </c>
      <c r="K123" s="0" t="n">
        <v>84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82</v>
      </c>
    </row>
    <row r="124" customFormat="false" ht="14.5" hidden="false" customHeight="false" outlineLevel="0" collapsed="false">
      <c r="G124" s="0" t="n">
        <v>121</v>
      </c>
      <c r="H124" s="0" t="n">
        <v>0</v>
      </c>
      <c r="I124" s="0" t="n">
        <v>0</v>
      </c>
      <c r="J124" s="0" t="n">
        <v>0</v>
      </c>
      <c r="K124" s="0" t="n">
        <v>75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81</v>
      </c>
    </row>
    <row r="125" customFormat="false" ht="14.5" hidden="false" customHeight="false" outlineLevel="0" collapsed="false">
      <c r="G125" s="0" t="n">
        <v>122</v>
      </c>
      <c r="H125" s="0" t="n">
        <v>0.42</v>
      </c>
      <c r="I125" s="0" t="n">
        <v>0.73</v>
      </c>
      <c r="J125" s="0" t="n">
        <v>0.53</v>
      </c>
      <c r="K125" s="0" t="n">
        <v>95</v>
      </c>
      <c r="S125" s="0" t="n">
        <v>122</v>
      </c>
      <c r="T125" s="0" t="n">
        <v>0</v>
      </c>
      <c r="U125" s="0" t="n">
        <v>0</v>
      </c>
      <c r="V125" s="0" t="n">
        <v>0</v>
      </c>
      <c r="W125" s="0" t="n">
        <v>81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124</v>
      </c>
      <c r="S126" s="0" t="n">
        <v>123</v>
      </c>
      <c r="T126" s="0" t="n">
        <v>0.17</v>
      </c>
      <c r="U126" s="0" t="n">
        <v>0.01</v>
      </c>
      <c r="V126" s="0" t="n">
        <v>0.02</v>
      </c>
      <c r="W126" s="0" t="n">
        <v>122</v>
      </c>
    </row>
    <row r="127" customFormat="false" ht="14.5" hidden="false" customHeight="false" outlineLevel="0" collapsed="false">
      <c r="G127" s="0" t="n">
        <v>124</v>
      </c>
      <c r="H127" s="0" t="n">
        <v>0.29</v>
      </c>
      <c r="I127" s="0" t="n">
        <v>0.03</v>
      </c>
      <c r="J127" s="0" t="n">
        <v>0.05</v>
      </c>
      <c r="K127" s="0" t="n">
        <v>79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74</v>
      </c>
    </row>
    <row r="128" customFormat="false" ht="14.5" hidden="false" customHeight="false" outlineLevel="0" collapsed="false">
      <c r="G128" s="0" t="n">
        <v>125</v>
      </c>
      <c r="H128" s="0" t="n">
        <v>0.66</v>
      </c>
      <c r="I128" s="0" t="n">
        <v>0.59</v>
      </c>
      <c r="J128" s="0" t="n">
        <v>0.62</v>
      </c>
      <c r="K128" s="0" t="n">
        <v>124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125</v>
      </c>
    </row>
    <row r="129" customFormat="false" ht="14.5" hidden="false" customHeight="false" outlineLevel="0" collapsed="false">
      <c r="G129" s="0" t="n">
        <v>126</v>
      </c>
      <c r="H129" s="0" t="n">
        <v>0.57</v>
      </c>
      <c r="I129" s="0" t="n">
        <v>0.57</v>
      </c>
      <c r="J129" s="0" t="n">
        <v>0.57</v>
      </c>
      <c r="K129" s="0" t="n">
        <v>94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121</v>
      </c>
    </row>
    <row r="130" customFormat="false" ht="14.5" hidden="false" customHeight="false" outlineLevel="0" collapsed="false">
      <c r="G130" s="0" t="n">
        <v>127</v>
      </c>
      <c r="H130" s="0" t="n">
        <v>0.31</v>
      </c>
      <c r="I130" s="0" t="n">
        <v>0.32</v>
      </c>
      <c r="J130" s="0" t="n">
        <v>0.31</v>
      </c>
      <c r="K130" s="0" t="n">
        <v>116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125</v>
      </c>
    </row>
    <row r="131" customFormat="false" ht="14.5" hidden="false" customHeight="false" outlineLevel="0" collapsed="false">
      <c r="G131" s="0" t="n">
        <v>128</v>
      </c>
      <c r="H131" s="0" t="n">
        <v>0</v>
      </c>
      <c r="I131" s="0" t="n">
        <v>0</v>
      </c>
      <c r="J131" s="0" t="n">
        <v>0</v>
      </c>
      <c r="K131" s="0" t="n">
        <v>77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80</v>
      </c>
    </row>
    <row r="132" customFormat="false" ht="14.5" hidden="false" customHeight="false" outlineLevel="0" collapsed="false">
      <c r="G132" s="0" t="n">
        <v>129</v>
      </c>
      <c r="H132" s="0" t="n">
        <v>0.61</v>
      </c>
      <c r="I132" s="0" t="n">
        <v>0.51</v>
      </c>
      <c r="J132" s="0" t="n">
        <v>0.56</v>
      </c>
      <c r="K132" s="0" t="n">
        <v>128</v>
      </c>
      <c r="S132" s="0" t="n">
        <v>129</v>
      </c>
      <c r="T132" s="0" t="n">
        <v>0.05</v>
      </c>
      <c r="U132" s="0" t="n">
        <v>0.19</v>
      </c>
      <c r="V132" s="0" t="n">
        <v>0.08</v>
      </c>
      <c r="W132" s="0" t="n">
        <v>106</v>
      </c>
    </row>
    <row r="133" customFormat="false" ht="14.5" hidden="false" customHeight="false" outlineLevel="0" collapsed="false">
      <c r="G133" s="0" t="n">
        <v>130</v>
      </c>
      <c r="H133" s="0" t="n">
        <v>0.12</v>
      </c>
      <c r="I133" s="0" t="n">
        <v>0.53</v>
      </c>
      <c r="J133" s="0" t="n">
        <v>0.2</v>
      </c>
      <c r="K133" s="0" t="n">
        <v>79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79</v>
      </c>
    </row>
    <row r="134" customFormat="false" ht="14.5" hidden="false" customHeight="false" outlineLevel="0" collapsed="false">
      <c r="G134" s="0" t="n">
        <v>131</v>
      </c>
      <c r="H134" s="0" t="n">
        <v>0.3</v>
      </c>
      <c r="I134" s="0" t="n">
        <v>0.43</v>
      </c>
      <c r="J134" s="0" t="n">
        <v>0.35</v>
      </c>
      <c r="K134" s="0" t="n">
        <v>63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83</v>
      </c>
    </row>
    <row r="135" customFormat="false" ht="14.5" hidden="false" customHeight="false" outlineLevel="0" collapsed="false">
      <c r="G135" s="0" t="n">
        <v>132</v>
      </c>
      <c r="H135" s="0" t="n">
        <v>0</v>
      </c>
      <c r="I135" s="0" t="n">
        <v>0</v>
      </c>
      <c r="J135" s="0" t="n">
        <v>0</v>
      </c>
      <c r="K135" s="0" t="n">
        <v>90</v>
      </c>
      <c r="S135" s="0" t="n">
        <v>132</v>
      </c>
      <c r="T135" s="0" t="n">
        <v>0.02</v>
      </c>
      <c r="U135" s="0" t="n">
        <v>0.03</v>
      </c>
      <c r="V135" s="0" t="n">
        <v>0.02</v>
      </c>
      <c r="W135" s="0" t="n">
        <v>91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118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102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0.01</v>
      </c>
      <c r="J137" s="0" t="n">
        <v>0.02</v>
      </c>
      <c r="K137" s="0" t="n">
        <v>83</v>
      </c>
      <c r="S137" s="0" t="n">
        <v>134</v>
      </c>
      <c r="T137" s="0" t="n">
        <v>0.03</v>
      </c>
      <c r="U137" s="0" t="n">
        <v>0.14</v>
      </c>
      <c r="V137" s="0" t="n">
        <v>0.05</v>
      </c>
      <c r="W137" s="0" t="n">
        <v>76</v>
      </c>
    </row>
    <row r="138" customFormat="false" ht="14.5" hidden="false" customHeight="false" outlineLevel="0" collapsed="false">
      <c r="G138" s="0" t="n">
        <v>135</v>
      </c>
      <c r="H138" s="0" t="n">
        <v>0.88</v>
      </c>
      <c r="I138" s="0" t="n">
        <v>0.95</v>
      </c>
      <c r="J138" s="0" t="n">
        <v>0.91</v>
      </c>
      <c r="K138" s="0" t="n">
        <v>73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93</v>
      </c>
    </row>
    <row r="139" customFormat="false" ht="14.5" hidden="false" customHeight="false" outlineLevel="0" collapsed="false">
      <c r="G139" s="0" t="n">
        <v>136</v>
      </c>
      <c r="H139" s="0" t="n">
        <v>0</v>
      </c>
      <c r="I139" s="0" t="n">
        <v>0</v>
      </c>
      <c r="J139" s="0" t="n">
        <v>0</v>
      </c>
      <c r="K139" s="0" t="n">
        <v>77</v>
      </c>
      <c r="S139" s="0" t="n">
        <v>136</v>
      </c>
      <c r="T139" s="0" t="n">
        <v>0.01</v>
      </c>
      <c r="U139" s="0" t="n">
        <v>0.01</v>
      </c>
      <c r="V139" s="0" t="n">
        <v>0.01</v>
      </c>
      <c r="W139" s="0" t="n">
        <v>76</v>
      </c>
    </row>
    <row r="140" customFormat="false" ht="14.5" hidden="false" customHeight="false" outlineLevel="0" collapsed="false">
      <c r="G140" s="0" t="n">
        <v>137</v>
      </c>
      <c r="H140" s="0" t="n">
        <v>0</v>
      </c>
      <c r="I140" s="0" t="n">
        <v>0</v>
      </c>
      <c r="J140" s="0" t="n">
        <v>0</v>
      </c>
      <c r="K140" s="0" t="n">
        <v>94</v>
      </c>
      <c r="S140" s="0" t="n">
        <v>137</v>
      </c>
      <c r="T140" s="0" t="n">
        <v>0.05</v>
      </c>
      <c r="U140" s="0" t="n">
        <v>0.02</v>
      </c>
      <c r="V140" s="0" t="n">
        <v>0.03</v>
      </c>
      <c r="W140" s="0" t="n">
        <v>103</v>
      </c>
    </row>
    <row r="141" customFormat="false" ht="14.5" hidden="false" customHeight="false" outlineLevel="0" collapsed="false">
      <c r="G141" s="0" t="n">
        <v>138</v>
      </c>
      <c r="H141" s="0" t="n">
        <v>0.98</v>
      </c>
      <c r="I141" s="0" t="n">
        <v>0.84</v>
      </c>
      <c r="J141" s="0" t="n">
        <v>0.91</v>
      </c>
      <c r="K141" s="0" t="n">
        <v>76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73</v>
      </c>
    </row>
    <row r="142" customFormat="false" ht="14.5" hidden="false" customHeight="false" outlineLevel="0" collapsed="false">
      <c r="G142" s="0" t="n">
        <v>139</v>
      </c>
      <c r="H142" s="0" t="n">
        <v>0.3</v>
      </c>
      <c r="I142" s="0" t="n">
        <v>0.79</v>
      </c>
      <c r="J142" s="0" t="n">
        <v>0.44</v>
      </c>
      <c r="K142" s="0" t="n">
        <v>76</v>
      </c>
      <c r="S142" s="0" t="n">
        <v>139</v>
      </c>
      <c r="T142" s="0" t="n">
        <v>0.01</v>
      </c>
      <c r="U142" s="0" t="n">
        <v>0.1</v>
      </c>
      <c r="V142" s="0" t="n">
        <v>0.02</v>
      </c>
      <c r="W142" s="0" t="n">
        <v>83</v>
      </c>
    </row>
    <row r="143" customFormat="false" ht="14.5" hidden="false" customHeight="false" outlineLevel="0" collapsed="false">
      <c r="G143" s="0" t="n">
        <v>140</v>
      </c>
      <c r="H143" s="0" t="n">
        <v>0.36</v>
      </c>
      <c r="I143" s="0" t="n">
        <v>0.72</v>
      </c>
      <c r="J143" s="0" t="n">
        <v>0.48</v>
      </c>
      <c r="K143" s="0" t="n">
        <v>111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109</v>
      </c>
    </row>
    <row r="144" customFormat="false" ht="14.5" hidden="false" customHeight="false" outlineLevel="0" collapsed="false">
      <c r="G144" s="0" t="n">
        <v>141</v>
      </c>
      <c r="H144" s="0" t="n">
        <v>0.59</v>
      </c>
      <c r="I144" s="0" t="n">
        <v>0.78</v>
      </c>
      <c r="J144" s="0" t="n">
        <v>0.67</v>
      </c>
      <c r="K144" s="0" t="n">
        <v>73</v>
      </c>
      <c r="S144" s="0" t="n">
        <v>141</v>
      </c>
      <c r="T144" s="0" t="n">
        <v>0.03</v>
      </c>
      <c r="U144" s="0" t="n">
        <v>0.21</v>
      </c>
      <c r="V144" s="0" t="n">
        <v>0.05</v>
      </c>
      <c r="W144" s="0" t="n">
        <v>85</v>
      </c>
    </row>
    <row r="145" customFormat="false" ht="14.5" hidden="false" customHeight="false" outlineLevel="0" collapsed="false">
      <c r="G145" s="0" t="n">
        <v>142</v>
      </c>
      <c r="H145" s="0" t="n">
        <v>0.33</v>
      </c>
      <c r="I145" s="0" t="n">
        <v>0.4</v>
      </c>
      <c r="J145" s="0" t="n">
        <v>0.36</v>
      </c>
      <c r="K145" s="0" t="n">
        <v>72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76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0.03</v>
      </c>
      <c r="J146" s="0" t="n">
        <v>0.05</v>
      </c>
      <c r="K146" s="0" t="n">
        <v>75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91</v>
      </c>
    </row>
    <row r="147" customFormat="false" ht="14.5" hidden="false" customHeight="false" outlineLevel="0" collapsed="false">
      <c r="G147" s="0" t="n">
        <v>144</v>
      </c>
      <c r="H147" s="0" t="n">
        <v>0.6</v>
      </c>
      <c r="I147" s="0" t="n">
        <v>0.59</v>
      </c>
      <c r="J147" s="0" t="n">
        <v>0.6</v>
      </c>
      <c r="K147" s="0" t="n">
        <v>91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69</v>
      </c>
    </row>
    <row r="148" customFormat="false" ht="14.5" hidden="false" customHeight="false" outlineLevel="0" collapsed="false">
      <c r="G148" s="0" t="n">
        <v>145</v>
      </c>
      <c r="H148" s="0" t="n">
        <v>0.36</v>
      </c>
      <c r="I148" s="0" t="n">
        <v>0.87</v>
      </c>
      <c r="J148" s="0" t="n">
        <v>0.51</v>
      </c>
      <c r="K148" s="0" t="n">
        <v>119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117</v>
      </c>
    </row>
    <row r="149" customFormat="false" ht="14.5" hidden="false" customHeight="false" outlineLevel="0" collapsed="false">
      <c r="G149" s="0" t="n">
        <v>146</v>
      </c>
      <c r="H149" s="0" t="n">
        <v>0.63</v>
      </c>
      <c r="I149" s="0" t="n">
        <v>0.7</v>
      </c>
      <c r="J149" s="0" t="n">
        <v>0.66</v>
      </c>
      <c r="K149" s="0" t="n">
        <v>99</v>
      </c>
      <c r="S149" s="0" t="n">
        <v>146</v>
      </c>
      <c r="T149" s="0" t="n">
        <v>0.05</v>
      </c>
      <c r="U149" s="0" t="n">
        <v>0.11</v>
      </c>
      <c r="V149" s="0" t="n">
        <v>0.07</v>
      </c>
      <c r="W149" s="0" t="n">
        <v>89</v>
      </c>
    </row>
    <row r="150" customFormat="false" ht="14.5" hidden="false" customHeight="false" outlineLevel="0" collapsed="false">
      <c r="G150" s="0" t="n">
        <v>147</v>
      </c>
      <c r="H150" s="0" t="n">
        <v>0.53</v>
      </c>
      <c r="I150" s="0" t="n">
        <v>0.24</v>
      </c>
      <c r="J150" s="0" t="n">
        <v>0.33</v>
      </c>
      <c r="K150" s="0" t="n">
        <v>72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87</v>
      </c>
    </row>
    <row r="151" customFormat="false" ht="14.5" hidden="false" customHeight="false" outlineLevel="0" collapsed="false">
      <c r="G151" s="0" t="n">
        <v>148</v>
      </c>
      <c r="H151" s="0" t="n">
        <v>0.57</v>
      </c>
      <c r="I151" s="0" t="n">
        <v>0.06</v>
      </c>
      <c r="J151" s="0" t="n">
        <v>0.11</v>
      </c>
      <c r="K151" s="0" t="n">
        <v>131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122</v>
      </c>
    </row>
    <row r="152" customFormat="false" ht="14.5" hidden="false" customHeight="false" outlineLevel="0" collapsed="false">
      <c r="G152" s="0" t="n">
        <v>149</v>
      </c>
      <c r="H152" s="0" t="n">
        <v>0.43</v>
      </c>
      <c r="I152" s="0" t="n">
        <v>0.4</v>
      </c>
      <c r="J152" s="0" t="n">
        <v>0.41</v>
      </c>
      <c r="K152" s="0" t="n">
        <v>88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81</v>
      </c>
    </row>
    <row r="153" customFormat="false" ht="14.5" hidden="false" customHeight="false" outlineLevel="0" collapsed="false">
      <c r="G153" s="0" t="n">
        <v>150</v>
      </c>
      <c r="H153" s="0" t="n">
        <v>0</v>
      </c>
      <c r="I153" s="0" t="n">
        <v>0</v>
      </c>
      <c r="J153" s="0" t="n">
        <v>0</v>
      </c>
      <c r="K153" s="0" t="n">
        <v>107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124</v>
      </c>
    </row>
    <row r="154" customFormat="false" ht="14.5" hidden="false" customHeight="false" outlineLevel="0" collapsed="false">
      <c r="G154" s="0" t="n">
        <v>151</v>
      </c>
      <c r="H154" s="0" t="n">
        <v>0.24</v>
      </c>
      <c r="I154" s="0" t="n">
        <v>0.13</v>
      </c>
      <c r="J154" s="0" t="n">
        <v>0.17</v>
      </c>
      <c r="K154" s="0" t="n">
        <v>133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108</v>
      </c>
    </row>
    <row r="155" customFormat="false" ht="14.5" hidden="false" customHeight="false" outlineLevel="0" collapsed="false">
      <c r="G155" s="0" t="n">
        <v>152</v>
      </c>
      <c r="H155" s="0" t="n">
        <v>0.43</v>
      </c>
      <c r="I155" s="0" t="n">
        <v>0.92</v>
      </c>
      <c r="J155" s="0" t="n">
        <v>0.58</v>
      </c>
      <c r="K155" s="0" t="n">
        <v>77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72</v>
      </c>
    </row>
    <row r="156" customFormat="false" ht="14.5" hidden="false" customHeight="false" outlineLevel="0" collapsed="false">
      <c r="G156" s="0" t="n">
        <v>153</v>
      </c>
      <c r="H156" s="0" t="n">
        <v>0.95</v>
      </c>
      <c r="I156" s="0" t="n">
        <v>0.74</v>
      </c>
      <c r="J156" s="0" t="n">
        <v>0.83</v>
      </c>
      <c r="K156" s="0" t="n">
        <v>81</v>
      </c>
      <c r="S156" s="0" t="n">
        <v>153</v>
      </c>
      <c r="T156" s="0" t="n">
        <v>0.02</v>
      </c>
      <c r="U156" s="0" t="n">
        <v>0.21</v>
      </c>
      <c r="V156" s="0" t="n">
        <v>0.04</v>
      </c>
      <c r="W156" s="0" t="n">
        <v>75</v>
      </c>
    </row>
    <row r="157" customFormat="false" ht="14.5" hidden="false" customHeight="false" outlineLevel="0" collapsed="false">
      <c r="G157" s="0" t="n">
        <v>154</v>
      </c>
      <c r="H157" s="0" t="n">
        <v>0.89</v>
      </c>
      <c r="I157" s="0" t="n">
        <v>0.68</v>
      </c>
      <c r="J157" s="0" t="n">
        <v>0.77</v>
      </c>
      <c r="K157" s="0" t="n">
        <v>107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97</v>
      </c>
    </row>
    <row r="158" customFormat="false" ht="14.5" hidden="false" customHeight="false" outlineLevel="0" collapsed="false">
      <c r="G158" s="0" t="n">
        <v>155</v>
      </c>
      <c r="H158" s="0" t="n">
        <v>0.35</v>
      </c>
      <c r="I158" s="0" t="n">
        <v>0.45</v>
      </c>
      <c r="J158" s="0" t="n">
        <v>0.39</v>
      </c>
      <c r="K158" s="0" t="n">
        <v>110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112</v>
      </c>
    </row>
    <row r="159" customFormat="false" ht="14.5" hidden="false" customHeight="false" outlineLevel="0" collapsed="false">
      <c r="G159" s="0" t="n">
        <v>156</v>
      </c>
      <c r="H159" s="0" t="n">
        <v>0.54</v>
      </c>
      <c r="I159" s="0" t="n">
        <v>0.77</v>
      </c>
      <c r="J159" s="0" t="n">
        <v>0.64</v>
      </c>
      <c r="K159" s="0" t="n">
        <v>117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116</v>
      </c>
    </row>
    <row r="160" customFormat="false" ht="14.5" hidden="false" customHeight="false" outlineLevel="0" collapsed="false">
      <c r="G160" s="0" t="n">
        <v>157</v>
      </c>
      <c r="H160" s="0" t="n">
        <v>0.97</v>
      </c>
      <c r="I160" s="0" t="n">
        <v>0.47</v>
      </c>
      <c r="J160" s="0" t="n">
        <v>0.63</v>
      </c>
      <c r="K160" s="0" t="n">
        <v>70</v>
      </c>
      <c r="S160" s="0" t="n">
        <v>157</v>
      </c>
      <c r="T160" s="0" t="n">
        <v>0.69</v>
      </c>
      <c r="U160" s="0" t="n">
        <v>0.24</v>
      </c>
      <c r="V160" s="0" t="n">
        <v>0.36</v>
      </c>
      <c r="W160" s="0" t="n">
        <v>82</v>
      </c>
    </row>
    <row r="161" customFormat="false" ht="14.5" hidden="false" customHeight="false" outlineLevel="0" collapsed="false">
      <c r="G161" s="0" t="n">
        <v>158</v>
      </c>
      <c r="H161" s="0" t="n">
        <v>0.29</v>
      </c>
      <c r="I161" s="0" t="n">
        <v>0.42</v>
      </c>
      <c r="J161" s="0" t="n">
        <v>0.34</v>
      </c>
      <c r="K161" s="0" t="n">
        <v>90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90</v>
      </c>
    </row>
    <row r="162" customFormat="false" ht="14.5" hidden="false" customHeight="false" outlineLevel="0" collapsed="false">
      <c r="G162" s="0" t="n">
        <v>159</v>
      </c>
      <c r="H162" s="0" t="n">
        <v>0.57</v>
      </c>
      <c r="I162" s="0" t="n">
        <v>0.77</v>
      </c>
      <c r="J162" s="0" t="n">
        <v>0.65</v>
      </c>
      <c r="K162" s="0" t="n">
        <v>77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69</v>
      </c>
    </row>
    <row r="163" customFormat="false" ht="14.5" hidden="false" customHeight="false" outlineLevel="0" collapsed="false">
      <c r="G163" s="0" t="n">
        <v>160</v>
      </c>
      <c r="H163" s="0" t="n">
        <v>0.71</v>
      </c>
      <c r="I163" s="0" t="n">
        <v>0.24</v>
      </c>
      <c r="J163" s="0" t="n">
        <v>0.36</v>
      </c>
      <c r="K163" s="0" t="n">
        <v>119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120</v>
      </c>
    </row>
    <row r="164" customFormat="false" ht="14.5" hidden="false" customHeight="false" outlineLevel="0" collapsed="false">
      <c r="G164" s="0" t="n">
        <v>161</v>
      </c>
      <c r="H164" s="0" t="n">
        <v>0.29</v>
      </c>
      <c r="I164" s="0" t="n">
        <v>0.78</v>
      </c>
      <c r="J164" s="0" t="n">
        <v>0.42</v>
      </c>
      <c r="K164" s="0" t="n">
        <v>120</v>
      </c>
      <c r="S164" s="0" t="n">
        <v>161</v>
      </c>
      <c r="T164" s="0" t="n">
        <v>0.01</v>
      </c>
      <c r="U164" s="0" t="n">
        <v>0.01</v>
      </c>
      <c r="V164" s="0" t="n">
        <v>0.01</v>
      </c>
      <c r="W164" s="0" t="n">
        <v>97</v>
      </c>
    </row>
    <row r="165" customFormat="false" ht="14.5" hidden="false" customHeight="false" outlineLevel="0" collapsed="false">
      <c r="G165" s="0" t="n">
        <v>162</v>
      </c>
      <c r="H165" s="0" t="n">
        <v>1</v>
      </c>
      <c r="I165" s="0" t="n">
        <v>0.01</v>
      </c>
      <c r="J165" s="0" t="n">
        <v>0.02</v>
      </c>
      <c r="K165" s="0" t="n">
        <v>90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78</v>
      </c>
    </row>
    <row r="166" customFormat="false" ht="14.5" hidden="false" customHeight="false" outlineLevel="0" collapsed="false">
      <c r="G166" s="0" t="n">
        <v>163</v>
      </c>
      <c r="H166" s="0" t="n">
        <v>0.5</v>
      </c>
      <c r="I166" s="0" t="n">
        <v>0.76</v>
      </c>
      <c r="J166" s="0" t="n">
        <v>0.6</v>
      </c>
      <c r="K166" s="0" t="n">
        <v>101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95</v>
      </c>
    </row>
    <row r="167" customFormat="false" ht="14.5" hidden="false" customHeight="false" outlineLevel="0" collapsed="false">
      <c r="G167" s="0" t="n">
        <v>164</v>
      </c>
      <c r="H167" s="0" t="n">
        <v>0.36</v>
      </c>
      <c r="I167" s="0" t="n">
        <v>0.21</v>
      </c>
      <c r="J167" s="0" t="n">
        <v>0.27</v>
      </c>
      <c r="K167" s="0" t="n">
        <v>75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80</v>
      </c>
    </row>
    <row r="168" customFormat="false" ht="14.5" hidden="false" customHeight="false" outlineLevel="0" collapsed="false">
      <c r="G168" s="0" t="n">
        <v>165</v>
      </c>
      <c r="H168" s="0" t="n">
        <v>0.17</v>
      </c>
      <c r="I168" s="0" t="n">
        <v>0.09</v>
      </c>
      <c r="J168" s="0" t="n">
        <v>0.11</v>
      </c>
      <c r="K168" s="0" t="n">
        <v>82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81</v>
      </c>
    </row>
    <row r="169" customFormat="false" ht="14.5" hidden="false" customHeight="false" outlineLevel="0" collapsed="false">
      <c r="G169" s="0" t="n">
        <v>166</v>
      </c>
      <c r="H169" s="0" t="n">
        <v>0.42</v>
      </c>
      <c r="I169" s="0" t="n">
        <v>0.45</v>
      </c>
      <c r="J169" s="0" t="n">
        <v>0.44</v>
      </c>
      <c r="K169" s="0" t="n">
        <v>75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80</v>
      </c>
    </row>
    <row r="170" customFormat="false" ht="14.5" hidden="false" customHeight="false" outlineLevel="0" collapsed="false">
      <c r="G170" s="0" t="n">
        <v>167</v>
      </c>
      <c r="H170" s="0" t="n">
        <v>0.53</v>
      </c>
      <c r="I170" s="0" t="n">
        <v>0.29</v>
      </c>
      <c r="J170" s="0" t="n">
        <v>0.38</v>
      </c>
      <c r="K170" s="0" t="n">
        <v>117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115</v>
      </c>
    </row>
    <row r="171" customFormat="false" ht="14.5" hidden="false" customHeight="false" outlineLevel="0" collapsed="false">
      <c r="G171" s="0" t="n">
        <v>168</v>
      </c>
      <c r="H171" s="0" t="n">
        <v>0.23</v>
      </c>
      <c r="I171" s="0" t="n">
        <v>0.29</v>
      </c>
      <c r="J171" s="0" t="n">
        <v>0.25</v>
      </c>
      <c r="K171" s="0" t="n">
        <v>112</v>
      </c>
      <c r="S171" s="0" t="n">
        <v>168</v>
      </c>
      <c r="T171" s="0" t="n">
        <v>0</v>
      </c>
      <c r="U171" s="0" t="n">
        <v>0</v>
      </c>
      <c r="V171" s="0" t="n">
        <v>0</v>
      </c>
      <c r="W171" s="0" t="n">
        <v>99</v>
      </c>
    </row>
    <row r="172" customFormat="false" ht="14.5" hidden="false" customHeight="false" outlineLevel="0" collapsed="false">
      <c r="G172" s="0" t="n">
        <v>169</v>
      </c>
      <c r="H172" s="0" t="n">
        <v>0.68</v>
      </c>
      <c r="I172" s="0" t="n">
        <v>0.86</v>
      </c>
      <c r="J172" s="0" t="n">
        <v>0.76</v>
      </c>
      <c r="K172" s="0" t="n">
        <v>73</v>
      </c>
      <c r="S172" s="0" t="n">
        <v>169</v>
      </c>
      <c r="T172" s="0" t="n">
        <v>0.01</v>
      </c>
      <c r="U172" s="0" t="n">
        <v>0.05</v>
      </c>
      <c r="V172" s="0" t="n">
        <v>0.02</v>
      </c>
      <c r="W172" s="0" t="n">
        <v>81</v>
      </c>
    </row>
    <row r="173" customFormat="false" ht="14.5" hidden="false" customHeight="false" outlineLevel="0" collapsed="false">
      <c r="G173" s="0" t="n">
        <v>170</v>
      </c>
      <c r="H173" s="0" t="n">
        <v>0.44</v>
      </c>
      <c r="I173" s="0" t="n">
        <v>0.86</v>
      </c>
      <c r="J173" s="0" t="n">
        <v>0.58</v>
      </c>
      <c r="K173" s="0" t="n">
        <v>71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82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0.94</v>
      </c>
      <c r="J174" s="0" t="n">
        <v>0.97</v>
      </c>
      <c r="K174" s="0" t="n">
        <v>120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120</v>
      </c>
    </row>
    <row r="175" customFormat="false" ht="14.5" hidden="false" customHeight="false" outlineLevel="0" collapsed="false">
      <c r="G175" s="0" t="n">
        <v>172</v>
      </c>
      <c r="H175" s="0" t="n">
        <v>0.33</v>
      </c>
      <c r="I175" s="0" t="n">
        <v>0.45</v>
      </c>
      <c r="J175" s="0" t="n">
        <v>0.38</v>
      </c>
      <c r="K175" s="0" t="n">
        <v>77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74</v>
      </c>
    </row>
    <row r="176" customFormat="false" ht="14.5" hidden="false" customHeight="false" outlineLevel="0" collapsed="false">
      <c r="G176" s="0" t="n">
        <v>173</v>
      </c>
      <c r="H176" s="0" t="n">
        <v>0.45</v>
      </c>
      <c r="I176" s="0" t="n">
        <v>0.42</v>
      </c>
      <c r="J176" s="0" t="n">
        <v>0.44</v>
      </c>
      <c r="K176" s="0" t="n">
        <v>111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121</v>
      </c>
    </row>
    <row r="177" customFormat="false" ht="14.5" hidden="false" customHeight="false" outlineLevel="0" collapsed="false">
      <c r="G177" s="0" t="n">
        <v>174</v>
      </c>
      <c r="H177" s="0" t="n">
        <v>0</v>
      </c>
      <c r="I177" s="0" t="n">
        <v>0</v>
      </c>
      <c r="J177" s="0" t="n">
        <v>0</v>
      </c>
      <c r="K177" s="0" t="n">
        <v>98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116</v>
      </c>
    </row>
    <row r="178" customFormat="false" ht="14.5" hidden="false" customHeight="false" outlineLevel="0" collapsed="false">
      <c r="G178" s="0" t="n">
        <v>175</v>
      </c>
      <c r="H178" s="0" t="n">
        <v>0.46</v>
      </c>
      <c r="I178" s="0" t="n">
        <v>0.2</v>
      </c>
      <c r="J178" s="0" t="n">
        <v>0.28</v>
      </c>
      <c r="K178" s="0" t="n">
        <v>80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87</v>
      </c>
    </row>
    <row r="179" customFormat="false" ht="14.5" hidden="false" customHeight="false" outlineLevel="0" collapsed="false">
      <c r="G179" s="0" t="n">
        <v>176</v>
      </c>
      <c r="H179" s="0" t="n">
        <v>0.38</v>
      </c>
      <c r="I179" s="0" t="n">
        <v>0.17</v>
      </c>
      <c r="J179" s="0" t="n">
        <v>0.24</v>
      </c>
      <c r="K179" s="0" t="n">
        <v>86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89</v>
      </c>
    </row>
    <row r="180" customFormat="false" ht="14.5" hidden="false" customHeight="false" outlineLevel="0" collapsed="false">
      <c r="G180" s="0" t="n">
        <v>177</v>
      </c>
      <c r="H180" s="0" t="n">
        <v>0.94</v>
      </c>
      <c r="I180" s="0" t="n">
        <v>0.37</v>
      </c>
      <c r="J180" s="0" t="n">
        <v>0.53</v>
      </c>
      <c r="K180" s="0" t="n">
        <v>82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73</v>
      </c>
    </row>
    <row r="181" customFormat="false" ht="14.5" hidden="false" customHeight="false" outlineLevel="0" collapsed="false">
      <c r="G181" s="0" t="n">
        <v>178</v>
      </c>
      <c r="H181" s="0" t="n">
        <v>0.11</v>
      </c>
      <c r="I181" s="0" t="n">
        <v>0.04</v>
      </c>
      <c r="J181" s="0" t="n">
        <v>0.06</v>
      </c>
      <c r="K181" s="0" t="n">
        <v>99</v>
      </c>
      <c r="S181" s="0" t="n">
        <v>178</v>
      </c>
      <c r="T181" s="0" t="n">
        <v>0.01</v>
      </c>
      <c r="U181" s="0" t="n">
        <v>0.04</v>
      </c>
      <c r="V181" s="0" t="n">
        <v>0.01</v>
      </c>
      <c r="W181" s="0" t="n">
        <v>71</v>
      </c>
    </row>
    <row r="182" customFormat="false" ht="14.5" hidden="false" customHeight="false" outlineLevel="0" collapsed="false">
      <c r="G182" s="0" t="n">
        <v>179</v>
      </c>
      <c r="H182" s="0" t="n">
        <v>0.68</v>
      </c>
      <c r="I182" s="0" t="n">
        <v>0.73</v>
      </c>
      <c r="J182" s="0" t="n">
        <v>0.7</v>
      </c>
      <c r="K182" s="0" t="n">
        <v>70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78</v>
      </c>
    </row>
    <row r="183" customFormat="false" ht="14.5" hidden="false" customHeight="false" outlineLevel="0" collapsed="false">
      <c r="G183" s="0" t="n">
        <v>180</v>
      </c>
      <c r="H183" s="0" t="n">
        <v>0</v>
      </c>
      <c r="I183" s="0" t="n">
        <v>0</v>
      </c>
      <c r="J183" s="0" t="n">
        <v>0</v>
      </c>
      <c r="K183" s="0" t="n">
        <v>74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78</v>
      </c>
    </row>
    <row r="184" customFormat="false" ht="14.5" hidden="false" customHeight="false" outlineLevel="0" collapsed="false">
      <c r="G184" s="0" t="n">
        <v>181</v>
      </c>
      <c r="H184" s="0" t="n">
        <v>0.45</v>
      </c>
      <c r="I184" s="0" t="n">
        <v>0.44</v>
      </c>
      <c r="J184" s="0" t="n">
        <v>0.45</v>
      </c>
      <c r="K184" s="0" t="n">
        <v>75</v>
      </c>
      <c r="S184" s="0" t="n">
        <v>181</v>
      </c>
      <c r="T184" s="0" t="n">
        <v>0.01</v>
      </c>
      <c r="U184" s="0" t="n">
        <v>0.09</v>
      </c>
      <c r="V184" s="0" t="n">
        <v>0.02</v>
      </c>
      <c r="W184" s="0" t="n">
        <v>67</v>
      </c>
    </row>
    <row r="185" customFormat="false" ht="14.5" hidden="false" customHeight="false" outlineLevel="0" collapsed="false">
      <c r="G185" s="0" t="n">
        <v>182</v>
      </c>
      <c r="H185" s="0" t="n">
        <v>0.44</v>
      </c>
      <c r="I185" s="0" t="n">
        <v>0.28</v>
      </c>
      <c r="J185" s="0" t="n">
        <v>0.34</v>
      </c>
      <c r="K185" s="0" t="n">
        <v>68</v>
      </c>
      <c r="S185" s="0" t="n">
        <v>182</v>
      </c>
      <c r="T185" s="0" t="n">
        <v>0.01</v>
      </c>
      <c r="U185" s="0" t="n">
        <v>0.07</v>
      </c>
      <c r="V185" s="0" t="n">
        <v>0.02</v>
      </c>
      <c r="W185" s="0" t="n">
        <v>81</v>
      </c>
    </row>
    <row r="186" customFormat="false" ht="14.5" hidden="false" customHeight="false" outlineLevel="0" collapsed="false">
      <c r="G186" s="0" t="n">
        <v>183</v>
      </c>
      <c r="H186" s="0" t="n">
        <v>0.23</v>
      </c>
      <c r="I186" s="0" t="n">
        <v>0.9</v>
      </c>
      <c r="J186" s="0" t="n">
        <v>0.37</v>
      </c>
      <c r="K186" s="0" t="n">
        <v>67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78</v>
      </c>
    </row>
    <row r="187" customFormat="false" ht="14.5" hidden="false" customHeight="false" outlineLevel="0" collapsed="false">
      <c r="G187" s="0" t="n">
        <v>184</v>
      </c>
      <c r="H187" s="0" t="n">
        <v>0.48</v>
      </c>
      <c r="I187" s="0" t="n">
        <v>0.28</v>
      </c>
      <c r="J187" s="0" t="n">
        <v>0.35</v>
      </c>
      <c r="K187" s="0" t="n">
        <v>123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141</v>
      </c>
    </row>
    <row r="188" customFormat="false" ht="14.5" hidden="false" customHeight="false" outlineLevel="0" collapsed="false">
      <c r="G188" s="0" t="n">
        <v>185</v>
      </c>
      <c r="H188" s="0" t="n">
        <v>0.89</v>
      </c>
      <c r="I188" s="0" t="n">
        <v>0.22</v>
      </c>
      <c r="J188" s="0" t="n">
        <v>0.36</v>
      </c>
      <c r="K188" s="0" t="n">
        <v>72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72</v>
      </c>
    </row>
    <row r="189" customFormat="false" ht="14.5" hidden="false" customHeight="false" outlineLevel="0" collapsed="false">
      <c r="G189" s="0" t="n">
        <v>186</v>
      </c>
      <c r="H189" s="0" t="n">
        <v>0.61</v>
      </c>
      <c r="I189" s="0" t="n">
        <v>0.62</v>
      </c>
      <c r="J189" s="0" t="n">
        <v>0.61</v>
      </c>
      <c r="K189" s="0" t="n">
        <v>120</v>
      </c>
      <c r="S189" s="0" t="n">
        <v>186</v>
      </c>
      <c r="T189" s="0" t="n">
        <v>0.03</v>
      </c>
      <c r="U189" s="0" t="n">
        <v>0.27</v>
      </c>
      <c r="V189" s="0" t="n">
        <v>0.05</v>
      </c>
      <c r="W189" s="0" t="n">
        <v>102</v>
      </c>
    </row>
    <row r="190" customFormat="false" ht="14.5" hidden="false" customHeight="false" outlineLevel="0" collapsed="false">
      <c r="G190" s="0" t="n">
        <v>187</v>
      </c>
      <c r="H190" s="0" t="n">
        <v>0</v>
      </c>
      <c r="I190" s="0" t="n">
        <v>0</v>
      </c>
      <c r="J190" s="0" t="n">
        <v>0</v>
      </c>
      <c r="K190" s="0" t="n">
        <v>105</v>
      </c>
      <c r="S190" s="0" t="n">
        <v>187</v>
      </c>
      <c r="T190" s="0" t="n">
        <v>0.05</v>
      </c>
      <c r="U190" s="0" t="n">
        <v>0.1</v>
      </c>
      <c r="V190" s="0" t="n">
        <v>0.07</v>
      </c>
      <c r="W190" s="0" t="n">
        <v>125</v>
      </c>
    </row>
    <row r="191" customFormat="false" ht="14.5" hidden="false" customHeight="false" outlineLevel="0" collapsed="false">
      <c r="G191" s="0" t="n">
        <v>188</v>
      </c>
      <c r="H191" s="0" t="n">
        <v>0</v>
      </c>
      <c r="I191" s="0" t="n">
        <v>0</v>
      </c>
      <c r="J191" s="0" t="n">
        <v>0</v>
      </c>
      <c r="K191" s="0" t="n">
        <v>83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73</v>
      </c>
    </row>
    <row r="192" customFormat="false" ht="14.5" hidden="false" customHeight="false" outlineLevel="0" collapsed="false">
      <c r="G192" s="0" t="n">
        <v>189</v>
      </c>
      <c r="H192" s="0" t="n">
        <v>0</v>
      </c>
      <c r="I192" s="0" t="n">
        <v>0</v>
      </c>
      <c r="J192" s="0" t="n">
        <v>0</v>
      </c>
      <c r="K192" s="0" t="n">
        <v>74</v>
      </c>
      <c r="S192" s="0" t="n">
        <v>189</v>
      </c>
      <c r="T192" s="0" t="n">
        <v>0.01</v>
      </c>
      <c r="U192" s="0" t="n">
        <v>0.12</v>
      </c>
      <c r="V192" s="0" t="n">
        <v>0.01</v>
      </c>
      <c r="W192" s="0" t="n">
        <v>64</v>
      </c>
    </row>
    <row r="193" customFormat="false" ht="14.5" hidden="false" customHeight="false" outlineLevel="0" collapsed="false">
      <c r="G193" s="0" t="n">
        <v>190</v>
      </c>
      <c r="H193" s="0" t="n">
        <v>0.43</v>
      </c>
      <c r="I193" s="0" t="n">
        <v>0.04</v>
      </c>
      <c r="J193" s="0" t="n">
        <v>0.08</v>
      </c>
      <c r="K193" s="0" t="n">
        <v>72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75</v>
      </c>
    </row>
    <row r="194" customFormat="false" ht="14.5" hidden="false" customHeight="false" outlineLevel="0" collapsed="false">
      <c r="G194" s="0" t="n">
        <v>191</v>
      </c>
      <c r="H194" s="0" t="n">
        <v>0.48</v>
      </c>
      <c r="I194" s="0" t="n">
        <v>0.63</v>
      </c>
      <c r="J194" s="0" t="n">
        <v>0.54</v>
      </c>
      <c r="K194" s="0" t="n">
        <v>73</v>
      </c>
      <c r="S194" s="0" t="n">
        <v>191</v>
      </c>
      <c r="T194" s="0" t="n">
        <v>0.02</v>
      </c>
      <c r="U194" s="0" t="n">
        <v>0.01</v>
      </c>
      <c r="V194" s="0" t="n">
        <v>0.02</v>
      </c>
      <c r="W194" s="0" t="n">
        <v>80</v>
      </c>
    </row>
    <row r="195" customFormat="false" ht="14.5" hidden="false" customHeight="false" outlineLevel="0" collapsed="false">
      <c r="G195" s="0" t="n">
        <v>192</v>
      </c>
      <c r="H195" s="0" t="n">
        <v>0.9</v>
      </c>
      <c r="I195" s="0" t="n">
        <v>0.22</v>
      </c>
      <c r="J195" s="0" t="n">
        <v>0.35</v>
      </c>
      <c r="K195" s="0" t="n">
        <v>83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80</v>
      </c>
    </row>
    <row r="196" customFormat="false" ht="14.5" hidden="false" customHeight="false" outlineLevel="0" collapsed="false">
      <c r="G196" s="0" t="n">
        <v>193</v>
      </c>
      <c r="H196" s="0" t="n">
        <v>0.72</v>
      </c>
      <c r="I196" s="0" t="n">
        <v>0.79</v>
      </c>
      <c r="J196" s="0" t="n">
        <v>0.75</v>
      </c>
      <c r="K196" s="0" t="n">
        <v>117</v>
      </c>
      <c r="S196" s="0" t="n">
        <v>193</v>
      </c>
      <c r="T196" s="0" t="n">
        <v>0.03</v>
      </c>
      <c r="U196" s="0" t="n">
        <v>0.1</v>
      </c>
      <c r="V196" s="0" t="n">
        <v>0.05</v>
      </c>
      <c r="W196" s="0" t="n">
        <v>96</v>
      </c>
    </row>
    <row r="197" customFormat="false" ht="14.5" hidden="false" customHeight="false" outlineLevel="0" collapsed="false">
      <c r="G197" s="0" t="n">
        <v>194</v>
      </c>
      <c r="H197" s="0" t="n">
        <v>0.49</v>
      </c>
      <c r="I197" s="0" t="n">
        <v>0.78</v>
      </c>
      <c r="J197" s="0" t="n">
        <v>0.6</v>
      </c>
      <c r="K197" s="0" t="n">
        <v>118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119</v>
      </c>
    </row>
    <row r="198" customFormat="false" ht="14.5" hidden="false" customHeight="false" outlineLevel="0" collapsed="false">
      <c r="G198" s="0" t="n">
        <v>195</v>
      </c>
      <c r="H198" s="0" t="n">
        <v>0</v>
      </c>
      <c r="I198" s="0" t="n">
        <v>0</v>
      </c>
      <c r="J198" s="0" t="n">
        <v>0</v>
      </c>
      <c r="K198" s="0" t="n">
        <v>71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71</v>
      </c>
    </row>
    <row r="199" customFormat="false" ht="14.5" hidden="false" customHeight="false" outlineLevel="0" collapsed="false">
      <c r="G199" s="0" t="n">
        <v>196</v>
      </c>
      <c r="H199" s="0" t="n">
        <v>0.66</v>
      </c>
      <c r="I199" s="0" t="n">
        <v>0.28</v>
      </c>
      <c r="J199" s="0" t="n">
        <v>0.4</v>
      </c>
      <c r="K199" s="0" t="n">
        <v>117</v>
      </c>
      <c r="S199" s="0" t="n">
        <v>196</v>
      </c>
      <c r="T199" s="0" t="n">
        <v>0.02</v>
      </c>
      <c r="U199" s="0" t="n">
        <v>0.13</v>
      </c>
      <c r="V199" s="0" t="n">
        <v>0.04</v>
      </c>
      <c r="W199" s="0" t="n">
        <v>119</v>
      </c>
    </row>
    <row r="200" customFormat="false" ht="14.5" hidden="false" customHeight="false" outlineLevel="0" collapsed="false">
      <c r="G200" s="0" t="n">
        <v>197</v>
      </c>
      <c r="H200" s="0" t="n">
        <v>0.35</v>
      </c>
      <c r="I200" s="0" t="n">
        <v>0.41</v>
      </c>
      <c r="J200" s="0" t="n">
        <v>0.38</v>
      </c>
      <c r="K200" s="0" t="n">
        <v>79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89</v>
      </c>
    </row>
    <row r="201" customFormat="false" ht="14.5" hidden="false" customHeight="false" outlineLevel="0" collapsed="false">
      <c r="G201" s="0" t="n">
        <v>198</v>
      </c>
      <c r="H201" s="0" t="n">
        <v>0.29</v>
      </c>
      <c r="I201" s="0" t="n">
        <v>0.3</v>
      </c>
      <c r="J201" s="0" t="n">
        <v>0.29</v>
      </c>
      <c r="K201" s="0" t="n">
        <v>74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67</v>
      </c>
    </row>
    <row r="202" customFormat="false" ht="14.5" hidden="false" customHeight="false" outlineLevel="0" collapsed="false">
      <c r="G202" s="0" t="n">
        <v>199</v>
      </c>
      <c r="H202" s="0" t="n">
        <v>0.27</v>
      </c>
      <c r="I202" s="0" t="n">
        <v>0.79</v>
      </c>
      <c r="J202" s="0" t="n">
        <v>0.41</v>
      </c>
      <c r="K202" s="0" t="n">
        <v>84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74</v>
      </c>
    </row>
    <row r="203" customFormat="false" ht="14.5" hidden="false" customHeight="false" outlineLevel="0" collapsed="false">
      <c r="G203" s="0" t="n">
        <v>200</v>
      </c>
      <c r="H203" s="0" t="n">
        <v>0.59</v>
      </c>
      <c r="I203" s="0" t="n">
        <v>0.96</v>
      </c>
      <c r="J203" s="0" t="n">
        <v>0.73</v>
      </c>
      <c r="K203" s="0" t="n">
        <v>89</v>
      </c>
      <c r="S203" s="0" t="n">
        <v>200</v>
      </c>
      <c r="T203" s="0" t="n">
        <v>0.04</v>
      </c>
      <c r="U203" s="0" t="n">
        <v>0.01</v>
      </c>
      <c r="V203" s="0" t="n">
        <v>0.02</v>
      </c>
      <c r="W203" s="0" t="n">
        <v>68</v>
      </c>
    </row>
    <row r="204" customFormat="false" ht="14.5" hidden="false" customHeight="false" outlineLevel="0" collapsed="false">
      <c r="G204" s="0" t="n">
        <v>201</v>
      </c>
      <c r="H204" s="0" t="n">
        <v>0.6</v>
      </c>
      <c r="I204" s="0" t="n">
        <v>0.35</v>
      </c>
      <c r="J204" s="0" t="n">
        <v>0.44</v>
      </c>
      <c r="K204" s="0" t="n">
        <v>69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76</v>
      </c>
    </row>
    <row r="205" customFormat="false" ht="14.5" hidden="false" customHeight="false" outlineLevel="0" collapsed="false">
      <c r="G205" s="0" t="n">
        <v>202</v>
      </c>
      <c r="H205" s="0" t="n">
        <v>0.36</v>
      </c>
      <c r="I205" s="0" t="n">
        <v>0.64</v>
      </c>
      <c r="J205" s="0" t="n">
        <v>0.47</v>
      </c>
      <c r="K205" s="0" t="n">
        <v>120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99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72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70</v>
      </c>
    </row>
    <row r="207" customFormat="false" ht="14.5" hidden="false" customHeight="false" outlineLevel="0" collapsed="false">
      <c r="G207" s="0" t="n">
        <v>204</v>
      </c>
      <c r="H207" s="0" t="n">
        <v>0</v>
      </c>
      <c r="I207" s="0" t="n">
        <v>0</v>
      </c>
      <c r="J207" s="0" t="n">
        <v>0</v>
      </c>
      <c r="K207" s="0" t="n">
        <v>113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120</v>
      </c>
    </row>
    <row r="208" customFormat="false" ht="14.5" hidden="false" customHeight="false" outlineLevel="0" collapsed="false">
      <c r="G208" s="0" t="n">
        <v>205</v>
      </c>
      <c r="H208" s="0" t="n">
        <v>0.4</v>
      </c>
      <c r="I208" s="0" t="n">
        <v>0.42</v>
      </c>
      <c r="J208" s="0" t="n">
        <v>0.41</v>
      </c>
      <c r="K208" s="0" t="n">
        <v>77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85</v>
      </c>
    </row>
    <row r="209" customFormat="false" ht="14.5" hidden="false" customHeight="false" outlineLevel="0" collapsed="false">
      <c r="G209" s="0" t="n">
        <v>206</v>
      </c>
      <c r="H209" s="0" t="n">
        <v>0.5</v>
      </c>
      <c r="I209" s="0" t="n">
        <v>0.25</v>
      </c>
      <c r="J209" s="0" t="n">
        <v>0.33</v>
      </c>
      <c r="K209" s="0" t="n">
        <v>121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125</v>
      </c>
    </row>
    <row r="210" customFormat="false" ht="14.5" hidden="false" customHeight="false" outlineLevel="0" collapsed="false">
      <c r="G210" s="0" t="n">
        <v>207</v>
      </c>
      <c r="H210" s="0" t="n">
        <v>0.2</v>
      </c>
      <c r="I210" s="0" t="n">
        <v>0.04</v>
      </c>
      <c r="J210" s="0" t="n">
        <v>0.07</v>
      </c>
      <c r="K210" s="0" t="n">
        <v>77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80</v>
      </c>
    </row>
    <row r="211" customFormat="false" ht="14.5" hidden="false" customHeight="false" outlineLevel="0" collapsed="false">
      <c r="G211" s="0" t="n">
        <v>208</v>
      </c>
      <c r="H211" s="0" t="n">
        <v>0.29</v>
      </c>
      <c r="I211" s="0" t="n">
        <v>0.33</v>
      </c>
      <c r="J211" s="0" t="n">
        <v>0.31</v>
      </c>
      <c r="K211" s="0" t="n">
        <v>107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133</v>
      </c>
    </row>
    <row r="212" customFormat="false" ht="14.5" hidden="false" customHeight="false" outlineLevel="0" collapsed="false">
      <c r="G212" s="0" t="n">
        <v>209</v>
      </c>
      <c r="H212" s="0" t="n">
        <v>0</v>
      </c>
      <c r="I212" s="0" t="n">
        <v>0</v>
      </c>
      <c r="J212" s="0" t="n">
        <v>0</v>
      </c>
      <c r="K212" s="0" t="n">
        <v>116</v>
      </c>
      <c r="S212" s="0" t="n">
        <v>209</v>
      </c>
      <c r="T212" s="0" t="n">
        <v>0.02</v>
      </c>
      <c r="U212" s="0" t="n">
        <v>0.24</v>
      </c>
      <c r="V212" s="0" t="n">
        <v>0.04</v>
      </c>
      <c r="W212" s="0" t="n">
        <v>119</v>
      </c>
    </row>
    <row r="213" customFormat="false" ht="14.5" hidden="false" customHeight="false" outlineLevel="0" collapsed="false">
      <c r="G213" s="0" t="n">
        <v>210</v>
      </c>
      <c r="H213" s="0" t="n">
        <v>0</v>
      </c>
      <c r="I213" s="0" t="n">
        <v>0</v>
      </c>
      <c r="J213" s="0" t="n">
        <v>0</v>
      </c>
      <c r="K213" s="0" t="n">
        <v>102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113</v>
      </c>
    </row>
    <row r="214" customFormat="false" ht="14.5" hidden="false" customHeight="false" outlineLevel="0" collapsed="false">
      <c r="G214" s="0" t="n">
        <v>211</v>
      </c>
      <c r="H214" s="0" t="n">
        <v>0.79</v>
      </c>
      <c r="I214" s="0" t="n">
        <v>0.53</v>
      </c>
      <c r="J214" s="0" t="n">
        <v>0.63</v>
      </c>
      <c r="K214" s="0" t="n">
        <v>91</v>
      </c>
      <c r="S214" s="0" t="n">
        <v>211</v>
      </c>
      <c r="T214" s="0" t="n">
        <v>0</v>
      </c>
      <c r="U214" s="0" t="n">
        <v>0</v>
      </c>
      <c r="V214" s="0" t="n">
        <v>0</v>
      </c>
      <c r="W214" s="0" t="n">
        <v>81</v>
      </c>
    </row>
    <row r="215" customFormat="false" ht="14.5" hidden="false" customHeight="false" outlineLevel="0" collapsed="false">
      <c r="G215" s="0" t="n">
        <v>212</v>
      </c>
      <c r="H215" s="0" t="n">
        <v>0.37</v>
      </c>
      <c r="I215" s="0" t="n">
        <v>0.38</v>
      </c>
      <c r="J215" s="0" t="n">
        <v>0.37</v>
      </c>
      <c r="K215" s="0" t="n">
        <v>122</v>
      </c>
      <c r="S215" s="0" t="n">
        <v>212</v>
      </c>
      <c r="T215" s="0" t="n">
        <v>0.01</v>
      </c>
      <c r="U215" s="0" t="n">
        <v>0.05</v>
      </c>
      <c r="V215" s="0" t="n">
        <v>0.02</v>
      </c>
      <c r="W215" s="0" t="n">
        <v>103</v>
      </c>
    </row>
    <row r="216" customFormat="false" ht="14.5" hidden="false" customHeight="false" outlineLevel="0" collapsed="false">
      <c r="G216" s="0" t="n">
        <v>213</v>
      </c>
      <c r="H216" s="0" t="n">
        <v>0.1</v>
      </c>
      <c r="I216" s="0" t="n">
        <v>0.05</v>
      </c>
      <c r="J216" s="0" t="n">
        <v>0.07</v>
      </c>
      <c r="K216" s="0" t="n">
        <v>79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90</v>
      </c>
    </row>
    <row r="217" customFormat="false" ht="14.5" hidden="false" customHeight="false" outlineLevel="0" collapsed="false">
      <c r="G217" s="0" t="n">
        <v>214</v>
      </c>
      <c r="H217" s="0" t="n">
        <v>0.17</v>
      </c>
      <c r="I217" s="0" t="n">
        <v>0.5</v>
      </c>
      <c r="J217" s="0" t="n">
        <v>0.26</v>
      </c>
      <c r="K217" s="0" t="n">
        <v>76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73</v>
      </c>
    </row>
    <row r="218" customFormat="false" ht="14.5" hidden="false" customHeight="false" outlineLevel="0" collapsed="false">
      <c r="G218" s="0" t="n">
        <v>215</v>
      </c>
      <c r="H218" s="0" t="n">
        <v>0.96</v>
      </c>
      <c r="I218" s="0" t="n">
        <v>0.2</v>
      </c>
      <c r="J218" s="0" t="n">
        <v>0.34</v>
      </c>
      <c r="K218" s="0" t="n">
        <v>113</v>
      </c>
      <c r="S218" s="0" t="n">
        <v>215</v>
      </c>
      <c r="T218" s="0" t="n">
        <v>0.02</v>
      </c>
      <c r="U218" s="0" t="n">
        <v>0.09</v>
      </c>
      <c r="V218" s="0" t="n">
        <v>0.04</v>
      </c>
      <c r="W218" s="0" t="n">
        <v>120</v>
      </c>
    </row>
    <row r="219" customFormat="false" ht="14.5" hidden="false" customHeight="false" outlineLevel="0" collapsed="false">
      <c r="G219" s="0" t="n">
        <v>216</v>
      </c>
      <c r="H219" s="0" t="n">
        <v>0.13</v>
      </c>
      <c r="I219" s="0" t="n">
        <v>0.91</v>
      </c>
      <c r="J219" s="0" t="n">
        <v>0.23</v>
      </c>
      <c r="K219" s="0" t="n">
        <v>78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83</v>
      </c>
    </row>
    <row r="220" customFormat="false" ht="14.5" hidden="false" customHeight="false" outlineLevel="0" collapsed="false">
      <c r="G220" s="0" t="n">
        <v>217</v>
      </c>
      <c r="H220" s="0" t="n">
        <v>0.22</v>
      </c>
      <c r="I220" s="0" t="n">
        <v>0.31</v>
      </c>
      <c r="J220" s="0" t="n">
        <v>0.26</v>
      </c>
      <c r="K220" s="0" t="n">
        <v>115</v>
      </c>
      <c r="S220" s="0" t="n">
        <v>217</v>
      </c>
      <c r="T220" s="0" t="n">
        <v>0.04</v>
      </c>
      <c r="U220" s="0" t="n">
        <v>0.04</v>
      </c>
      <c r="V220" s="0" t="n">
        <v>0.04</v>
      </c>
      <c r="W220" s="0" t="n">
        <v>133</v>
      </c>
    </row>
    <row r="221" customFormat="false" ht="14.5" hidden="false" customHeight="false" outlineLevel="0" collapsed="false">
      <c r="G221" s="0" t="n">
        <v>218</v>
      </c>
      <c r="H221" s="0" t="n">
        <v>0.23</v>
      </c>
      <c r="I221" s="0" t="n">
        <v>0.42</v>
      </c>
      <c r="J221" s="0" t="n">
        <v>0.3</v>
      </c>
      <c r="K221" s="0" t="n">
        <v>73</v>
      </c>
      <c r="S221" s="0" t="n">
        <v>218</v>
      </c>
      <c r="T221" s="0" t="n">
        <v>0.01</v>
      </c>
      <c r="U221" s="0" t="n">
        <v>0.05</v>
      </c>
      <c r="V221" s="0" t="n">
        <v>0.01</v>
      </c>
      <c r="W221" s="0" t="n">
        <v>82</v>
      </c>
    </row>
    <row r="222" customFormat="false" ht="14.5" hidden="false" customHeight="false" outlineLevel="0" collapsed="false">
      <c r="G222" s="0" t="n">
        <v>219</v>
      </c>
      <c r="H222" s="0" t="n">
        <v>0.63</v>
      </c>
      <c r="I222" s="0" t="n">
        <v>0.9</v>
      </c>
      <c r="J222" s="0" t="n">
        <v>0.74</v>
      </c>
      <c r="K222" s="0" t="n">
        <v>116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129</v>
      </c>
    </row>
    <row r="223" customFormat="false" ht="14.5" hidden="false" customHeight="false" outlineLevel="0" collapsed="false">
      <c r="G223" s="0" t="n">
        <v>220</v>
      </c>
      <c r="H223" s="0" t="n">
        <v>0.23</v>
      </c>
      <c r="I223" s="0" t="n">
        <v>0.12</v>
      </c>
      <c r="J223" s="0" t="n">
        <v>0.16</v>
      </c>
      <c r="K223" s="0" t="n">
        <v>77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82</v>
      </c>
    </row>
    <row r="224" customFormat="false" ht="14.5" hidden="false" customHeight="false" outlineLevel="0" collapsed="false">
      <c r="G224" s="0" t="n">
        <v>221</v>
      </c>
      <c r="H224" s="0" t="n">
        <v>0.38</v>
      </c>
      <c r="I224" s="0" t="n">
        <v>0.44</v>
      </c>
      <c r="J224" s="0" t="n">
        <v>0.41</v>
      </c>
      <c r="K224" s="0" t="n">
        <v>114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121</v>
      </c>
    </row>
    <row r="225" customFormat="false" ht="14.5" hidden="false" customHeight="false" outlineLevel="0" collapsed="false">
      <c r="G225" s="0" t="n">
        <v>222</v>
      </c>
      <c r="H225" s="0" t="n">
        <v>0.35</v>
      </c>
      <c r="I225" s="0" t="n">
        <v>0.86</v>
      </c>
      <c r="J225" s="0" t="n">
        <v>0.5</v>
      </c>
      <c r="K225" s="0" t="n">
        <v>96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87</v>
      </c>
    </row>
    <row r="226" customFormat="false" ht="14.5" hidden="false" customHeight="false" outlineLevel="0" collapsed="false">
      <c r="G226" s="0" t="n">
        <v>223</v>
      </c>
      <c r="H226" s="0" t="n">
        <v>0</v>
      </c>
      <c r="I226" s="0" t="n">
        <v>0</v>
      </c>
      <c r="J226" s="0" t="n">
        <v>0</v>
      </c>
      <c r="K226" s="0" t="n">
        <v>146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134</v>
      </c>
    </row>
    <row r="227" customFormat="false" ht="14.5" hidden="false" customHeight="false" outlineLevel="0" collapsed="false">
      <c r="G227" s="0" t="n">
        <v>224</v>
      </c>
      <c r="H227" s="0" t="n">
        <v>0.5</v>
      </c>
      <c r="I227" s="0" t="n">
        <v>0.05</v>
      </c>
      <c r="J227" s="0" t="n">
        <v>0.09</v>
      </c>
      <c r="K227" s="0" t="n">
        <v>79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88</v>
      </c>
    </row>
    <row r="228" customFormat="false" ht="14.5" hidden="false" customHeight="false" outlineLevel="0" collapsed="false">
      <c r="G228" s="0" t="n">
        <v>225</v>
      </c>
      <c r="H228" s="0" t="n">
        <v>0.74</v>
      </c>
      <c r="I228" s="0" t="n">
        <v>0.83</v>
      </c>
      <c r="J228" s="0" t="n">
        <v>0.79</v>
      </c>
      <c r="K228" s="0" t="n">
        <v>114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105</v>
      </c>
    </row>
    <row r="229" customFormat="false" ht="14.5" hidden="false" customHeight="false" outlineLevel="0" collapsed="false">
      <c r="G229" s="0" t="n">
        <v>226</v>
      </c>
      <c r="H229" s="0" t="n">
        <v>0.38</v>
      </c>
      <c r="I229" s="0" t="n">
        <v>0.28</v>
      </c>
      <c r="J229" s="0" t="n">
        <v>0.32</v>
      </c>
      <c r="K229" s="0" t="n">
        <v>124</v>
      </c>
      <c r="S229" s="0" t="n">
        <v>226</v>
      </c>
      <c r="T229" s="0" t="n">
        <v>0.01</v>
      </c>
      <c r="U229" s="0" t="n">
        <v>0.04</v>
      </c>
      <c r="V229" s="0" t="n">
        <v>0.02</v>
      </c>
      <c r="W229" s="0" t="n">
        <v>99</v>
      </c>
    </row>
    <row r="230" customFormat="false" ht="14.5" hidden="false" customHeight="false" outlineLevel="0" collapsed="false">
      <c r="G230" s="0" t="n">
        <v>227</v>
      </c>
      <c r="H230" s="0" t="n">
        <v>0</v>
      </c>
      <c r="I230" s="0" t="n">
        <v>0</v>
      </c>
      <c r="J230" s="0" t="n">
        <v>0</v>
      </c>
      <c r="K230" s="0" t="n">
        <v>104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109</v>
      </c>
    </row>
    <row r="231" customFormat="false" ht="14.5" hidden="false" customHeight="false" outlineLevel="0" collapsed="false">
      <c r="G231" s="0" t="n">
        <v>228</v>
      </c>
      <c r="H231" s="0" t="n">
        <v>0.78</v>
      </c>
      <c r="I231" s="0" t="n">
        <v>0.49</v>
      </c>
      <c r="J231" s="0" t="n">
        <v>0.6</v>
      </c>
      <c r="K231" s="0" t="n">
        <v>77</v>
      </c>
      <c r="S231" s="0" t="n">
        <v>228</v>
      </c>
      <c r="T231" s="0" t="n">
        <v>0</v>
      </c>
      <c r="U231" s="0" t="n">
        <v>0</v>
      </c>
      <c r="V231" s="0" t="n">
        <v>0</v>
      </c>
      <c r="W231" s="0" t="n">
        <v>85</v>
      </c>
    </row>
    <row r="232" customFormat="false" ht="14.5" hidden="false" customHeight="false" outlineLevel="0" collapsed="false">
      <c r="G232" s="0" t="n">
        <v>229</v>
      </c>
      <c r="H232" s="0" t="n">
        <v>0.26</v>
      </c>
      <c r="I232" s="0" t="n">
        <v>0.47</v>
      </c>
      <c r="J232" s="0" t="n">
        <v>0.33</v>
      </c>
      <c r="K232" s="0" t="n">
        <v>73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78</v>
      </c>
    </row>
    <row r="233" customFormat="false" ht="14.5" hidden="false" customHeight="false" outlineLevel="0" collapsed="false">
      <c r="G233" s="0" t="n">
        <v>230</v>
      </c>
      <c r="H233" s="0" t="n">
        <v>0.33</v>
      </c>
      <c r="I233" s="0" t="n">
        <v>0.32</v>
      </c>
      <c r="J233" s="0" t="n">
        <v>0.33</v>
      </c>
      <c r="K233" s="0" t="n">
        <v>68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72</v>
      </c>
    </row>
    <row r="234" customFormat="false" ht="14.5" hidden="false" customHeight="false" outlineLevel="0" collapsed="false">
      <c r="G234" s="0" t="n">
        <v>231</v>
      </c>
      <c r="H234" s="0" t="n">
        <v>0.34</v>
      </c>
      <c r="I234" s="0" t="n">
        <v>0.35</v>
      </c>
      <c r="J234" s="0" t="n">
        <v>0.35</v>
      </c>
      <c r="K234" s="0" t="n">
        <v>71</v>
      </c>
      <c r="S234" s="0" t="n">
        <v>231</v>
      </c>
      <c r="T234" s="0" t="n">
        <v>0.04</v>
      </c>
      <c r="U234" s="0" t="n">
        <v>0.01</v>
      </c>
      <c r="V234" s="0" t="n">
        <v>0.02</v>
      </c>
      <c r="W234" s="0" t="n">
        <v>77</v>
      </c>
    </row>
    <row r="235" customFormat="false" ht="14.5" hidden="false" customHeight="false" outlineLevel="0" collapsed="false">
      <c r="G235" s="0" t="n">
        <v>232</v>
      </c>
      <c r="H235" s="0" t="n">
        <v>0.27</v>
      </c>
      <c r="I235" s="0" t="n">
        <v>0.07</v>
      </c>
      <c r="J235" s="0" t="n">
        <v>0.11</v>
      </c>
      <c r="K235" s="0" t="n">
        <v>113</v>
      </c>
      <c r="S235" s="0" t="n">
        <v>232</v>
      </c>
      <c r="T235" s="0" t="n">
        <v>0.01</v>
      </c>
      <c r="U235" s="0" t="n">
        <v>0.03</v>
      </c>
      <c r="V235" s="0" t="n">
        <v>0.02</v>
      </c>
      <c r="W235" s="0" t="n">
        <v>115</v>
      </c>
    </row>
    <row r="236" customFormat="false" ht="14.5" hidden="false" customHeight="false" outlineLevel="0" collapsed="false">
      <c r="G236" s="0" t="n">
        <v>233</v>
      </c>
      <c r="H236" s="0" t="n">
        <v>0</v>
      </c>
      <c r="I236" s="0" t="n">
        <v>0</v>
      </c>
      <c r="J236" s="0" t="n">
        <v>0</v>
      </c>
      <c r="K236" s="0" t="n">
        <v>71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86</v>
      </c>
    </row>
    <row r="237" customFormat="false" ht="14.5" hidden="false" customHeight="false" outlineLevel="0" collapsed="false">
      <c r="G237" s="0" t="n">
        <v>234</v>
      </c>
      <c r="H237" s="0" t="n">
        <v>0.83</v>
      </c>
      <c r="I237" s="0" t="n">
        <v>0.2</v>
      </c>
      <c r="J237" s="0" t="n">
        <v>0.33</v>
      </c>
      <c r="K237" s="0" t="n">
        <v>122</v>
      </c>
      <c r="S237" s="0" t="n">
        <v>234</v>
      </c>
      <c r="T237" s="0" t="n">
        <v>0.03</v>
      </c>
      <c r="U237" s="0" t="n">
        <v>0.09</v>
      </c>
      <c r="V237" s="0" t="n">
        <v>0.04</v>
      </c>
      <c r="W237" s="0" t="n">
        <v>109</v>
      </c>
    </row>
    <row r="238" customFormat="false" ht="14.5" hidden="false" customHeight="false" outlineLevel="0" collapsed="false">
      <c r="G238" s="0" t="n">
        <v>235</v>
      </c>
      <c r="H238" s="0" t="n">
        <v>0.98</v>
      </c>
      <c r="I238" s="0" t="n">
        <v>0.99</v>
      </c>
      <c r="J238" s="0" t="n">
        <v>0.99</v>
      </c>
      <c r="K238" s="0" t="n">
        <v>125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114</v>
      </c>
    </row>
    <row r="239" customFormat="false" ht="14.5" hidden="false" customHeight="false" outlineLevel="0" collapsed="false">
      <c r="G239" s="0" t="n">
        <v>236</v>
      </c>
      <c r="H239" s="0" t="n">
        <v>0.4</v>
      </c>
      <c r="I239" s="0" t="n">
        <v>0.22</v>
      </c>
      <c r="J239" s="0" t="n">
        <v>0.29</v>
      </c>
      <c r="K239" s="0" t="n">
        <v>77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82</v>
      </c>
    </row>
    <row r="240" customFormat="false" ht="14.5" hidden="false" customHeight="false" outlineLevel="0" collapsed="false">
      <c r="G240" s="0" t="n">
        <v>237</v>
      </c>
      <c r="H240" s="0" t="n">
        <v>0.26</v>
      </c>
      <c r="I240" s="0" t="n">
        <v>0.86</v>
      </c>
      <c r="J240" s="0" t="n">
        <v>0.4</v>
      </c>
      <c r="K240" s="0" t="n">
        <v>83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82</v>
      </c>
    </row>
    <row r="241" customFormat="false" ht="14.5" hidden="false" customHeight="false" outlineLevel="0" collapsed="false">
      <c r="G241" s="0" t="n">
        <v>238</v>
      </c>
      <c r="H241" s="0" t="n">
        <v>0.27</v>
      </c>
      <c r="I241" s="0" t="n">
        <v>0.27</v>
      </c>
      <c r="J241" s="0" t="n">
        <v>0.27</v>
      </c>
      <c r="K241" s="0" t="n">
        <v>77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75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0.01</v>
      </c>
      <c r="J242" s="0" t="n">
        <v>0.03</v>
      </c>
      <c r="K242" s="0" t="n">
        <v>134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119</v>
      </c>
    </row>
    <row r="243" customFormat="false" ht="14.5" hidden="false" customHeight="false" outlineLevel="0" collapsed="false">
      <c r="G243" s="0" t="n">
        <v>240</v>
      </c>
      <c r="H243" s="0" t="n">
        <v>0.88</v>
      </c>
      <c r="I243" s="0" t="n">
        <v>0.58</v>
      </c>
      <c r="J243" s="0" t="n">
        <v>0.7</v>
      </c>
      <c r="K243" s="0" t="n">
        <v>72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84</v>
      </c>
    </row>
    <row r="244" customFormat="false" ht="14.5" hidden="false" customHeight="false" outlineLevel="0" collapsed="false">
      <c r="G244" s="0" t="n">
        <v>241</v>
      </c>
      <c r="H244" s="0" t="n">
        <v>0.37</v>
      </c>
      <c r="I244" s="0" t="n">
        <v>0.21</v>
      </c>
      <c r="J244" s="0" t="n">
        <v>0.26</v>
      </c>
      <c r="K244" s="0" t="n">
        <v>92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82</v>
      </c>
    </row>
    <row r="245" customFormat="false" ht="14.5" hidden="false" customHeight="false" outlineLevel="0" collapsed="false">
      <c r="G245" s="0" t="n">
        <v>242</v>
      </c>
      <c r="H245" s="0" t="n">
        <v>0.59</v>
      </c>
      <c r="I245" s="0" t="n">
        <v>0.5</v>
      </c>
      <c r="J245" s="0" t="n">
        <v>0.54</v>
      </c>
      <c r="K245" s="0" t="n">
        <v>84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88</v>
      </c>
    </row>
    <row r="246" customFormat="false" ht="14.5" hidden="false" customHeight="false" outlineLevel="0" collapsed="false">
      <c r="G246" s="0" t="n">
        <v>243</v>
      </c>
      <c r="H246" s="0" t="n">
        <v>0.7</v>
      </c>
      <c r="I246" s="0" t="n">
        <v>0.2</v>
      </c>
      <c r="J246" s="0" t="n">
        <v>0.31</v>
      </c>
      <c r="K246" s="0" t="n">
        <v>116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120</v>
      </c>
    </row>
    <row r="247" customFormat="false" ht="14.5" hidden="false" customHeight="false" outlineLevel="0" collapsed="false">
      <c r="G247" s="0" t="n">
        <v>244</v>
      </c>
      <c r="H247" s="0" t="n">
        <v>0.52</v>
      </c>
      <c r="I247" s="0" t="n">
        <v>0.17</v>
      </c>
      <c r="J247" s="0" t="n">
        <v>0.25</v>
      </c>
      <c r="K247" s="0" t="n">
        <v>66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87</v>
      </c>
    </row>
    <row r="248" customFormat="false" ht="14.5" hidden="false" customHeight="false" outlineLevel="0" collapsed="false">
      <c r="G248" s="0" t="n">
        <v>245</v>
      </c>
      <c r="H248" s="0" t="n">
        <v>0.36</v>
      </c>
      <c r="I248" s="0" t="n">
        <v>0.5</v>
      </c>
      <c r="J248" s="0" t="n">
        <v>0.42</v>
      </c>
      <c r="K248" s="0" t="n">
        <v>117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123</v>
      </c>
    </row>
    <row r="249" customFormat="false" ht="14.5" hidden="false" customHeight="false" outlineLevel="0" collapsed="false">
      <c r="G249" s="0" t="n">
        <v>246</v>
      </c>
      <c r="H249" s="0" t="n">
        <v>0.49</v>
      </c>
      <c r="I249" s="0" t="n">
        <v>0.95</v>
      </c>
      <c r="J249" s="0" t="n">
        <v>0.65</v>
      </c>
      <c r="K249" s="0" t="n">
        <v>111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104</v>
      </c>
    </row>
    <row r="250" customFormat="false" ht="14.5" hidden="false" customHeight="false" outlineLevel="0" collapsed="false">
      <c r="G250" s="0" t="n">
        <v>247</v>
      </c>
      <c r="H250" s="0" t="n">
        <v>0.89</v>
      </c>
      <c r="I250" s="0" t="n">
        <v>0.44</v>
      </c>
      <c r="J250" s="0" t="n">
        <v>0.59</v>
      </c>
      <c r="K250" s="0" t="n">
        <v>116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113</v>
      </c>
    </row>
    <row r="251" customFormat="false" ht="14.5" hidden="false" customHeight="false" outlineLevel="0" collapsed="false">
      <c r="G251" s="0" t="n">
        <v>248</v>
      </c>
      <c r="H251" s="0" t="n">
        <v>0.55</v>
      </c>
      <c r="I251" s="0" t="n">
        <v>0.72</v>
      </c>
      <c r="J251" s="0" t="n">
        <v>0.62</v>
      </c>
      <c r="K251" s="0" t="n">
        <v>121</v>
      </c>
      <c r="S251" s="0" t="n">
        <v>248</v>
      </c>
      <c r="T251" s="0" t="n">
        <v>0.04</v>
      </c>
      <c r="U251" s="0" t="n">
        <v>0.01</v>
      </c>
      <c r="V251" s="0" t="n">
        <v>0.01</v>
      </c>
      <c r="W251" s="0" t="n">
        <v>119</v>
      </c>
    </row>
    <row r="252" customFormat="false" ht="14.5" hidden="false" customHeight="false" outlineLevel="0" collapsed="false">
      <c r="G252" s="0" t="n">
        <v>249</v>
      </c>
      <c r="H252" s="0" t="n">
        <v>0.76</v>
      </c>
      <c r="I252" s="0" t="n">
        <v>0.74</v>
      </c>
      <c r="J252" s="0" t="n">
        <v>0.75</v>
      </c>
      <c r="K252" s="0" t="n">
        <v>129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99</v>
      </c>
    </row>
    <row r="253" customFormat="false" ht="14.5" hidden="false" customHeight="false" outlineLevel="0" collapsed="false">
      <c r="G253" s="0" t="n">
        <v>250</v>
      </c>
      <c r="H253" s="0" t="n">
        <v>0.27</v>
      </c>
      <c r="I253" s="0" t="n">
        <v>0.3</v>
      </c>
      <c r="J253" s="0" t="n">
        <v>0.28</v>
      </c>
      <c r="K253" s="0" t="n">
        <v>76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75</v>
      </c>
    </row>
    <row r="254" customFormat="false" ht="14.5" hidden="false" customHeight="false" outlineLevel="0" collapsed="false">
      <c r="G254" s="0" t="n">
        <v>251</v>
      </c>
      <c r="H254" s="0" t="n">
        <v>0.54</v>
      </c>
      <c r="I254" s="0" t="n">
        <v>0.61</v>
      </c>
      <c r="J254" s="0" t="n">
        <v>0.57</v>
      </c>
      <c r="K254" s="0" t="n">
        <v>82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82</v>
      </c>
    </row>
    <row r="255" customFormat="false" ht="14.5" hidden="false" customHeight="false" outlineLevel="0" collapsed="false">
      <c r="G255" s="0" t="n">
        <v>252</v>
      </c>
      <c r="H255" s="0" t="n">
        <v>0</v>
      </c>
      <c r="I255" s="0" t="n">
        <v>0</v>
      </c>
      <c r="J255" s="0" t="n">
        <v>0</v>
      </c>
      <c r="K255" s="0" t="n">
        <v>123</v>
      </c>
      <c r="S255" s="0" t="n">
        <v>252</v>
      </c>
      <c r="T255" s="0" t="n">
        <v>0.02</v>
      </c>
      <c r="U255" s="0" t="n">
        <v>0.02</v>
      </c>
      <c r="V255" s="0" t="n">
        <v>0.02</v>
      </c>
      <c r="W255" s="0" t="n">
        <v>103</v>
      </c>
    </row>
    <row r="256" customFormat="false" ht="14.5" hidden="false" customHeight="false" outlineLevel="0" collapsed="false">
      <c r="G256" s="0" t="n">
        <v>253</v>
      </c>
      <c r="H256" s="0" t="n">
        <v>0.53</v>
      </c>
      <c r="I256" s="0" t="n">
        <v>0.89</v>
      </c>
      <c r="J256" s="0" t="n">
        <v>0.67</v>
      </c>
      <c r="K256" s="0" t="n">
        <v>84</v>
      </c>
      <c r="S256" s="0" t="n">
        <v>253</v>
      </c>
      <c r="T256" s="0" t="n">
        <v>0.03</v>
      </c>
      <c r="U256" s="0" t="n">
        <v>0.01</v>
      </c>
      <c r="V256" s="0" t="n">
        <v>0.02</v>
      </c>
      <c r="W256" s="0" t="n">
        <v>77</v>
      </c>
    </row>
    <row r="257" customFormat="false" ht="14.5" hidden="false" customHeight="false" outlineLevel="0" collapsed="false">
      <c r="G257" s="0" t="n">
        <v>254</v>
      </c>
      <c r="H257" s="0" t="n">
        <v>0.64</v>
      </c>
      <c r="I257" s="0" t="n">
        <v>0.79</v>
      </c>
      <c r="J257" s="0" t="n">
        <v>0.71</v>
      </c>
      <c r="K257" s="0" t="n">
        <v>75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78</v>
      </c>
    </row>
    <row r="258" customFormat="false" ht="14.5" hidden="false" customHeight="false" outlineLevel="0" collapsed="false">
      <c r="G258" s="0" t="n">
        <v>255</v>
      </c>
      <c r="H258" s="0" t="n">
        <v>0.28</v>
      </c>
      <c r="I258" s="0" t="n">
        <v>0.65</v>
      </c>
      <c r="J258" s="0" t="n">
        <v>0.39</v>
      </c>
      <c r="K258" s="0" t="n">
        <v>79</v>
      </c>
      <c r="S258" s="0" t="n">
        <v>255</v>
      </c>
      <c r="T258" s="0" t="n">
        <v>0</v>
      </c>
      <c r="U258" s="0" t="n">
        <v>0</v>
      </c>
      <c r="V258" s="0" t="n">
        <v>0</v>
      </c>
      <c r="W258" s="0" t="n">
        <v>92</v>
      </c>
    </row>
    <row r="259" customFormat="false" ht="14.5" hidden="false" customHeight="false" outlineLevel="0" collapsed="false">
      <c r="G259" s="0" t="n">
        <v>256</v>
      </c>
      <c r="H259" s="0" t="n">
        <v>0.67</v>
      </c>
      <c r="I259" s="0" t="n">
        <v>0.56</v>
      </c>
      <c r="J259" s="0" t="n">
        <v>0.61</v>
      </c>
      <c r="K259" s="0" t="n">
        <v>73</v>
      </c>
      <c r="S259" s="0" t="n">
        <v>256</v>
      </c>
      <c r="T259" s="0" t="n">
        <v>0.1</v>
      </c>
      <c r="U259" s="0" t="n">
        <v>0.21</v>
      </c>
      <c r="V259" s="0" t="n">
        <v>0.14</v>
      </c>
      <c r="W259" s="0" t="n">
        <v>84</v>
      </c>
    </row>
    <row r="260" customFormat="false" ht="14.5" hidden="false" customHeight="false" outlineLevel="0" collapsed="false">
      <c r="G260" s="0" t="n">
        <v>257</v>
      </c>
      <c r="H260" s="0" t="n">
        <v>0</v>
      </c>
      <c r="I260" s="0" t="n">
        <v>0</v>
      </c>
      <c r="J260" s="0" t="n">
        <v>0</v>
      </c>
      <c r="K260" s="0" t="n">
        <v>96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87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88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85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0.02</v>
      </c>
      <c r="J262" s="0" t="n">
        <v>0.04</v>
      </c>
      <c r="K262" s="0" t="n">
        <v>93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83</v>
      </c>
    </row>
    <row r="263" customFormat="false" ht="14.5" hidden="false" customHeight="false" outlineLevel="0" collapsed="false">
      <c r="G263" s="0" t="n">
        <v>260</v>
      </c>
      <c r="H263" s="0" t="n">
        <v>0.9</v>
      </c>
      <c r="I263" s="0" t="n">
        <v>0.11</v>
      </c>
      <c r="J263" s="0" t="n">
        <v>0.19</v>
      </c>
      <c r="K263" s="0" t="n">
        <v>83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72</v>
      </c>
    </row>
    <row r="264" customFormat="false" ht="14.5" hidden="false" customHeight="false" outlineLevel="0" collapsed="false">
      <c r="G264" s="0" t="n">
        <v>261</v>
      </c>
      <c r="H264" s="0" t="n">
        <v>0</v>
      </c>
      <c r="I264" s="0" t="n">
        <v>0</v>
      </c>
      <c r="J264" s="0" t="n">
        <v>0</v>
      </c>
      <c r="K264" s="0" t="n">
        <v>80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96</v>
      </c>
    </row>
    <row r="265" customFormat="false" ht="14.5" hidden="false" customHeight="false" outlineLevel="0" collapsed="false">
      <c r="G265" s="0" t="n">
        <v>262</v>
      </c>
      <c r="H265" s="0" t="n">
        <v>0.3</v>
      </c>
      <c r="I265" s="0" t="n">
        <v>0.18</v>
      </c>
      <c r="J265" s="0" t="n">
        <v>0.23</v>
      </c>
      <c r="K265" s="0" t="n">
        <v>78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79</v>
      </c>
    </row>
    <row r="266" customFormat="false" ht="14.5" hidden="false" customHeight="false" outlineLevel="0" collapsed="false">
      <c r="G266" s="0" t="n">
        <v>263</v>
      </c>
      <c r="H266" s="0" t="n">
        <v>0</v>
      </c>
      <c r="I266" s="0" t="n">
        <v>0</v>
      </c>
      <c r="J266" s="0" t="n">
        <v>0</v>
      </c>
      <c r="K266" s="0" t="n">
        <v>69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67</v>
      </c>
    </row>
    <row r="267" customFormat="false" ht="14.5" hidden="false" customHeight="false" outlineLevel="0" collapsed="false">
      <c r="G267" s="0" t="n">
        <v>264</v>
      </c>
      <c r="H267" s="0" t="n">
        <v>0.67</v>
      </c>
      <c r="I267" s="0" t="n">
        <v>0.45</v>
      </c>
      <c r="J267" s="0" t="n">
        <v>0.53</v>
      </c>
      <c r="K267" s="0" t="n">
        <v>130</v>
      </c>
      <c r="S267" s="0" t="n">
        <v>264</v>
      </c>
      <c r="T267" s="0" t="n">
        <v>0.08</v>
      </c>
      <c r="U267" s="0" t="n">
        <v>0.1</v>
      </c>
      <c r="V267" s="0" t="n">
        <v>0.09</v>
      </c>
      <c r="W267" s="0" t="n">
        <v>114</v>
      </c>
    </row>
    <row r="268" customFormat="false" ht="14.5" hidden="false" customHeight="false" outlineLevel="0" collapsed="false">
      <c r="G268" s="0" t="n">
        <v>265</v>
      </c>
      <c r="H268" s="0" t="n">
        <v>1</v>
      </c>
      <c r="I268" s="0" t="n">
        <v>0.11</v>
      </c>
      <c r="J268" s="0" t="n">
        <v>0.2</v>
      </c>
      <c r="K268" s="0" t="n">
        <v>71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76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0.09</v>
      </c>
      <c r="J269" s="0" t="n">
        <v>0.17</v>
      </c>
      <c r="K269" s="0" t="n">
        <v>66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88</v>
      </c>
    </row>
    <row r="270" customFormat="false" ht="14.5" hidden="false" customHeight="false" outlineLevel="0" collapsed="false">
      <c r="G270" s="0" t="n">
        <v>267</v>
      </c>
      <c r="H270" s="0" t="n">
        <v>0</v>
      </c>
      <c r="I270" s="0" t="n">
        <v>0</v>
      </c>
      <c r="J270" s="0" t="n">
        <v>0</v>
      </c>
      <c r="K270" s="0" t="n">
        <v>86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76</v>
      </c>
    </row>
    <row r="271" customFormat="false" ht="14.5" hidden="false" customHeight="false" outlineLevel="0" collapsed="false">
      <c r="G271" s="0" t="n">
        <v>268</v>
      </c>
      <c r="H271" s="0" t="n">
        <v>0.48</v>
      </c>
      <c r="I271" s="0" t="n">
        <v>0.37</v>
      </c>
      <c r="J271" s="0" t="n">
        <v>0.42</v>
      </c>
      <c r="K271" s="0" t="n">
        <v>67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70</v>
      </c>
    </row>
    <row r="272" customFormat="false" ht="14.5" hidden="false" customHeight="false" outlineLevel="0" collapsed="false">
      <c r="G272" s="0" t="n">
        <v>269</v>
      </c>
      <c r="H272" s="0" t="n">
        <v>0.67</v>
      </c>
      <c r="I272" s="0" t="n">
        <v>0.07</v>
      </c>
      <c r="J272" s="0" t="n">
        <v>0.13</v>
      </c>
      <c r="K272" s="0" t="n">
        <v>84</v>
      </c>
      <c r="S272" s="0" t="n">
        <v>269</v>
      </c>
      <c r="T272" s="0" t="n">
        <v>0.02</v>
      </c>
      <c r="U272" s="0" t="n">
        <v>0.15</v>
      </c>
      <c r="V272" s="0" t="n">
        <v>0.03</v>
      </c>
      <c r="W272" s="0" t="n">
        <v>68</v>
      </c>
    </row>
    <row r="273" customFormat="false" ht="14.5" hidden="false" customHeight="false" outlineLevel="0" collapsed="false">
      <c r="G273" s="0" t="n">
        <v>270</v>
      </c>
      <c r="H273" s="0" t="n">
        <v>0.67</v>
      </c>
      <c r="I273" s="0" t="n">
        <v>0.06</v>
      </c>
      <c r="J273" s="0" t="n">
        <v>0.11</v>
      </c>
      <c r="K273" s="0" t="n">
        <v>96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82</v>
      </c>
    </row>
    <row r="274" customFormat="false" ht="14.5" hidden="false" customHeight="false" outlineLevel="0" collapsed="false">
      <c r="G274" s="0" t="n">
        <v>271</v>
      </c>
      <c r="H274" s="0" t="n">
        <v>0.67</v>
      </c>
      <c r="I274" s="0" t="n">
        <v>0.64</v>
      </c>
      <c r="J274" s="0" t="n">
        <v>0.65</v>
      </c>
      <c r="K274" s="0" t="n">
        <v>114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126</v>
      </c>
    </row>
    <row r="275" customFormat="false" ht="14.5" hidden="false" customHeight="false" outlineLevel="0" collapsed="false">
      <c r="G275" s="0" t="n">
        <v>272</v>
      </c>
      <c r="H275" s="0" t="n">
        <v>0</v>
      </c>
      <c r="I275" s="0" t="n">
        <v>0</v>
      </c>
      <c r="J275" s="0" t="n">
        <v>0</v>
      </c>
      <c r="K275" s="0" t="n">
        <v>110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106</v>
      </c>
    </row>
    <row r="276" customFormat="false" ht="14.5" hidden="false" customHeight="false" outlineLevel="0" collapsed="false">
      <c r="G276" s="0" t="n">
        <v>273</v>
      </c>
      <c r="H276" s="0" t="n">
        <v>0.79</v>
      </c>
      <c r="I276" s="0" t="n">
        <v>0.47</v>
      </c>
      <c r="J276" s="0" t="n">
        <v>0.59</v>
      </c>
      <c r="K276" s="0" t="n">
        <v>81</v>
      </c>
      <c r="S276" s="0" t="n">
        <v>273</v>
      </c>
      <c r="T276" s="0" t="n">
        <v>0.04</v>
      </c>
      <c r="U276" s="0" t="n">
        <v>0.03</v>
      </c>
      <c r="V276" s="0" t="n">
        <v>0.03</v>
      </c>
      <c r="W276" s="0" t="n">
        <v>61</v>
      </c>
    </row>
    <row r="277" customFormat="false" ht="14.5" hidden="false" customHeight="false" outlineLevel="0" collapsed="false">
      <c r="G277" s="0" t="n">
        <v>274</v>
      </c>
      <c r="H277" s="0" t="n">
        <v>0.29</v>
      </c>
      <c r="I277" s="0" t="n">
        <v>0.8</v>
      </c>
      <c r="J277" s="0" t="n">
        <v>0.43</v>
      </c>
      <c r="K277" s="0" t="n">
        <v>109</v>
      </c>
      <c r="S277" s="0" t="n">
        <v>274</v>
      </c>
      <c r="T277" s="0" t="n">
        <v>0.01</v>
      </c>
      <c r="U277" s="0" t="n">
        <v>0.06</v>
      </c>
      <c r="V277" s="0" t="n">
        <v>0.02</v>
      </c>
      <c r="W277" s="0" t="n">
        <v>119</v>
      </c>
    </row>
    <row r="278" customFormat="false" ht="14.5" hidden="false" customHeight="false" outlineLevel="0" collapsed="false">
      <c r="G278" s="0" t="n">
        <v>275</v>
      </c>
      <c r="H278" s="0" t="n">
        <v>0.2</v>
      </c>
      <c r="I278" s="0" t="n">
        <v>0.81</v>
      </c>
      <c r="J278" s="0" t="n">
        <v>0.32</v>
      </c>
      <c r="K278" s="0" t="n">
        <v>77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80</v>
      </c>
    </row>
    <row r="279" customFormat="false" ht="14.5" hidden="false" customHeight="false" outlineLevel="0" collapsed="false">
      <c r="G279" s="0" t="n">
        <v>276</v>
      </c>
      <c r="H279" s="0" t="n">
        <v>0.38</v>
      </c>
      <c r="I279" s="0" t="n">
        <v>0.56</v>
      </c>
      <c r="J279" s="0" t="n">
        <v>0.45</v>
      </c>
      <c r="K279" s="0" t="n">
        <v>86</v>
      </c>
      <c r="S279" s="0" t="n">
        <v>276</v>
      </c>
      <c r="T279" s="0" t="n">
        <v>0.01</v>
      </c>
      <c r="U279" s="0" t="n">
        <v>0.01</v>
      </c>
      <c r="V279" s="0" t="n">
        <v>0.01</v>
      </c>
      <c r="W279" s="0" t="n">
        <v>69</v>
      </c>
    </row>
    <row r="280" customFormat="false" ht="14.5" hidden="false" customHeight="false" outlineLevel="0" collapsed="false">
      <c r="G280" s="0" t="n">
        <v>277</v>
      </c>
      <c r="H280" s="0" t="n">
        <v>0.73</v>
      </c>
      <c r="I280" s="0" t="n">
        <v>0.34</v>
      </c>
      <c r="J280" s="0" t="n">
        <v>0.46</v>
      </c>
      <c r="K280" s="0" t="n">
        <v>121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116</v>
      </c>
    </row>
    <row r="281" customFormat="false" ht="14.5" hidden="false" customHeight="false" outlineLevel="0" collapsed="false">
      <c r="G281" s="0" t="n">
        <v>278</v>
      </c>
      <c r="H281" s="0" t="n">
        <v>0.27</v>
      </c>
      <c r="I281" s="0" t="n">
        <v>0.89</v>
      </c>
      <c r="J281" s="0" t="n">
        <v>0.42</v>
      </c>
      <c r="K281" s="0" t="n">
        <v>82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83</v>
      </c>
    </row>
    <row r="282" customFormat="false" ht="14.5" hidden="false" customHeight="false" outlineLevel="0" collapsed="false">
      <c r="G282" s="0" t="n">
        <v>279</v>
      </c>
      <c r="H282" s="0" t="n">
        <v>0.17</v>
      </c>
      <c r="I282" s="0" t="n">
        <v>0.59</v>
      </c>
      <c r="J282" s="0" t="n">
        <v>0.26</v>
      </c>
      <c r="K282" s="0" t="n">
        <v>133</v>
      </c>
      <c r="S282" s="0" t="n">
        <v>279</v>
      </c>
      <c r="T282" s="0" t="n">
        <v>0.02</v>
      </c>
      <c r="U282" s="0" t="n">
        <v>0.02</v>
      </c>
      <c r="V282" s="0" t="n">
        <v>0.02</v>
      </c>
      <c r="W282" s="0" t="n">
        <v>124</v>
      </c>
    </row>
    <row r="283" customFormat="false" ht="14.5" hidden="false" customHeight="false" outlineLevel="0" collapsed="false">
      <c r="G283" s="0" t="n">
        <v>280</v>
      </c>
      <c r="H283" s="0" t="n">
        <v>0</v>
      </c>
      <c r="I283" s="0" t="n">
        <v>0</v>
      </c>
      <c r="J283" s="0" t="n">
        <v>0</v>
      </c>
      <c r="K283" s="0" t="n">
        <v>73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83</v>
      </c>
    </row>
    <row r="284" customFormat="false" ht="14.5" hidden="false" customHeight="false" outlineLevel="0" collapsed="false">
      <c r="G284" s="0" t="n">
        <v>281</v>
      </c>
      <c r="H284" s="0" t="n">
        <v>0.2</v>
      </c>
      <c r="I284" s="0" t="n">
        <v>0.95</v>
      </c>
      <c r="J284" s="0" t="n">
        <v>0.33</v>
      </c>
      <c r="K284" s="0" t="n">
        <v>75</v>
      </c>
      <c r="S284" s="0" t="n">
        <v>281</v>
      </c>
      <c r="T284" s="0" t="n">
        <v>0.01</v>
      </c>
      <c r="U284" s="0" t="n">
        <v>0.04</v>
      </c>
      <c r="V284" s="0" t="n">
        <v>0.02</v>
      </c>
      <c r="W284" s="0" t="n">
        <v>75</v>
      </c>
    </row>
    <row r="285" customFormat="false" ht="14.5" hidden="false" customHeight="false" outlineLevel="0" collapsed="false">
      <c r="G285" s="0" t="n">
        <v>282</v>
      </c>
      <c r="H285" s="0" t="n">
        <v>0.68</v>
      </c>
      <c r="I285" s="0" t="n">
        <v>0.32</v>
      </c>
      <c r="J285" s="0" t="n">
        <v>0.44</v>
      </c>
      <c r="K285" s="0" t="n">
        <v>77</v>
      </c>
      <c r="S285" s="0" t="n">
        <v>282</v>
      </c>
      <c r="T285" s="0" t="n">
        <v>0.03</v>
      </c>
      <c r="U285" s="0" t="n">
        <v>0.1</v>
      </c>
      <c r="V285" s="0" t="n">
        <v>0.04</v>
      </c>
      <c r="W285" s="0" t="n">
        <v>84</v>
      </c>
    </row>
    <row r="286" customFormat="false" ht="14.5" hidden="false" customHeight="false" outlineLevel="0" collapsed="false">
      <c r="G286" s="0" t="n">
        <v>283</v>
      </c>
      <c r="H286" s="0" t="n">
        <v>0.35</v>
      </c>
      <c r="I286" s="0" t="n">
        <v>0.83</v>
      </c>
      <c r="J286" s="0" t="n">
        <v>0.49</v>
      </c>
      <c r="K286" s="0" t="n">
        <v>103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94</v>
      </c>
    </row>
    <row r="287" customFormat="false" ht="14.5" hidden="false" customHeight="false" outlineLevel="0" collapsed="false">
      <c r="G287" s="0" t="n">
        <v>284</v>
      </c>
      <c r="H287" s="0" t="n">
        <v>0.21</v>
      </c>
      <c r="I287" s="0" t="n">
        <v>0.81</v>
      </c>
      <c r="J287" s="0" t="n">
        <v>0.34</v>
      </c>
      <c r="K287" s="0" t="n">
        <v>86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88</v>
      </c>
    </row>
    <row r="288" customFormat="false" ht="14.5" hidden="false" customHeight="false" outlineLevel="0" collapsed="false">
      <c r="G288" s="0" t="n">
        <v>285</v>
      </c>
      <c r="H288" s="0" t="n">
        <v>0.76</v>
      </c>
      <c r="I288" s="0" t="n">
        <v>0.27</v>
      </c>
      <c r="J288" s="0" t="n">
        <v>0.4</v>
      </c>
      <c r="K288" s="0" t="n">
        <v>107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97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0.01</v>
      </c>
      <c r="J289" s="0" t="n">
        <v>0.01</v>
      </c>
      <c r="K289" s="0" t="n">
        <v>135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102</v>
      </c>
    </row>
    <row r="290" customFormat="false" ht="14.5" hidden="false" customHeight="false" outlineLevel="0" collapsed="false">
      <c r="G290" s="0" t="n">
        <v>287</v>
      </c>
      <c r="H290" s="0" t="n">
        <v>0.3</v>
      </c>
      <c r="I290" s="0" t="n">
        <v>0.77</v>
      </c>
      <c r="J290" s="0" t="n">
        <v>0.43</v>
      </c>
      <c r="K290" s="0" t="n">
        <v>127</v>
      </c>
      <c r="S290" s="0" t="n">
        <v>287</v>
      </c>
      <c r="T290" s="0" t="n">
        <v>0.33</v>
      </c>
      <c r="U290" s="0" t="n">
        <v>0.02</v>
      </c>
      <c r="V290" s="0" t="n">
        <v>0.03</v>
      </c>
      <c r="W290" s="0" t="n">
        <v>119</v>
      </c>
    </row>
    <row r="291" customFormat="false" ht="14.5" hidden="false" customHeight="false" outlineLevel="0" collapsed="false">
      <c r="G291" s="0" t="n">
        <v>288</v>
      </c>
      <c r="H291" s="0" t="n">
        <v>0.45</v>
      </c>
      <c r="I291" s="0" t="n">
        <v>0.49</v>
      </c>
      <c r="J291" s="0" t="n">
        <v>0.47</v>
      </c>
      <c r="K291" s="0" t="n">
        <v>70</v>
      </c>
      <c r="S291" s="0" t="n">
        <v>288</v>
      </c>
      <c r="T291" s="0" t="n">
        <v>0.01</v>
      </c>
      <c r="U291" s="0" t="n">
        <v>0.11</v>
      </c>
      <c r="V291" s="0" t="n">
        <v>0.02</v>
      </c>
      <c r="W291" s="0" t="n">
        <v>72</v>
      </c>
    </row>
    <row r="292" customFormat="false" ht="14.5" hidden="false" customHeight="false" outlineLevel="0" collapsed="false">
      <c r="G292" s="0" t="n">
        <v>289</v>
      </c>
      <c r="H292" s="0" t="n">
        <v>1</v>
      </c>
      <c r="I292" s="0" t="n">
        <v>0.02</v>
      </c>
      <c r="J292" s="0" t="n">
        <v>0.03</v>
      </c>
      <c r="K292" s="0" t="n">
        <v>114</v>
      </c>
      <c r="S292" s="0" t="n">
        <v>289</v>
      </c>
      <c r="T292" s="0" t="n">
        <v>0.11</v>
      </c>
      <c r="U292" s="0" t="n">
        <v>0.01</v>
      </c>
      <c r="V292" s="0" t="n">
        <v>0.02</v>
      </c>
      <c r="W292" s="0" t="n">
        <v>118</v>
      </c>
    </row>
    <row r="293" customFormat="false" ht="14.5" hidden="false" customHeight="false" outlineLevel="0" collapsed="false">
      <c r="G293" s="0" t="n">
        <v>290</v>
      </c>
      <c r="H293" s="0" t="n">
        <v>0.5</v>
      </c>
      <c r="I293" s="0" t="n">
        <v>0.01</v>
      </c>
      <c r="J293" s="0" t="n">
        <v>0.02</v>
      </c>
      <c r="K293" s="0" t="n">
        <v>96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119</v>
      </c>
    </row>
    <row r="294" customFormat="false" ht="14.5" hidden="false" customHeight="false" outlineLevel="0" collapsed="false">
      <c r="G294" s="0" t="n">
        <v>291</v>
      </c>
      <c r="H294" s="0" t="n">
        <v>0</v>
      </c>
      <c r="I294" s="0" t="n">
        <v>0</v>
      </c>
      <c r="J294" s="0" t="n">
        <v>0</v>
      </c>
      <c r="K294" s="0" t="n">
        <v>65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89</v>
      </c>
    </row>
    <row r="295" customFormat="false" ht="14.5" hidden="false" customHeight="false" outlineLevel="0" collapsed="false">
      <c r="G295" s="0" t="n">
        <v>292</v>
      </c>
      <c r="H295" s="0" t="n">
        <v>0.24</v>
      </c>
      <c r="I295" s="0" t="n">
        <v>0.8</v>
      </c>
      <c r="J295" s="0" t="n">
        <v>0.37</v>
      </c>
      <c r="K295" s="0" t="n">
        <v>64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71</v>
      </c>
    </row>
    <row r="296" customFormat="false" ht="14.5" hidden="false" customHeight="false" outlineLevel="0" collapsed="false">
      <c r="G296" s="0" t="n">
        <v>293</v>
      </c>
      <c r="H296" s="0" t="n">
        <v>0.38</v>
      </c>
      <c r="I296" s="0" t="n">
        <v>0.31</v>
      </c>
      <c r="J296" s="0" t="n">
        <v>0.34</v>
      </c>
      <c r="K296" s="0" t="n">
        <v>115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120</v>
      </c>
    </row>
    <row r="297" customFormat="false" ht="14.5" hidden="false" customHeight="false" outlineLevel="0" collapsed="false">
      <c r="G297" s="0" t="n">
        <v>294</v>
      </c>
      <c r="H297" s="0" t="n">
        <v>0</v>
      </c>
      <c r="I297" s="0" t="n">
        <v>0</v>
      </c>
      <c r="J297" s="0" t="n">
        <v>0</v>
      </c>
      <c r="K297" s="0" t="n">
        <v>116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131</v>
      </c>
    </row>
    <row r="298" customFormat="false" ht="14.5" hidden="false" customHeight="false" outlineLevel="0" collapsed="false">
      <c r="G298" s="0" t="n">
        <v>295</v>
      </c>
      <c r="H298" s="0" t="n">
        <v>0.35</v>
      </c>
      <c r="I298" s="0" t="n">
        <v>0.72</v>
      </c>
      <c r="J298" s="0" t="n">
        <v>0.47</v>
      </c>
      <c r="K298" s="0" t="n">
        <v>75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70</v>
      </c>
    </row>
    <row r="299" customFormat="false" ht="14.5" hidden="false" customHeight="false" outlineLevel="0" collapsed="false">
      <c r="G299" s="0" t="n">
        <v>296</v>
      </c>
      <c r="H299" s="0" t="n">
        <v>0.15</v>
      </c>
      <c r="I299" s="0" t="n">
        <v>0.79</v>
      </c>
      <c r="J299" s="0" t="n">
        <v>0.25</v>
      </c>
      <c r="K299" s="0" t="n">
        <v>77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66</v>
      </c>
    </row>
    <row r="300" customFormat="false" ht="14.5" hidden="false" customHeight="false" outlineLevel="0" collapsed="false">
      <c r="G300" s="0" t="n">
        <v>297</v>
      </c>
      <c r="H300" s="0" t="n">
        <v>0.49</v>
      </c>
      <c r="I300" s="0" t="n">
        <v>0.26</v>
      </c>
      <c r="J300" s="0" t="n">
        <v>0.34</v>
      </c>
      <c r="K300" s="0" t="n">
        <v>121</v>
      </c>
      <c r="S300" s="0" t="n">
        <v>297</v>
      </c>
      <c r="T300" s="0" t="n">
        <v>0.01</v>
      </c>
      <c r="U300" s="0" t="n">
        <v>0.05</v>
      </c>
      <c r="V300" s="0" t="n">
        <v>0.01</v>
      </c>
      <c r="W300" s="0" t="n">
        <v>105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0.46</v>
      </c>
      <c r="J301" s="0" t="n">
        <v>0.51</v>
      </c>
      <c r="K301" s="0" t="n">
        <v>84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84</v>
      </c>
    </row>
    <row r="302" customFormat="false" ht="14.5" hidden="false" customHeight="false" outlineLevel="0" collapsed="false">
      <c r="G302" s="0" t="n">
        <v>299</v>
      </c>
      <c r="H302" s="0" t="n">
        <v>0.17</v>
      </c>
      <c r="I302" s="0" t="n">
        <v>0.46</v>
      </c>
      <c r="J302" s="0" t="n">
        <v>0.25</v>
      </c>
      <c r="K302" s="0" t="n">
        <v>83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80</v>
      </c>
    </row>
    <row r="303" customFormat="false" ht="14.5" hidden="false" customHeight="false" outlineLevel="0" collapsed="false">
      <c r="G303" s="0" t="n">
        <v>300</v>
      </c>
      <c r="H303" s="0" t="n">
        <v>0.78</v>
      </c>
      <c r="I303" s="0" t="n">
        <v>0.85</v>
      </c>
      <c r="J303" s="0" t="n">
        <v>0.82</v>
      </c>
      <c r="K303" s="0" t="n">
        <v>124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106</v>
      </c>
    </row>
    <row r="305" customFormat="false" ht="14.5" hidden="false" customHeight="false" outlineLevel="0" collapsed="false">
      <c r="S305" s="0" t="s">
        <v>65</v>
      </c>
    </row>
    <row r="306" customFormat="false" ht="14.5" hidden="false" customHeight="false" outlineLevel="0" collapsed="false">
      <c r="S306" s="0" t="s">
        <v>66</v>
      </c>
    </row>
    <row r="307" customFormat="false" ht="14.5" hidden="false" customHeight="false" outlineLevel="0" collapsed="false">
      <c r="S307" s="0" t="s">
        <v>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2" activeCellId="0" sqref="B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68</v>
      </c>
      <c r="G1" s="0" t="s">
        <v>69</v>
      </c>
      <c r="M1" s="0" t="s">
        <v>70</v>
      </c>
      <c r="S1" s="0" t="s">
        <v>71</v>
      </c>
    </row>
    <row r="2" customFormat="false" ht="14.5" hidden="false" customHeight="false" outlineLevel="0" collapsed="false">
      <c r="B2" s="49" t="n">
        <f aca="false">_xlfn.STDEV.P(B4:B303)</f>
        <v>0.327147963466075</v>
      </c>
      <c r="H2" s="49" t="n">
        <f aca="false">_xlfn.STDEV.P(H4:H303)</f>
        <v>0.319366602303163</v>
      </c>
      <c r="N2" s="49" t="n">
        <f aca="false">_xlfn.STDEV.P(N4:N303)</f>
        <v>0.104029611169128</v>
      </c>
      <c r="T2" s="49" t="n">
        <f aca="false">_xlfn.STDEV.P(T4:T303)</f>
        <v>0.0365467584821904</v>
      </c>
      <c r="U2" s="49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0.03</v>
      </c>
      <c r="C4" s="0" t="n">
        <v>0.02</v>
      </c>
      <c r="D4" s="0" t="n">
        <v>0.02</v>
      </c>
      <c r="E4" s="0" t="n">
        <v>526</v>
      </c>
      <c r="G4" s="0" t="n">
        <v>1</v>
      </c>
      <c r="H4" s="0" t="n">
        <v>0.53</v>
      </c>
      <c r="I4" s="0" t="n">
        <v>0.95</v>
      </c>
      <c r="J4" s="0" t="n">
        <v>0.68</v>
      </c>
      <c r="K4" s="0" t="n">
        <v>791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555</v>
      </c>
      <c r="S4" s="0" t="n">
        <v>1</v>
      </c>
      <c r="T4" s="0" t="n">
        <v>0.02</v>
      </c>
      <c r="U4" s="0" t="n">
        <v>0.1</v>
      </c>
      <c r="V4" s="0" t="n">
        <v>0.03</v>
      </c>
      <c r="W4" s="0" t="n">
        <v>795</v>
      </c>
    </row>
    <row r="5" customFormat="false" ht="14.5" hidden="false" customHeight="false" outlineLevel="0" collapsed="false">
      <c r="A5" s="0" t="n">
        <v>2010</v>
      </c>
      <c r="B5" s="0" t="n">
        <v>0</v>
      </c>
      <c r="C5" s="0" t="n">
        <v>0</v>
      </c>
      <c r="D5" s="0" t="n">
        <v>0</v>
      </c>
      <c r="E5" s="0" t="n">
        <v>585</v>
      </c>
      <c r="G5" s="0" t="n">
        <v>2</v>
      </c>
      <c r="H5" s="0" t="n">
        <v>0</v>
      </c>
      <c r="I5" s="0" t="n">
        <v>0</v>
      </c>
      <c r="J5" s="0" t="n">
        <v>0</v>
      </c>
      <c r="K5" s="0" t="n">
        <v>706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524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760</v>
      </c>
    </row>
    <row r="6" customFormat="false" ht="14.5" hidden="false" customHeight="false" outlineLevel="0" collapsed="false">
      <c r="A6" s="0" t="n">
        <v>2018</v>
      </c>
      <c r="B6" s="0" t="n">
        <v>0.31</v>
      </c>
      <c r="C6" s="0" t="n">
        <v>0.82</v>
      </c>
      <c r="D6" s="0" t="n">
        <v>0.45</v>
      </c>
      <c r="E6" s="0" t="n">
        <v>1139</v>
      </c>
      <c r="G6" s="0" t="n">
        <v>3</v>
      </c>
      <c r="H6" s="0" t="n">
        <v>0.84</v>
      </c>
      <c r="I6" s="0" t="n">
        <v>0.5</v>
      </c>
      <c r="J6" s="0" t="n">
        <v>0.63</v>
      </c>
      <c r="K6" s="0" t="n">
        <v>705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1044</v>
      </c>
      <c r="S6" s="0" t="n">
        <v>3</v>
      </c>
      <c r="T6" s="0" t="n">
        <v>0.08</v>
      </c>
      <c r="U6" s="0" t="n">
        <v>0.07</v>
      </c>
      <c r="V6" s="0" t="n">
        <v>0.08</v>
      </c>
      <c r="W6" s="0" t="n">
        <v>684</v>
      </c>
    </row>
    <row r="7" customFormat="false" ht="14.5" hidden="false" customHeight="false" outlineLevel="0" collapsed="false">
      <c r="A7" s="0" t="n">
        <v>2021</v>
      </c>
      <c r="B7" s="0" t="n">
        <v>0</v>
      </c>
      <c r="C7" s="0" t="n">
        <v>0</v>
      </c>
      <c r="D7" s="0" t="n">
        <v>0</v>
      </c>
      <c r="E7" s="0" t="n">
        <v>552</v>
      </c>
      <c r="G7" s="0" t="n">
        <v>4</v>
      </c>
      <c r="H7" s="0" t="n">
        <v>0.61</v>
      </c>
      <c r="I7" s="0" t="n">
        <v>0.32</v>
      </c>
      <c r="J7" s="0" t="n">
        <v>0.42</v>
      </c>
      <c r="K7" s="0" t="n">
        <v>788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574</v>
      </c>
      <c r="S7" s="0" t="n">
        <v>4</v>
      </c>
      <c r="T7" s="0" t="n">
        <v>0.02</v>
      </c>
      <c r="U7" s="0" t="n">
        <v>0.14</v>
      </c>
      <c r="V7" s="0" t="n">
        <v>0.03</v>
      </c>
      <c r="W7" s="0" t="n">
        <v>795</v>
      </c>
    </row>
    <row r="8" customFormat="false" ht="14.5" hidden="false" customHeight="false" outlineLevel="0" collapsed="false">
      <c r="A8" s="0" t="n">
        <v>2025</v>
      </c>
      <c r="B8" s="0" t="n">
        <v>0.32</v>
      </c>
      <c r="C8" s="0" t="n">
        <v>0.23</v>
      </c>
      <c r="D8" s="0" t="n">
        <v>0.27</v>
      </c>
      <c r="E8" s="0" t="n">
        <v>537</v>
      </c>
      <c r="G8" s="0" t="n">
        <v>5</v>
      </c>
      <c r="H8" s="0" t="n">
        <v>0.5</v>
      </c>
      <c r="I8" s="0" t="n">
        <v>0.59</v>
      </c>
      <c r="J8" s="0" t="n">
        <v>0.54</v>
      </c>
      <c r="K8" s="0" t="n">
        <v>683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523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652</v>
      </c>
    </row>
    <row r="9" customFormat="false" ht="14.5" hidden="false" customHeight="false" outlineLevel="0" collapsed="false">
      <c r="A9" s="0" t="n">
        <v>2026</v>
      </c>
      <c r="B9" s="0" t="n">
        <v>0.51</v>
      </c>
      <c r="C9" s="0" t="n">
        <v>0.32</v>
      </c>
      <c r="D9" s="0" t="n">
        <v>0.39</v>
      </c>
      <c r="E9" s="0" t="n">
        <v>1135</v>
      </c>
      <c r="G9" s="0" t="n">
        <v>6</v>
      </c>
      <c r="H9" s="0" t="n">
        <v>0.74</v>
      </c>
      <c r="I9" s="0" t="n">
        <v>0.94</v>
      </c>
      <c r="J9" s="0" t="n">
        <v>0.83</v>
      </c>
      <c r="K9" s="0" t="n">
        <v>738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1079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773</v>
      </c>
    </row>
    <row r="10" customFormat="false" ht="14.5" hidden="false" customHeight="false" outlineLevel="0" collapsed="false">
      <c r="A10" s="0" t="n">
        <v>2029</v>
      </c>
      <c r="B10" s="0" t="n">
        <v>0.22</v>
      </c>
      <c r="C10" s="0" t="n">
        <v>0.32</v>
      </c>
      <c r="D10" s="0" t="n">
        <v>0.26</v>
      </c>
      <c r="E10" s="0" t="n">
        <v>540</v>
      </c>
      <c r="G10" s="0" t="n">
        <v>7</v>
      </c>
      <c r="H10" s="0" t="n">
        <v>1</v>
      </c>
      <c r="I10" s="0" t="n">
        <v>0.29</v>
      </c>
      <c r="J10" s="0" t="n">
        <v>0.45</v>
      </c>
      <c r="K10" s="0" t="n">
        <v>783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535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819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563</v>
      </c>
      <c r="G11" s="0" t="n">
        <v>8</v>
      </c>
      <c r="H11" s="0" t="n">
        <v>0.78</v>
      </c>
      <c r="I11" s="0" t="n">
        <v>0.9</v>
      </c>
      <c r="J11" s="0" t="n">
        <v>0.84</v>
      </c>
      <c r="K11" s="0" t="n">
        <v>836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563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770</v>
      </c>
    </row>
    <row r="12" customFormat="false" ht="14.5" hidden="false" customHeight="false" outlineLevel="0" collapsed="false">
      <c r="A12" s="0" t="n">
        <v>2034</v>
      </c>
      <c r="B12" s="0" t="n">
        <v>0.32</v>
      </c>
      <c r="C12" s="0" t="n">
        <v>0.45</v>
      </c>
      <c r="D12" s="0" t="n">
        <v>0.38</v>
      </c>
      <c r="E12" s="0" t="n">
        <v>577</v>
      </c>
      <c r="G12" s="0" t="n">
        <v>9</v>
      </c>
      <c r="H12" s="0" t="n">
        <v>0.8</v>
      </c>
      <c r="I12" s="0" t="n">
        <v>0.32</v>
      </c>
      <c r="J12" s="0" t="n">
        <v>0.46</v>
      </c>
      <c r="K12" s="0" t="n">
        <v>794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561</v>
      </c>
      <c r="S12" s="0" t="n">
        <v>9</v>
      </c>
      <c r="T12" s="0" t="n">
        <v>0.05</v>
      </c>
      <c r="U12" s="0" t="n">
        <v>0.01</v>
      </c>
      <c r="V12" s="0" t="n">
        <v>0.01</v>
      </c>
      <c r="W12" s="0" t="n">
        <v>823</v>
      </c>
    </row>
    <row r="13" customFormat="false" ht="14.5" hidden="false" customHeight="false" outlineLevel="0" collapsed="false">
      <c r="A13" s="0" t="n">
        <v>2037</v>
      </c>
      <c r="B13" s="0" t="n">
        <v>0.45</v>
      </c>
      <c r="C13" s="0" t="n">
        <v>0.39</v>
      </c>
      <c r="D13" s="0" t="n">
        <v>0.41</v>
      </c>
      <c r="E13" s="0" t="n">
        <v>1054</v>
      </c>
      <c r="G13" s="0" t="n">
        <v>10</v>
      </c>
      <c r="H13" s="0" t="n">
        <v>0.28</v>
      </c>
      <c r="I13" s="0" t="n">
        <v>0.02</v>
      </c>
      <c r="J13" s="0" t="n">
        <v>0.03</v>
      </c>
      <c r="K13" s="0" t="n">
        <v>803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1076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805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568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526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526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550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1094</v>
      </c>
      <c r="G15" s="0" t="n">
        <v>12</v>
      </c>
      <c r="H15" s="0" t="n">
        <v>0.53</v>
      </c>
      <c r="I15" s="0" t="n">
        <v>1</v>
      </c>
      <c r="J15" s="0" t="n">
        <v>0.69</v>
      </c>
      <c r="K15" s="0" t="n">
        <v>573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1083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545</v>
      </c>
    </row>
    <row r="16" customFormat="false" ht="14.5" hidden="false" customHeight="false" outlineLevel="0" collapsed="false">
      <c r="A16" s="0" t="n">
        <v>2044</v>
      </c>
      <c r="B16" s="0" t="n">
        <v>0.26</v>
      </c>
      <c r="C16" s="0" t="n">
        <v>0.33</v>
      </c>
      <c r="D16" s="0" t="n">
        <v>0.29</v>
      </c>
      <c r="E16" s="0" t="n">
        <v>1631</v>
      </c>
      <c r="G16" s="0" t="n">
        <v>13</v>
      </c>
      <c r="H16" s="0" t="n">
        <v>1</v>
      </c>
      <c r="I16" s="0" t="n">
        <v>0.11</v>
      </c>
      <c r="J16" s="0" t="n">
        <v>0.21</v>
      </c>
      <c r="K16" s="0" t="n">
        <v>541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1655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511</v>
      </c>
    </row>
    <row r="17" customFormat="false" ht="14.5" hidden="false" customHeight="false" outlineLevel="0" collapsed="false">
      <c r="A17" s="0" t="n">
        <v>2046</v>
      </c>
      <c r="B17" s="0" t="n">
        <v>1</v>
      </c>
      <c r="C17" s="0" t="n">
        <v>0.01</v>
      </c>
      <c r="D17" s="0" t="n">
        <v>0.01</v>
      </c>
      <c r="E17" s="0" t="n">
        <v>845</v>
      </c>
      <c r="G17" s="0" t="n">
        <v>14</v>
      </c>
      <c r="H17" s="0" t="n">
        <v>0.33</v>
      </c>
      <c r="I17" s="0" t="n">
        <v>0.69</v>
      </c>
      <c r="J17" s="0" t="n">
        <v>0.45</v>
      </c>
      <c r="K17" s="0" t="n">
        <v>717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806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671</v>
      </c>
    </row>
    <row r="18" customFormat="false" ht="14.5" hidden="false" customHeight="false" outlineLevel="0" collapsed="false">
      <c r="A18" s="0" t="n">
        <v>2047</v>
      </c>
      <c r="B18" s="0" t="n">
        <v>0.46</v>
      </c>
      <c r="C18" s="0" t="n">
        <v>0.91</v>
      </c>
      <c r="D18" s="0" t="n">
        <v>0.61</v>
      </c>
      <c r="E18" s="0" t="n">
        <v>760</v>
      </c>
      <c r="G18" s="0" t="n">
        <v>15</v>
      </c>
      <c r="H18" s="0" t="n">
        <v>0.91</v>
      </c>
      <c r="I18" s="0" t="n">
        <v>0.71</v>
      </c>
      <c r="J18" s="0" t="n">
        <v>0.8</v>
      </c>
      <c r="K18" s="0" t="n">
        <v>831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749</v>
      </c>
      <c r="S18" s="0" t="n">
        <v>15</v>
      </c>
      <c r="T18" s="0" t="n">
        <v>0.01</v>
      </c>
      <c r="U18" s="0" t="n">
        <v>0.26</v>
      </c>
      <c r="V18" s="0" t="n">
        <v>0.02</v>
      </c>
      <c r="W18" s="0" t="n">
        <v>823</v>
      </c>
    </row>
    <row r="19" customFormat="false" ht="14.5" hidden="false" customHeight="false" outlineLevel="0" collapsed="false">
      <c r="A19" s="0" t="n">
        <v>2048</v>
      </c>
      <c r="B19" s="0" t="n">
        <v>0.99</v>
      </c>
      <c r="C19" s="0" t="n">
        <v>0.08</v>
      </c>
      <c r="D19" s="0" t="n">
        <v>0.15</v>
      </c>
      <c r="E19" s="0" t="n">
        <v>1282</v>
      </c>
      <c r="G19" s="0" t="n">
        <v>16</v>
      </c>
      <c r="H19" s="0" t="n">
        <v>0.45</v>
      </c>
      <c r="I19" s="0" t="n">
        <v>0.97</v>
      </c>
      <c r="J19" s="0" t="n">
        <v>0.61</v>
      </c>
      <c r="K19" s="0" t="n">
        <v>559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1258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534</v>
      </c>
    </row>
    <row r="20" customFormat="false" ht="14.5" hidden="false" customHeight="false" outlineLevel="0" collapsed="false">
      <c r="A20" s="0" t="n">
        <v>2066</v>
      </c>
      <c r="B20" s="0" t="n">
        <v>0.31</v>
      </c>
      <c r="C20" s="0" t="n">
        <v>0.33</v>
      </c>
      <c r="D20" s="0" t="n">
        <v>0.32</v>
      </c>
      <c r="E20" s="0" t="n">
        <v>2516</v>
      </c>
      <c r="G20" s="0" t="n">
        <v>17</v>
      </c>
      <c r="H20" s="0" t="n">
        <v>0.79</v>
      </c>
      <c r="I20" s="0" t="n">
        <v>0.97</v>
      </c>
      <c r="J20" s="0" t="n">
        <v>0.87</v>
      </c>
      <c r="K20" s="0" t="n">
        <v>561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2506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576</v>
      </c>
    </row>
    <row r="21" customFormat="false" ht="14.5" hidden="false" customHeight="false" outlineLevel="0" collapsed="false">
      <c r="A21" s="0" t="n">
        <v>2074</v>
      </c>
      <c r="B21" s="0" t="n">
        <v>0.07</v>
      </c>
      <c r="C21" s="0" t="n">
        <v>0.02</v>
      </c>
      <c r="D21" s="0" t="n">
        <v>0.03</v>
      </c>
      <c r="E21" s="0" t="n">
        <v>2787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801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2761</v>
      </c>
      <c r="S21" s="0" t="n">
        <v>18</v>
      </c>
      <c r="T21" s="0" t="n">
        <v>0.03</v>
      </c>
      <c r="U21" s="0" t="n">
        <v>0</v>
      </c>
      <c r="V21" s="0" t="n">
        <v>0</v>
      </c>
      <c r="W21" s="0" t="n">
        <v>869</v>
      </c>
    </row>
    <row r="22" customFormat="false" ht="14.5" hidden="false" customHeight="false" outlineLevel="0" collapsed="false">
      <c r="A22" s="0" t="n">
        <v>2076</v>
      </c>
      <c r="B22" s="0" t="n">
        <v>0.32</v>
      </c>
      <c r="C22" s="0" t="n">
        <v>0.16</v>
      </c>
      <c r="D22" s="0" t="n">
        <v>0.21</v>
      </c>
      <c r="E22" s="0" t="n">
        <v>3483</v>
      </c>
      <c r="G22" s="0" t="n">
        <v>19</v>
      </c>
      <c r="H22" s="0" t="n">
        <v>1</v>
      </c>
      <c r="I22" s="0" t="n">
        <v>0.82</v>
      </c>
      <c r="J22" s="0" t="n">
        <v>0.9</v>
      </c>
      <c r="K22" s="0" t="n">
        <v>562</v>
      </c>
      <c r="M22" s="0" t="n">
        <v>2076</v>
      </c>
      <c r="N22" s="0" t="n">
        <v>0.12</v>
      </c>
      <c r="O22" s="0" t="n">
        <v>0.02</v>
      </c>
      <c r="P22" s="0" t="n">
        <v>0.04</v>
      </c>
      <c r="Q22" s="0" t="n">
        <v>3499</v>
      </c>
      <c r="S22" s="0" t="n">
        <v>19</v>
      </c>
      <c r="T22" s="0" t="n">
        <v>0</v>
      </c>
      <c r="U22" s="0" t="n">
        <v>0</v>
      </c>
      <c r="V22" s="0" t="n">
        <v>0</v>
      </c>
      <c r="W22" s="0" t="n">
        <v>536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3483</v>
      </c>
      <c r="G23" s="0" t="n">
        <v>20</v>
      </c>
      <c r="H23" s="0" t="n">
        <v>0.53</v>
      </c>
      <c r="I23" s="0" t="n">
        <v>0.79</v>
      </c>
      <c r="J23" s="0" t="n">
        <v>0.64</v>
      </c>
      <c r="K23" s="0" t="n">
        <v>557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3590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533</v>
      </c>
    </row>
    <row r="24" customFormat="false" ht="14.5" hidden="false" customHeight="false" outlineLevel="0" collapsed="false">
      <c r="A24" s="0" t="n">
        <v>2079</v>
      </c>
      <c r="B24" s="0" t="n">
        <v>0.2</v>
      </c>
      <c r="C24" s="0" t="n">
        <v>0.12</v>
      </c>
      <c r="D24" s="0" t="n">
        <v>0.15</v>
      </c>
      <c r="E24" s="0" t="n">
        <v>2080</v>
      </c>
      <c r="G24" s="0" t="n">
        <v>21</v>
      </c>
      <c r="H24" s="0" t="n">
        <v>0.5</v>
      </c>
      <c r="I24" s="0" t="n">
        <v>1</v>
      </c>
      <c r="J24" s="0" t="n">
        <v>0.66</v>
      </c>
      <c r="K24" s="0" t="n">
        <v>547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2103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560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584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535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573</v>
      </c>
      <c r="S25" s="0" t="n">
        <v>22</v>
      </c>
      <c r="T25" s="0" t="n">
        <v>0.02</v>
      </c>
      <c r="U25" s="0" t="n">
        <v>0.03</v>
      </c>
      <c r="V25" s="0" t="n">
        <v>0.02</v>
      </c>
      <c r="W25" s="0" t="n">
        <v>540</v>
      </c>
    </row>
    <row r="26" customFormat="false" ht="14.5" hidden="false" customHeight="false" outlineLevel="0" collapsed="false">
      <c r="A26" s="0" t="n">
        <v>2082</v>
      </c>
      <c r="B26" s="0" t="n">
        <v>0</v>
      </c>
      <c r="C26" s="0" t="n">
        <v>0</v>
      </c>
      <c r="D26" s="0" t="n">
        <v>0</v>
      </c>
      <c r="E26" s="0" t="n">
        <v>1073</v>
      </c>
      <c r="G26" s="0" t="n">
        <v>23</v>
      </c>
      <c r="H26" s="0" t="n">
        <v>0.67</v>
      </c>
      <c r="I26" s="0" t="n">
        <v>1</v>
      </c>
      <c r="J26" s="0" t="n">
        <v>0.8</v>
      </c>
      <c r="K26" s="0" t="n">
        <v>661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1137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693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0.22</v>
      </c>
      <c r="D27" s="0" t="n">
        <v>0.36</v>
      </c>
      <c r="E27" s="0" t="n">
        <v>770</v>
      </c>
      <c r="G27" s="0" t="n">
        <v>24</v>
      </c>
      <c r="H27" s="0" t="n">
        <v>0.57</v>
      </c>
      <c r="I27" s="0" t="n">
        <v>0.72</v>
      </c>
      <c r="J27" s="0" t="n">
        <v>0.63</v>
      </c>
      <c r="K27" s="0" t="n">
        <v>502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804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533</v>
      </c>
    </row>
    <row r="28" customFormat="false" ht="14.5" hidden="false" customHeight="false" outlineLevel="0" collapsed="false">
      <c r="A28" s="0" t="n">
        <v>2085</v>
      </c>
      <c r="B28" s="0" t="n">
        <v>1</v>
      </c>
      <c r="C28" s="0" t="n">
        <v>0.4</v>
      </c>
      <c r="D28" s="0" t="n">
        <v>0.57</v>
      </c>
      <c r="E28" s="0" t="n">
        <v>1405</v>
      </c>
      <c r="G28" s="0" t="n">
        <v>25</v>
      </c>
      <c r="H28" s="0" t="n">
        <v>0.52</v>
      </c>
      <c r="I28" s="0" t="n">
        <v>0.76</v>
      </c>
      <c r="J28" s="0" t="n">
        <v>0.62</v>
      </c>
      <c r="K28" s="0" t="n">
        <v>585</v>
      </c>
      <c r="M28" s="0" t="n">
        <v>2085</v>
      </c>
      <c r="N28" s="0" t="n">
        <v>0.11</v>
      </c>
      <c r="O28" s="0" t="n">
        <v>0.01</v>
      </c>
      <c r="P28" s="0" t="n">
        <v>0.02</v>
      </c>
      <c r="Q28" s="0" t="n">
        <v>1404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566</v>
      </c>
    </row>
    <row r="29" customFormat="false" ht="14.5" hidden="false" customHeight="false" outlineLevel="0" collapsed="false">
      <c r="A29" s="0" t="n">
        <v>2086</v>
      </c>
      <c r="B29" s="0" t="n">
        <v>0.35</v>
      </c>
      <c r="C29" s="0" t="n">
        <v>0.39</v>
      </c>
      <c r="D29" s="0" t="n">
        <v>0.37</v>
      </c>
      <c r="E29" s="0" t="n">
        <v>3517</v>
      </c>
      <c r="G29" s="0" t="n">
        <v>26</v>
      </c>
      <c r="H29" s="0" t="n">
        <v>0</v>
      </c>
      <c r="I29" s="0" t="n">
        <v>0</v>
      </c>
      <c r="J29" s="0" t="n">
        <v>0</v>
      </c>
      <c r="K29" s="0" t="n">
        <v>508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3408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541</v>
      </c>
    </row>
    <row r="30" customFormat="false" ht="14.5" hidden="false" customHeight="false" outlineLevel="0" collapsed="false">
      <c r="A30" s="0" t="n">
        <v>2087</v>
      </c>
      <c r="B30" s="0" t="n">
        <v>0.21</v>
      </c>
      <c r="C30" s="0" t="n">
        <v>0.09</v>
      </c>
      <c r="D30" s="0" t="n">
        <v>0.13</v>
      </c>
      <c r="E30" s="0" t="n">
        <v>2286</v>
      </c>
      <c r="G30" s="0" t="n">
        <v>27</v>
      </c>
      <c r="H30" s="0" t="n">
        <v>0.62</v>
      </c>
      <c r="I30" s="0" t="n">
        <v>0.74</v>
      </c>
      <c r="J30" s="0" t="n">
        <v>0.67</v>
      </c>
      <c r="K30" s="0" t="n">
        <v>545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2327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576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542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552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543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528</v>
      </c>
    </row>
    <row r="32" customFormat="false" ht="14.5" hidden="false" customHeight="false" outlineLevel="0" collapsed="false">
      <c r="A32" s="0" t="n">
        <v>2092</v>
      </c>
      <c r="B32" s="0" t="n">
        <v>0</v>
      </c>
      <c r="C32" s="0" t="n">
        <v>0</v>
      </c>
      <c r="D32" s="0" t="n">
        <v>0</v>
      </c>
      <c r="E32" s="0" t="n">
        <v>1089</v>
      </c>
      <c r="G32" s="0" t="n">
        <v>29</v>
      </c>
      <c r="H32" s="0" t="n">
        <v>0.34</v>
      </c>
      <c r="I32" s="0" t="n">
        <v>1</v>
      </c>
      <c r="J32" s="0" t="n">
        <v>0.5</v>
      </c>
      <c r="K32" s="0" t="n">
        <v>830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1032</v>
      </c>
      <c r="S32" s="0" t="n">
        <v>29</v>
      </c>
      <c r="T32" s="0" t="n">
        <v>0.05</v>
      </c>
      <c r="U32" s="0" t="n">
        <v>0.16</v>
      </c>
      <c r="V32" s="0" t="n">
        <v>0.08</v>
      </c>
      <c r="W32" s="0" t="n">
        <v>845</v>
      </c>
    </row>
    <row r="33" customFormat="false" ht="14.5" hidden="false" customHeight="false" outlineLevel="0" collapsed="false">
      <c r="A33" s="0" t="n">
        <v>2093</v>
      </c>
      <c r="B33" s="0" t="n">
        <v>0.02</v>
      </c>
      <c r="C33" s="0" t="n">
        <v>0</v>
      </c>
      <c r="D33" s="0" t="n">
        <v>0.01</v>
      </c>
      <c r="E33" s="0" t="n">
        <v>5272</v>
      </c>
      <c r="G33" s="0" t="n">
        <v>30</v>
      </c>
      <c r="H33" s="0" t="n">
        <v>0.75</v>
      </c>
      <c r="I33" s="0" t="n">
        <v>0.87</v>
      </c>
      <c r="J33" s="0" t="n">
        <v>0.8</v>
      </c>
      <c r="K33" s="0" t="n">
        <v>831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5318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822</v>
      </c>
    </row>
    <row r="34" customFormat="false" ht="14.5" hidden="false" customHeight="false" outlineLevel="0" collapsed="false">
      <c r="A34" s="0" t="n">
        <v>2096</v>
      </c>
      <c r="B34" s="0" t="n">
        <v>0.68</v>
      </c>
      <c r="C34" s="0" t="n">
        <v>0.69</v>
      </c>
      <c r="D34" s="0" t="n">
        <v>0.69</v>
      </c>
      <c r="E34" s="0" t="n">
        <v>1134</v>
      </c>
      <c r="G34" s="0" t="n">
        <v>31</v>
      </c>
      <c r="H34" s="0" t="n">
        <v>0.83</v>
      </c>
      <c r="I34" s="0" t="n">
        <v>0.21</v>
      </c>
      <c r="J34" s="0" t="n">
        <v>0.33</v>
      </c>
      <c r="K34" s="0" t="n">
        <v>526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1111</v>
      </c>
      <c r="S34" s="0" t="n">
        <v>31</v>
      </c>
      <c r="T34" s="0" t="n">
        <v>0</v>
      </c>
      <c r="U34" s="0" t="n">
        <v>0</v>
      </c>
      <c r="V34" s="0" t="n">
        <v>0</v>
      </c>
      <c r="W34" s="0" t="n">
        <v>571</v>
      </c>
    </row>
    <row r="35" customFormat="false" ht="14.5" hidden="false" customHeight="false" outlineLevel="0" collapsed="false">
      <c r="A35" s="0" t="n">
        <v>2099</v>
      </c>
      <c r="B35" s="0" t="n">
        <v>0.46</v>
      </c>
      <c r="C35" s="0" t="n">
        <v>0.99</v>
      </c>
      <c r="D35" s="0" t="n">
        <v>0.63</v>
      </c>
      <c r="E35" s="0" t="n">
        <v>1398</v>
      </c>
      <c r="G35" s="0" t="n">
        <v>32</v>
      </c>
      <c r="H35" s="0" t="n">
        <v>0.47</v>
      </c>
      <c r="I35" s="0" t="n">
        <v>0.86</v>
      </c>
      <c r="J35" s="0" t="n">
        <v>0.61</v>
      </c>
      <c r="K35" s="0" t="n">
        <v>547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1369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541</v>
      </c>
    </row>
    <row r="36" customFormat="false" ht="14.5" hidden="false" customHeight="false" outlineLevel="0" collapsed="false">
      <c r="A36" s="0" t="n">
        <v>2100</v>
      </c>
      <c r="B36" s="0" t="n">
        <v>0.45</v>
      </c>
      <c r="C36" s="0" t="n">
        <v>0.28</v>
      </c>
      <c r="D36" s="0" t="n">
        <v>0.34</v>
      </c>
      <c r="E36" s="0" t="n">
        <v>3386</v>
      </c>
      <c r="G36" s="0" t="n">
        <v>33</v>
      </c>
      <c r="H36" s="0" t="n">
        <v>0.52</v>
      </c>
      <c r="I36" s="0" t="n">
        <v>0.96</v>
      </c>
      <c r="J36" s="0" t="n">
        <v>0.68</v>
      </c>
      <c r="K36" s="0" t="n">
        <v>559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3444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538</v>
      </c>
    </row>
    <row r="37" customFormat="false" ht="14.5" hidden="false" customHeight="false" outlineLevel="0" collapsed="false">
      <c r="A37" s="0" t="n">
        <v>2111</v>
      </c>
      <c r="B37" s="0" t="n">
        <v>0.65</v>
      </c>
      <c r="C37" s="0" t="n">
        <v>1</v>
      </c>
      <c r="D37" s="0" t="n">
        <v>0.79</v>
      </c>
      <c r="E37" s="0" t="n">
        <v>547</v>
      </c>
      <c r="G37" s="0" t="n">
        <v>34</v>
      </c>
      <c r="H37" s="0" t="n">
        <v>0.01</v>
      </c>
      <c r="I37" s="0" t="n">
        <v>0</v>
      </c>
      <c r="J37" s="0" t="n">
        <v>0.01</v>
      </c>
      <c r="K37" s="0" t="n">
        <v>505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568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524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735</v>
      </c>
      <c r="G38" s="0" t="n">
        <v>35</v>
      </c>
      <c r="H38" s="0" t="n">
        <v>0.36</v>
      </c>
      <c r="I38" s="0" t="n">
        <v>0.99</v>
      </c>
      <c r="J38" s="0" t="n">
        <v>0.53</v>
      </c>
      <c r="K38" s="0" t="n">
        <v>793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752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779</v>
      </c>
    </row>
    <row r="39" customFormat="false" ht="14.5" hidden="false" customHeight="false" outlineLevel="0" collapsed="false">
      <c r="A39" s="0" t="n">
        <v>2120</v>
      </c>
      <c r="B39" s="0" t="n">
        <v>0.46</v>
      </c>
      <c r="C39" s="0" t="n">
        <v>0.41</v>
      </c>
      <c r="D39" s="0" t="n">
        <v>0.43</v>
      </c>
      <c r="E39" s="0" t="n">
        <v>1593</v>
      </c>
      <c r="G39" s="0" t="n">
        <v>36</v>
      </c>
      <c r="H39" s="0" t="n">
        <v>0.96</v>
      </c>
      <c r="I39" s="0" t="n">
        <v>0.41</v>
      </c>
      <c r="J39" s="0" t="n">
        <v>0.57</v>
      </c>
      <c r="K39" s="0" t="n">
        <v>842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1530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805</v>
      </c>
    </row>
    <row r="40" customFormat="false" ht="14.5" hidden="false" customHeight="false" outlineLevel="0" collapsed="false">
      <c r="A40" s="0" t="n">
        <v>2126</v>
      </c>
      <c r="B40" s="0" t="n">
        <v>0.41</v>
      </c>
      <c r="C40" s="0" t="n">
        <v>0.27</v>
      </c>
      <c r="D40" s="0" t="n">
        <v>0.32</v>
      </c>
      <c r="E40" s="0" t="n">
        <v>3457</v>
      </c>
      <c r="G40" s="0" t="n">
        <v>37</v>
      </c>
      <c r="H40" s="0" t="n">
        <v>1</v>
      </c>
      <c r="I40" s="0" t="n">
        <v>0.99</v>
      </c>
      <c r="J40" s="0" t="n">
        <v>1</v>
      </c>
      <c r="K40" s="0" t="n">
        <v>551</v>
      </c>
      <c r="M40" s="0" t="n">
        <v>2126</v>
      </c>
      <c r="N40" s="0" t="n">
        <v>0.06</v>
      </c>
      <c r="O40" s="0" t="n">
        <v>0.06</v>
      </c>
      <c r="P40" s="0" t="n">
        <v>0.06</v>
      </c>
      <c r="Q40" s="0" t="n">
        <v>3593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591</v>
      </c>
    </row>
    <row r="41" customFormat="false" ht="14.5" hidden="false" customHeight="false" outlineLevel="0" collapsed="false">
      <c r="A41" s="0" t="n">
        <v>2134</v>
      </c>
      <c r="B41" s="0" t="n">
        <v>0.35</v>
      </c>
      <c r="C41" s="0" t="n">
        <v>0.79</v>
      </c>
      <c r="D41" s="0" t="n">
        <v>0.49</v>
      </c>
      <c r="E41" s="0" t="n">
        <v>1320</v>
      </c>
      <c r="G41" s="0" t="n">
        <v>38</v>
      </c>
      <c r="H41" s="0" t="n">
        <v>0.93</v>
      </c>
      <c r="I41" s="0" t="n">
        <v>0.02</v>
      </c>
      <c r="J41" s="0" t="n">
        <v>0.05</v>
      </c>
      <c r="K41" s="0" t="n">
        <v>558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1366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575</v>
      </c>
    </row>
    <row r="42" customFormat="false" ht="14.5" hidden="false" customHeight="false" outlineLevel="0" collapsed="false">
      <c r="A42" s="0" t="n">
        <v>2135</v>
      </c>
      <c r="B42" s="0" t="n">
        <v>0.26</v>
      </c>
      <c r="C42" s="0" t="n">
        <v>0.01</v>
      </c>
      <c r="D42" s="0" t="n">
        <v>0.01</v>
      </c>
      <c r="E42" s="0" t="n">
        <v>789</v>
      </c>
      <c r="G42" s="0" t="n">
        <v>39</v>
      </c>
      <c r="H42" s="0" t="n">
        <v>1</v>
      </c>
      <c r="I42" s="0" t="n">
        <v>0.34</v>
      </c>
      <c r="J42" s="0" t="n">
        <v>0.51</v>
      </c>
      <c r="K42" s="0" t="n">
        <v>844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810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822</v>
      </c>
    </row>
    <row r="43" customFormat="false" ht="14.5" hidden="false" customHeight="false" outlineLevel="0" collapsed="false">
      <c r="A43" s="0" t="n">
        <v>2137</v>
      </c>
      <c r="B43" s="0" t="n">
        <v>0.57</v>
      </c>
      <c r="C43" s="0" t="n">
        <v>0.1</v>
      </c>
      <c r="D43" s="0" t="n">
        <v>0.17</v>
      </c>
      <c r="E43" s="0" t="n">
        <v>3027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541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2968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581</v>
      </c>
    </row>
    <row r="44" customFormat="false" ht="14.5" hidden="false" customHeight="false" outlineLevel="0" collapsed="false">
      <c r="A44" s="0" t="n">
        <v>2154</v>
      </c>
      <c r="B44" s="0" t="n">
        <v>0.34</v>
      </c>
      <c r="C44" s="0" t="n">
        <v>1</v>
      </c>
      <c r="D44" s="0" t="n">
        <v>0.5</v>
      </c>
      <c r="E44" s="0" t="n">
        <v>516</v>
      </c>
      <c r="G44" s="0" t="n">
        <v>41</v>
      </c>
      <c r="H44" s="0" t="n">
        <v>0.3</v>
      </c>
      <c r="I44" s="0" t="n">
        <v>0.92</v>
      </c>
      <c r="J44" s="0" t="n">
        <v>0.45</v>
      </c>
      <c r="K44" s="0" t="n">
        <v>638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539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608</v>
      </c>
    </row>
    <row r="45" customFormat="false" ht="14.5" hidden="false" customHeight="false" outlineLevel="0" collapsed="false">
      <c r="A45" s="0" t="n">
        <v>2159</v>
      </c>
      <c r="B45" s="0" t="n">
        <v>0.52</v>
      </c>
      <c r="C45" s="0" t="n">
        <v>0.05</v>
      </c>
      <c r="D45" s="0" t="n">
        <v>0.09</v>
      </c>
      <c r="E45" s="0" t="n">
        <v>1329</v>
      </c>
      <c r="G45" s="0" t="n">
        <v>42</v>
      </c>
      <c r="H45" s="0" t="n">
        <v>0.63</v>
      </c>
      <c r="I45" s="0" t="n">
        <v>0.89</v>
      </c>
      <c r="J45" s="0" t="n">
        <v>0.74</v>
      </c>
      <c r="K45" s="0" t="n">
        <v>716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1363</v>
      </c>
      <c r="S45" s="0" t="n">
        <v>42</v>
      </c>
      <c r="T45" s="0" t="n">
        <v>0.02</v>
      </c>
      <c r="U45" s="0" t="n">
        <v>0.05</v>
      </c>
      <c r="V45" s="0" t="n">
        <v>0.02</v>
      </c>
      <c r="W45" s="0" t="n">
        <v>734</v>
      </c>
    </row>
    <row r="46" customFormat="false" ht="14.5" hidden="false" customHeight="false" outlineLevel="0" collapsed="false">
      <c r="A46" s="0" t="n">
        <v>2162</v>
      </c>
      <c r="B46" s="0" t="n">
        <v>0.72</v>
      </c>
      <c r="C46" s="0" t="n">
        <v>0.95</v>
      </c>
      <c r="D46" s="0" t="n">
        <v>0.82</v>
      </c>
      <c r="E46" s="0" t="n">
        <v>561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818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560</v>
      </c>
      <c r="S46" s="0" t="n">
        <v>43</v>
      </c>
      <c r="T46" s="0" t="n">
        <v>0.02</v>
      </c>
      <c r="U46" s="0" t="n">
        <v>0.01</v>
      </c>
      <c r="V46" s="0" t="n">
        <v>0.01</v>
      </c>
      <c r="W46" s="0" t="n">
        <v>809</v>
      </c>
    </row>
    <row r="47" customFormat="false" ht="14.5" hidden="false" customHeight="false" outlineLevel="0" collapsed="false">
      <c r="A47" s="0" t="n">
        <v>2190</v>
      </c>
      <c r="B47" s="0" t="n">
        <v>0.04</v>
      </c>
      <c r="C47" s="0" t="n">
        <v>0.02</v>
      </c>
      <c r="D47" s="0" t="n">
        <v>0.03</v>
      </c>
      <c r="E47" s="0" t="n">
        <v>2210</v>
      </c>
      <c r="G47" s="0" t="n">
        <v>44</v>
      </c>
      <c r="H47" s="0" t="n">
        <v>0.62</v>
      </c>
      <c r="I47" s="0" t="n">
        <v>0.54</v>
      </c>
      <c r="J47" s="0" t="n">
        <v>0.58</v>
      </c>
      <c r="K47" s="0" t="n">
        <v>562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2174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536</v>
      </c>
    </row>
    <row r="48" customFormat="false" ht="14.5" hidden="false" customHeight="false" outlineLevel="0" collapsed="false">
      <c r="A48" s="0" t="n">
        <v>2196</v>
      </c>
      <c r="B48" s="0" t="n">
        <v>0.55</v>
      </c>
      <c r="C48" s="0" t="n">
        <v>0.75</v>
      </c>
      <c r="D48" s="0" t="n">
        <v>0.63</v>
      </c>
      <c r="E48" s="0" t="n">
        <v>840</v>
      </c>
      <c r="G48" s="0" t="n">
        <v>45</v>
      </c>
      <c r="H48" s="0" t="n">
        <v>0.3</v>
      </c>
      <c r="I48" s="0" t="n">
        <v>0.84</v>
      </c>
      <c r="J48" s="0" t="n">
        <v>0.45</v>
      </c>
      <c r="K48" s="0" t="n">
        <v>562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823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527</v>
      </c>
    </row>
    <row r="49" customFormat="false" ht="14.5" hidden="false" customHeight="false" outlineLevel="0" collapsed="false">
      <c r="A49" s="0" t="n">
        <v>2198</v>
      </c>
      <c r="B49" s="0" t="n">
        <v>0</v>
      </c>
      <c r="C49" s="0" t="n">
        <v>0</v>
      </c>
      <c r="D49" s="0" t="n">
        <v>0</v>
      </c>
      <c r="E49" s="0" t="n">
        <v>789</v>
      </c>
      <c r="G49" s="0" t="n">
        <v>46</v>
      </c>
      <c r="H49" s="0" t="n">
        <v>0.99</v>
      </c>
      <c r="I49" s="0" t="n">
        <v>1</v>
      </c>
      <c r="J49" s="0" t="n">
        <v>1</v>
      </c>
      <c r="K49" s="0" t="n">
        <v>537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829</v>
      </c>
      <c r="S49" s="0" t="n">
        <v>46</v>
      </c>
      <c r="T49" s="0" t="n">
        <v>0.02</v>
      </c>
      <c r="U49" s="0" t="n">
        <v>0.19</v>
      </c>
      <c r="V49" s="0" t="n">
        <v>0.04</v>
      </c>
      <c r="W49" s="0" t="n">
        <v>578</v>
      </c>
    </row>
    <row r="50" customFormat="false" ht="14.5" hidden="false" customHeight="false" outlineLevel="0" collapsed="false">
      <c r="A50" s="0" t="n">
        <v>2200</v>
      </c>
      <c r="B50" s="0" t="n">
        <v>0</v>
      </c>
      <c r="C50" s="0" t="n">
        <v>0</v>
      </c>
      <c r="D50" s="0" t="n">
        <v>0</v>
      </c>
      <c r="E50" s="0" t="n">
        <v>759</v>
      </c>
      <c r="G50" s="0" t="n">
        <v>47</v>
      </c>
      <c r="H50" s="0" t="n">
        <v>1</v>
      </c>
      <c r="I50" s="0" t="n">
        <v>0.87</v>
      </c>
      <c r="J50" s="0" t="n">
        <v>0.93</v>
      </c>
      <c r="K50" s="0" t="n">
        <v>593</v>
      </c>
      <c r="M50" s="0" t="n">
        <v>2200</v>
      </c>
      <c r="N50" s="0" t="n">
        <v>0.65</v>
      </c>
      <c r="O50" s="0" t="n">
        <v>0.13</v>
      </c>
      <c r="P50" s="0" t="n">
        <v>0.22</v>
      </c>
      <c r="Q50" s="0" t="n">
        <v>761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553</v>
      </c>
    </row>
    <row r="51" customFormat="false" ht="14.5" hidden="false" customHeight="false" outlineLevel="0" collapsed="false">
      <c r="A51" s="0" t="n">
        <v>2203</v>
      </c>
      <c r="B51" s="0" t="n">
        <v>0.53</v>
      </c>
      <c r="C51" s="0" t="n">
        <v>0.55</v>
      </c>
      <c r="D51" s="0" t="n">
        <v>0.54</v>
      </c>
      <c r="E51" s="0" t="n">
        <v>1349</v>
      </c>
      <c r="G51" s="0" t="n">
        <v>48</v>
      </c>
      <c r="H51" s="0" t="n">
        <v>0.6</v>
      </c>
      <c r="I51" s="0" t="n">
        <v>0.9</v>
      </c>
      <c r="J51" s="0" t="n">
        <v>0.72</v>
      </c>
      <c r="K51" s="0" t="n">
        <v>537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1319</v>
      </c>
      <c r="S51" s="0" t="n">
        <v>48</v>
      </c>
      <c r="T51" s="0" t="n">
        <v>0</v>
      </c>
      <c r="U51" s="0" t="n">
        <v>0</v>
      </c>
      <c r="V51" s="0" t="n">
        <v>0</v>
      </c>
      <c r="W51" s="0" t="n">
        <v>546</v>
      </c>
    </row>
    <row r="52" customFormat="false" ht="14.5" hidden="false" customHeight="false" outlineLevel="0" collapsed="false">
      <c r="A52" s="0" t="n">
        <v>2204</v>
      </c>
      <c r="B52" s="0" t="n">
        <v>0.09</v>
      </c>
      <c r="C52" s="0" t="n">
        <v>0.11</v>
      </c>
      <c r="D52" s="0" t="n">
        <v>0.1</v>
      </c>
      <c r="E52" s="0" t="n">
        <v>4429</v>
      </c>
      <c r="G52" s="0" t="n">
        <v>49</v>
      </c>
      <c r="H52" s="0" t="n">
        <v>0.98</v>
      </c>
      <c r="I52" s="0" t="n">
        <v>0.29</v>
      </c>
      <c r="J52" s="0" t="n">
        <v>0.44</v>
      </c>
      <c r="K52" s="0" t="n">
        <v>621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4531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700</v>
      </c>
    </row>
    <row r="53" customFormat="false" ht="14.5" hidden="false" customHeight="false" outlineLevel="0" collapsed="false">
      <c r="A53" s="0" t="n">
        <v>2205</v>
      </c>
      <c r="B53" s="0" t="n">
        <v>0</v>
      </c>
      <c r="C53" s="0" t="n">
        <v>0</v>
      </c>
      <c r="D53" s="0" t="n">
        <v>0</v>
      </c>
      <c r="E53" s="0" t="n">
        <v>2090</v>
      </c>
      <c r="G53" s="0" t="n">
        <v>50</v>
      </c>
      <c r="H53" s="0" t="n">
        <v>0.86</v>
      </c>
      <c r="I53" s="0" t="n">
        <v>1</v>
      </c>
      <c r="J53" s="0" t="n">
        <v>0.92</v>
      </c>
      <c r="K53" s="0" t="n">
        <v>556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2136</v>
      </c>
      <c r="S53" s="0" t="n">
        <v>50</v>
      </c>
      <c r="T53" s="0" t="n">
        <v>0.02</v>
      </c>
      <c r="U53" s="0" t="n">
        <v>0.22</v>
      </c>
      <c r="V53" s="0" t="n">
        <v>0.04</v>
      </c>
      <c r="W53" s="0" t="n">
        <v>523</v>
      </c>
    </row>
    <row r="54" customFormat="false" ht="14.5" hidden="false" customHeight="false" outlineLevel="0" collapsed="false">
      <c r="A54" s="0" t="n">
        <v>2207</v>
      </c>
      <c r="B54" s="0" t="n">
        <v>0.57</v>
      </c>
      <c r="C54" s="0" t="n">
        <v>0.89</v>
      </c>
      <c r="D54" s="0" t="n">
        <v>0.69</v>
      </c>
      <c r="E54" s="0" t="n">
        <v>555</v>
      </c>
      <c r="G54" s="0" t="n">
        <v>51</v>
      </c>
      <c r="H54" s="0" t="n">
        <v>0.94</v>
      </c>
      <c r="I54" s="0" t="n">
        <v>0.96</v>
      </c>
      <c r="J54" s="0" t="n">
        <v>0.95</v>
      </c>
      <c r="K54" s="0" t="n">
        <v>651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546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672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1279</v>
      </c>
      <c r="G55" s="0" t="n">
        <v>52</v>
      </c>
      <c r="H55" s="0" t="n">
        <v>0.87</v>
      </c>
      <c r="I55" s="0" t="n">
        <v>0.2</v>
      </c>
      <c r="J55" s="0" t="n">
        <v>0.33</v>
      </c>
      <c r="K55" s="0" t="n">
        <v>547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1259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522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832</v>
      </c>
      <c r="G56" s="0" t="n">
        <v>53</v>
      </c>
      <c r="H56" s="0" t="n">
        <v>0.99</v>
      </c>
      <c r="I56" s="0" t="n">
        <v>0.21</v>
      </c>
      <c r="J56" s="0" t="n">
        <v>0.34</v>
      </c>
      <c r="K56" s="0" t="n">
        <v>765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844</v>
      </c>
      <c r="S56" s="0" t="n">
        <v>53</v>
      </c>
      <c r="T56" s="0" t="n">
        <v>0</v>
      </c>
      <c r="U56" s="0" t="n">
        <v>0</v>
      </c>
      <c r="V56" s="0" t="n">
        <v>0</v>
      </c>
      <c r="W56" s="0" t="n">
        <v>777</v>
      </c>
    </row>
    <row r="57" customFormat="false" ht="14.5" hidden="false" customHeight="false" outlineLevel="0" collapsed="false">
      <c r="A57" s="0" t="n">
        <v>2211</v>
      </c>
      <c r="B57" s="0" t="n">
        <v>0.93</v>
      </c>
      <c r="C57" s="0" t="n">
        <v>0.65</v>
      </c>
      <c r="D57" s="0" t="n">
        <v>0.76</v>
      </c>
      <c r="E57" s="0" t="n">
        <v>581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730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579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694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545</v>
      </c>
      <c r="G58" s="0" t="n">
        <v>55</v>
      </c>
      <c r="H58" s="0" t="n">
        <v>1</v>
      </c>
      <c r="I58" s="0" t="n">
        <v>0.19</v>
      </c>
      <c r="J58" s="0" t="n">
        <v>0.32</v>
      </c>
      <c r="K58" s="0" t="n">
        <v>560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574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562</v>
      </c>
    </row>
    <row r="59" customFormat="false" ht="14.5" hidden="false" customHeight="false" outlineLevel="0" collapsed="false">
      <c r="A59" s="0" t="n">
        <v>2218</v>
      </c>
      <c r="B59" s="0" t="n">
        <v>0.99</v>
      </c>
      <c r="C59" s="0" t="n">
        <v>0.4</v>
      </c>
      <c r="D59" s="0" t="n">
        <v>0.57</v>
      </c>
      <c r="E59" s="0" t="n">
        <v>1360</v>
      </c>
      <c r="G59" s="0" t="n">
        <v>56</v>
      </c>
      <c r="H59" s="0" t="n">
        <v>0.54</v>
      </c>
      <c r="I59" s="0" t="n">
        <v>0.99</v>
      </c>
      <c r="J59" s="0" t="n">
        <v>0.7</v>
      </c>
      <c r="K59" s="0" t="n">
        <v>850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1364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826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1283</v>
      </c>
      <c r="G60" s="0" t="n">
        <v>57</v>
      </c>
      <c r="H60" s="0" t="n">
        <v>0.48</v>
      </c>
      <c r="I60" s="0" t="n">
        <v>0.33</v>
      </c>
      <c r="J60" s="0" t="n">
        <v>0.39</v>
      </c>
      <c r="K60" s="0" t="n">
        <v>547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1304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530</v>
      </c>
    </row>
    <row r="61" customFormat="false" ht="14.5" hidden="false" customHeight="false" outlineLevel="0" collapsed="false">
      <c r="A61" s="0" t="n">
        <v>2220</v>
      </c>
      <c r="B61" s="0" t="n">
        <v>0.44</v>
      </c>
      <c r="C61" s="0" t="n">
        <v>0.62</v>
      </c>
      <c r="D61" s="0" t="n">
        <v>0.52</v>
      </c>
      <c r="E61" s="0" t="n">
        <v>1368</v>
      </c>
      <c r="G61" s="0" t="n">
        <v>58</v>
      </c>
      <c r="H61" s="0" t="n">
        <v>0.45</v>
      </c>
      <c r="I61" s="0" t="n">
        <v>0.59</v>
      </c>
      <c r="J61" s="0" t="n">
        <v>0.51</v>
      </c>
      <c r="K61" s="0" t="n">
        <v>566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1351</v>
      </c>
      <c r="S61" s="0" t="n">
        <v>58</v>
      </c>
      <c r="T61" s="0" t="n">
        <v>0.02</v>
      </c>
      <c r="U61" s="0" t="n">
        <v>0.01</v>
      </c>
      <c r="V61" s="0" t="n">
        <v>0.01</v>
      </c>
      <c r="W61" s="0" t="n">
        <v>575</v>
      </c>
    </row>
    <row r="62" customFormat="false" ht="14.5" hidden="false" customHeight="false" outlineLevel="0" collapsed="false">
      <c r="A62" s="0" t="n">
        <v>2224</v>
      </c>
      <c r="B62" s="0" t="n">
        <v>0.31</v>
      </c>
      <c r="C62" s="0" t="n">
        <v>0.52</v>
      </c>
      <c r="D62" s="0" t="n">
        <v>0.39</v>
      </c>
      <c r="E62" s="0" t="n">
        <v>543</v>
      </c>
      <c r="G62" s="0" t="n">
        <v>59</v>
      </c>
      <c r="H62" s="0" t="n">
        <v>1</v>
      </c>
      <c r="I62" s="0" t="n">
        <v>0.33</v>
      </c>
      <c r="J62" s="0" t="n">
        <v>0.5</v>
      </c>
      <c r="K62" s="0" t="n">
        <v>772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552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810</v>
      </c>
    </row>
    <row r="63" customFormat="false" ht="14.5" hidden="false" customHeight="false" outlineLevel="0" collapsed="false">
      <c r="A63" s="0" t="n">
        <v>2227</v>
      </c>
      <c r="B63" s="0" t="n">
        <v>0.74</v>
      </c>
      <c r="C63" s="0" t="n">
        <v>0.31</v>
      </c>
      <c r="D63" s="0" t="n">
        <v>0.43</v>
      </c>
      <c r="E63" s="0" t="n">
        <v>1378</v>
      </c>
      <c r="G63" s="0" t="n">
        <v>60</v>
      </c>
      <c r="H63" s="0" t="n">
        <v>1</v>
      </c>
      <c r="I63" s="0" t="n">
        <v>0.51</v>
      </c>
      <c r="J63" s="0" t="n">
        <v>0.67</v>
      </c>
      <c r="K63" s="0" t="n">
        <v>556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1377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542</v>
      </c>
    </row>
    <row r="64" customFormat="false" ht="14.5" hidden="false" customHeight="false" outlineLevel="0" collapsed="false">
      <c r="A64" s="0" t="n">
        <v>2228</v>
      </c>
      <c r="B64" s="0" t="n">
        <v>0</v>
      </c>
      <c r="C64" s="0" t="n">
        <v>0</v>
      </c>
      <c r="D64" s="0" t="n">
        <v>0</v>
      </c>
      <c r="E64" s="0" t="n">
        <v>2163</v>
      </c>
      <c r="G64" s="0" t="n">
        <v>61</v>
      </c>
      <c r="H64" s="0" t="n">
        <v>0.59</v>
      </c>
      <c r="I64" s="0" t="n">
        <v>0.92</v>
      </c>
      <c r="J64" s="0" t="n">
        <v>0.72</v>
      </c>
      <c r="K64" s="0" t="n">
        <v>795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2168</v>
      </c>
      <c r="S64" s="0" t="n">
        <v>61</v>
      </c>
      <c r="T64" s="0" t="n">
        <v>0</v>
      </c>
      <c r="U64" s="0" t="n">
        <v>0</v>
      </c>
      <c r="V64" s="0" t="n">
        <v>0</v>
      </c>
      <c r="W64" s="0" t="n">
        <v>821</v>
      </c>
    </row>
    <row r="65" customFormat="false" ht="14.5" hidden="false" customHeight="false" outlineLevel="0" collapsed="false">
      <c r="A65" s="0" t="n">
        <v>2229</v>
      </c>
      <c r="B65" s="0" t="n">
        <v>0.66</v>
      </c>
      <c r="C65" s="0" t="n">
        <v>0.45</v>
      </c>
      <c r="D65" s="0" t="n">
        <v>0.54</v>
      </c>
      <c r="E65" s="0" t="n">
        <v>1100</v>
      </c>
      <c r="G65" s="0" t="n">
        <v>62</v>
      </c>
      <c r="H65" s="0" t="n">
        <v>0.54</v>
      </c>
      <c r="I65" s="0" t="n">
        <v>0.58</v>
      </c>
      <c r="J65" s="0" t="n">
        <v>0.56</v>
      </c>
      <c r="K65" s="0" t="n">
        <v>578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1101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564</v>
      </c>
    </row>
    <row r="66" customFormat="false" ht="14.5" hidden="false" customHeight="false" outlineLevel="0" collapsed="false">
      <c r="A66" s="0" t="n">
        <v>2230</v>
      </c>
      <c r="B66" s="0" t="n">
        <v>0.43</v>
      </c>
      <c r="C66" s="0" t="n">
        <v>0.54</v>
      </c>
      <c r="D66" s="0" t="n">
        <v>0.48</v>
      </c>
      <c r="E66" s="0" t="n">
        <v>2051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537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2030</v>
      </c>
      <c r="S66" s="0" t="n">
        <v>63</v>
      </c>
      <c r="T66" s="0" t="n">
        <v>0.01</v>
      </c>
      <c r="U66" s="0" t="n">
        <v>0.41</v>
      </c>
      <c r="V66" s="0" t="n">
        <v>0.02</v>
      </c>
      <c r="W66" s="0" t="n">
        <v>578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1</v>
      </c>
      <c r="D67" s="0" t="n">
        <v>1</v>
      </c>
      <c r="E67" s="0" t="n">
        <v>834</v>
      </c>
      <c r="G67" s="0" t="n">
        <v>64</v>
      </c>
      <c r="H67" s="0" t="n">
        <v>0</v>
      </c>
      <c r="I67" s="0" t="n">
        <v>0</v>
      </c>
      <c r="J67" s="0" t="n">
        <v>0</v>
      </c>
      <c r="K67" s="0" t="n">
        <v>824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871</v>
      </c>
      <c r="S67" s="0" t="n">
        <v>64</v>
      </c>
      <c r="T67" s="0" t="n">
        <v>0.01</v>
      </c>
      <c r="U67" s="0" t="n">
        <v>0.05</v>
      </c>
      <c r="V67" s="0" t="n">
        <v>0.02</v>
      </c>
      <c r="W67" s="0" t="n">
        <v>797</v>
      </c>
    </row>
    <row r="68" customFormat="false" ht="14.5" hidden="false" customHeight="false" outlineLevel="0" collapsed="false">
      <c r="A68" s="0" t="n">
        <v>2233</v>
      </c>
      <c r="B68" s="0" t="n">
        <v>0.18</v>
      </c>
      <c r="C68" s="0" t="n">
        <v>0.06</v>
      </c>
      <c r="D68" s="0" t="n">
        <v>0.09</v>
      </c>
      <c r="E68" s="0" t="n">
        <v>1612</v>
      </c>
      <c r="G68" s="0" t="n">
        <v>65</v>
      </c>
      <c r="H68" s="0" t="n">
        <v>1</v>
      </c>
      <c r="I68" s="0" t="n">
        <v>0.47</v>
      </c>
      <c r="J68" s="0" t="n">
        <v>0.64</v>
      </c>
      <c r="K68" s="0" t="n">
        <v>810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1591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775</v>
      </c>
    </row>
    <row r="69" customFormat="false" ht="14.5" hidden="false" customHeight="false" outlineLevel="0" collapsed="false">
      <c r="A69" s="0" t="n">
        <v>2250</v>
      </c>
      <c r="B69" s="0" t="n">
        <v>0.48</v>
      </c>
      <c r="C69" s="0" t="n">
        <v>0.56</v>
      </c>
      <c r="D69" s="0" t="n">
        <v>0.52</v>
      </c>
      <c r="E69" s="0" t="n">
        <v>1356</v>
      </c>
      <c r="G69" s="0" t="n">
        <v>66</v>
      </c>
      <c r="H69" s="0" t="n">
        <v>0.97</v>
      </c>
      <c r="I69" s="0" t="n">
        <v>0.9</v>
      </c>
      <c r="J69" s="0" t="n">
        <v>0.94</v>
      </c>
      <c r="K69" s="0" t="n">
        <v>665</v>
      </c>
      <c r="M69" s="0" t="n">
        <v>2250</v>
      </c>
      <c r="N69" s="0" t="n">
        <v>0.11</v>
      </c>
      <c r="O69" s="0" t="n">
        <v>0.02</v>
      </c>
      <c r="P69" s="0" t="n">
        <v>0.04</v>
      </c>
      <c r="Q69" s="0" t="n">
        <v>1395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643</v>
      </c>
    </row>
    <row r="70" customFormat="false" ht="14.5" hidden="false" customHeight="false" outlineLevel="0" collapsed="false">
      <c r="A70" s="0" t="n">
        <v>2251</v>
      </c>
      <c r="B70" s="0" t="n">
        <v>0.25</v>
      </c>
      <c r="C70" s="0" t="n">
        <v>0.29</v>
      </c>
      <c r="D70" s="0" t="n">
        <v>0.27</v>
      </c>
      <c r="E70" s="0" t="n">
        <v>2973</v>
      </c>
      <c r="G70" s="0" t="n">
        <v>67</v>
      </c>
      <c r="H70" s="0" t="n">
        <v>0.85</v>
      </c>
      <c r="I70" s="0" t="n">
        <v>0.93</v>
      </c>
      <c r="J70" s="0" t="n">
        <v>0.89</v>
      </c>
      <c r="K70" s="0" t="n">
        <v>537</v>
      </c>
      <c r="M70" s="0" t="n">
        <v>2251</v>
      </c>
      <c r="N70" s="0" t="n">
        <v>0.36</v>
      </c>
      <c r="O70" s="0" t="n">
        <v>0.04</v>
      </c>
      <c r="P70" s="0" t="n">
        <v>0.07</v>
      </c>
      <c r="Q70" s="0" t="n">
        <v>3035</v>
      </c>
      <c r="S70" s="0" t="n">
        <v>67</v>
      </c>
      <c r="T70" s="0" t="n">
        <v>0.03</v>
      </c>
      <c r="U70" s="0" t="n">
        <v>0.1</v>
      </c>
      <c r="V70" s="0" t="n">
        <v>0.05</v>
      </c>
      <c r="W70" s="0" t="n">
        <v>550</v>
      </c>
    </row>
    <row r="71" customFormat="false" ht="14.5" hidden="false" customHeight="false" outlineLevel="0" collapsed="false">
      <c r="A71" s="0" t="n">
        <v>2259</v>
      </c>
      <c r="B71" s="0" t="n">
        <v>0.19</v>
      </c>
      <c r="C71" s="0" t="n">
        <v>0.64</v>
      </c>
      <c r="D71" s="0" t="n">
        <v>0.3</v>
      </c>
      <c r="E71" s="0" t="n">
        <v>20397</v>
      </c>
      <c r="G71" s="0" t="n">
        <v>68</v>
      </c>
      <c r="H71" s="0" t="n">
        <v>0.68</v>
      </c>
      <c r="I71" s="0" t="n">
        <v>0.6</v>
      </c>
      <c r="J71" s="0" t="n">
        <v>0.63</v>
      </c>
      <c r="K71" s="0" t="n">
        <v>827</v>
      </c>
      <c r="M71" s="0" t="n">
        <v>2259</v>
      </c>
      <c r="N71" s="0" t="n">
        <v>0.12</v>
      </c>
      <c r="O71" s="0" t="n">
        <v>0.87</v>
      </c>
      <c r="P71" s="0" t="n">
        <v>0.21</v>
      </c>
      <c r="Q71" s="0" t="n">
        <v>20483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830</v>
      </c>
    </row>
    <row r="72" customFormat="false" ht="14.5" hidden="false" customHeight="false" outlineLevel="0" collapsed="false">
      <c r="A72" s="0" t="n">
        <v>2260</v>
      </c>
      <c r="B72" s="0" t="n">
        <v>0.42</v>
      </c>
      <c r="C72" s="0" t="n">
        <v>0.13</v>
      </c>
      <c r="D72" s="0" t="n">
        <v>0.19</v>
      </c>
      <c r="E72" s="0" t="n">
        <v>2128</v>
      </c>
      <c r="G72" s="0" t="n">
        <v>69</v>
      </c>
      <c r="H72" s="0" t="n">
        <v>0.96</v>
      </c>
      <c r="I72" s="0" t="n">
        <v>0.41</v>
      </c>
      <c r="J72" s="0" t="n">
        <v>0.57</v>
      </c>
      <c r="K72" s="0" t="n">
        <v>818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2149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836</v>
      </c>
    </row>
    <row r="73" customFormat="false" ht="14.5" hidden="false" customHeight="false" outlineLevel="0" collapsed="false">
      <c r="A73" s="0" t="n">
        <v>2261</v>
      </c>
      <c r="B73" s="0" t="n">
        <v>0.49</v>
      </c>
      <c r="C73" s="0" t="n">
        <v>0.27</v>
      </c>
      <c r="D73" s="0" t="n">
        <v>0.35</v>
      </c>
      <c r="E73" s="0" t="n">
        <v>13543</v>
      </c>
      <c r="G73" s="0" t="n">
        <v>70</v>
      </c>
      <c r="H73" s="0" t="n">
        <v>0.78</v>
      </c>
      <c r="I73" s="0" t="n">
        <v>0.9</v>
      </c>
      <c r="J73" s="0" t="n">
        <v>0.83</v>
      </c>
      <c r="K73" s="0" t="n">
        <v>809</v>
      </c>
      <c r="M73" s="0" t="n">
        <v>2261</v>
      </c>
      <c r="N73" s="0" t="n">
        <v>0.08</v>
      </c>
      <c r="O73" s="0" t="n">
        <v>0.17</v>
      </c>
      <c r="P73" s="0" t="n">
        <v>0.11</v>
      </c>
      <c r="Q73" s="0" t="n">
        <v>13418</v>
      </c>
      <c r="S73" s="0" t="n">
        <v>70</v>
      </c>
      <c r="T73" s="0" t="n">
        <v>0.02</v>
      </c>
      <c r="U73" s="0" t="n">
        <v>0.02</v>
      </c>
      <c r="V73" s="0" t="n">
        <v>0.02</v>
      </c>
      <c r="W73" s="0" t="n">
        <v>801</v>
      </c>
    </row>
    <row r="74" customFormat="false" ht="14.5" hidden="false" customHeight="false" outlineLevel="0" collapsed="false">
      <c r="A74" s="0" t="n">
        <v>2262</v>
      </c>
      <c r="B74" s="0" t="n">
        <v>0.24</v>
      </c>
      <c r="C74" s="0" t="n">
        <v>0.23</v>
      </c>
      <c r="D74" s="0" t="n">
        <v>0.24</v>
      </c>
      <c r="E74" s="0" t="n">
        <v>5310</v>
      </c>
      <c r="G74" s="0" t="n">
        <v>71</v>
      </c>
      <c r="H74" s="0" t="n">
        <v>1</v>
      </c>
      <c r="I74" s="0" t="n">
        <v>0.08</v>
      </c>
      <c r="J74" s="0" t="n">
        <v>0.15</v>
      </c>
      <c r="K74" s="0" t="n">
        <v>833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5466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793</v>
      </c>
    </row>
    <row r="75" customFormat="false" ht="14.5" hidden="false" customHeight="false" outlineLevel="0" collapsed="false">
      <c r="A75" s="0" t="n">
        <v>2263</v>
      </c>
      <c r="B75" s="0" t="n">
        <v>0.91</v>
      </c>
      <c r="C75" s="0" t="n">
        <v>0.13</v>
      </c>
      <c r="D75" s="0" t="n">
        <v>0.23</v>
      </c>
      <c r="E75" s="0" t="n">
        <v>3964</v>
      </c>
      <c r="G75" s="0" t="n">
        <v>72</v>
      </c>
      <c r="H75" s="0" t="n">
        <v>0.85</v>
      </c>
      <c r="I75" s="0" t="n">
        <v>0.88</v>
      </c>
      <c r="J75" s="0" t="n">
        <v>0.87</v>
      </c>
      <c r="K75" s="0" t="n">
        <v>536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3977</v>
      </c>
      <c r="S75" s="0" t="n">
        <v>72</v>
      </c>
      <c r="T75" s="0" t="n">
        <v>0</v>
      </c>
      <c r="U75" s="0" t="n">
        <v>0</v>
      </c>
      <c r="V75" s="0" t="n">
        <v>0</v>
      </c>
      <c r="W75" s="0" t="n">
        <v>527</v>
      </c>
    </row>
    <row r="76" customFormat="false" ht="14.5" hidden="false" customHeight="false" outlineLevel="0" collapsed="false">
      <c r="A76" s="0" t="n">
        <v>2264</v>
      </c>
      <c r="B76" s="0" t="n">
        <v>0.82</v>
      </c>
      <c r="C76" s="0" t="n">
        <v>0.02</v>
      </c>
      <c r="D76" s="0" t="n">
        <v>0.03</v>
      </c>
      <c r="E76" s="0" t="n">
        <v>531</v>
      </c>
      <c r="G76" s="0" t="n">
        <v>73</v>
      </c>
      <c r="H76" s="0" t="n">
        <v>1</v>
      </c>
      <c r="I76" s="0" t="n">
        <v>0.33</v>
      </c>
      <c r="J76" s="0" t="n">
        <v>0.5</v>
      </c>
      <c r="K76" s="0" t="n">
        <v>763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561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794</v>
      </c>
    </row>
    <row r="77" customFormat="false" ht="14.5" hidden="false" customHeight="false" outlineLevel="0" collapsed="false">
      <c r="A77" s="0" t="n">
        <v>2265</v>
      </c>
      <c r="B77" s="0" t="n">
        <v>0.74</v>
      </c>
      <c r="C77" s="0" t="n">
        <v>0.44</v>
      </c>
      <c r="D77" s="0" t="n">
        <v>0.55</v>
      </c>
      <c r="E77" s="0" t="n">
        <v>2139</v>
      </c>
      <c r="G77" s="0" t="n">
        <v>74</v>
      </c>
      <c r="H77" s="0" t="n">
        <v>0</v>
      </c>
      <c r="I77" s="0" t="n">
        <v>0</v>
      </c>
      <c r="J77" s="0" t="n">
        <v>0</v>
      </c>
      <c r="K77" s="0" t="n">
        <v>560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2178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524</v>
      </c>
    </row>
    <row r="78" customFormat="false" ht="14.5" hidden="false" customHeight="false" outlineLevel="0" collapsed="false">
      <c r="A78" s="0" t="n">
        <v>2278</v>
      </c>
      <c r="B78" s="0" t="n">
        <v>0.61</v>
      </c>
      <c r="C78" s="0" t="n">
        <v>0.87</v>
      </c>
      <c r="D78" s="0" t="n">
        <v>0.72</v>
      </c>
      <c r="E78" s="0" t="n">
        <v>570</v>
      </c>
      <c r="G78" s="0" t="n">
        <v>75</v>
      </c>
      <c r="H78" s="0" t="n">
        <v>1</v>
      </c>
      <c r="I78" s="0" t="n">
        <v>0.72</v>
      </c>
      <c r="J78" s="0" t="n">
        <v>0.84</v>
      </c>
      <c r="K78" s="0" t="n">
        <v>680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523</v>
      </c>
      <c r="S78" s="0" t="n">
        <v>75</v>
      </c>
      <c r="T78" s="0" t="n">
        <v>0.22</v>
      </c>
      <c r="U78" s="0" t="n">
        <v>0.11</v>
      </c>
      <c r="V78" s="0" t="n">
        <v>0.15</v>
      </c>
      <c r="W78" s="0" t="n">
        <v>620</v>
      </c>
    </row>
    <row r="79" customFormat="false" ht="14.5" hidden="false" customHeight="false" outlineLevel="0" collapsed="false">
      <c r="A79" s="0" t="n">
        <v>2280</v>
      </c>
      <c r="B79" s="0" t="n">
        <v>0.56</v>
      </c>
      <c r="C79" s="0" t="n">
        <v>0.03</v>
      </c>
      <c r="D79" s="0" t="n">
        <v>0.05</v>
      </c>
      <c r="E79" s="0" t="n">
        <v>3603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577</v>
      </c>
      <c r="M79" s="0" t="n">
        <v>2280</v>
      </c>
      <c r="N79" s="0" t="n">
        <v>0.15</v>
      </c>
      <c r="O79" s="0" t="n">
        <v>0.01</v>
      </c>
      <c r="P79" s="0" t="n">
        <v>0.02</v>
      </c>
      <c r="Q79" s="0" t="n">
        <v>3680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535</v>
      </c>
    </row>
    <row r="80" customFormat="false" ht="14.5" hidden="false" customHeight="false" outlineLevel="0" collapsed="false">
      <c r="A80" s="0" t="n">
        <v>2281</v>
      </c>
      <c r="B80" s="0" t="n">
        <v>0.44</v>
      </c>
      <c r="C80" s="0" t="n">
        <v>0.35</v>
      </c>
      <c r="D80" s="0" t="n">
        <v>0.39</v>
      </c>
      <c r="E80" s="0" t="n">
        <v>817</v>
      </c>
      <c r="G80" s="0" t="n">
        <v>77</v>
      </c>
      <c r="H80" s="0" t="n">
        <v>1</v>
      </c>
      <c r="I80" s="0" t="n">
        <v>0.43</v>
      </c>
      <c r="J80" s="0" t="n">
        <v>0.6</v>
      </c>
      <c r="K80" s="0" t="n">
        <v>794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821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822</v>
      </c>
    </row>
    <row r="81" customFormat="false" ht="14.5" hidden="false" customHeight="false" outlineLevel="0" collapsed="false">
      <c r="A81" s="0" t="n">
        <v>2282</v>
      </c>
      <c r="B81" s="0" t="n">
        <v>0.19</v>
      </c>
      <c r="C81" s="0" t="n">
        <v>0.1</v>
      </c>
      <c r="D81" s="0" t="n">
        <v>0.13</v>
      </c>
      <c r="E81" s="0" t="n">
        <v>3012</v>
      </c>
      <c r="G81" s="0" t="n">
        <v>78</v>
      </c>
      <c r="H81" s="0" t="n">
        <v>0.68</v>
      </c>
      <c r="I81" s="0" t="n">
        <v>1</v>
      </c>
      <c r="J81" s="0" t="n">
        <v>0.81</v>
      </c>
      <c r="K81" s="0" t="n">
        <v>544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2947</v>
      </c>
      <c r="S81" s="0" t="n">
        <v>78</v>
      </c>
      <c r="T81" s="0" t="n">
        <v>0</v>
      </c>
      <c r="U81" s="0" t="n">
        <v>0</v>
      </c>
      <c r="V81" s="0" t="n">
        <v>0</v>
      </c>
      <c r="W81" s="0" t="n">
        <v>530</v>
      </c>
    </row>
    <row r="82" customFormat="false" ht="14.5" hidden="false" customHeight="false" outlineLevel="0" collapsed="false">
      <c r="A82" s="0" t="n">
        <v>2283</v>
      </c>
      <c r="B82" s="0" t="n">
        <v>0.97</v>
      </c>
      <c r="C82" s="0" t="n">
        <v>0.55</v>
      </c>
      <c r="D82" s="0" t="n">
        <v>0.7</v>
      </c>
      <c r="E82" s="0" t="n">
        <v>1152</v>
      </c>
      <c r="G82" s="0" t="n">
        <v>79</v>
      </c>
      <c r="H82" s="0" t="n">
        <v>0.37</v>
      </c>
      <c r="I82" s="0" t="n">
        <v>0.91</v>
      </c>
      <c r="J82" s="0" t="n">
        <v>0.52</v>
      </c>
      <c r="K82" s="0" t="n">
        <v>527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1147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521</v>
      </c>
    </row>
    <row r="83" customFormat="false" ht="14.5" hidden="false" customHeight="false" outlineLevel="0" collapsed="false">
      <c r="A83" s="0" t="n">
        <v>2284</v>
      </c>
      <c r="B83" s="0" t="n">
        <v>0.28</v>
      </c>
      <c r="C83" s="0" t="n">
        <v>0.09</v>
      </c>
      <c r="D83" s="0" t="n">
        <v>0.14</v>
      </c>
      <c r="E83" s="0" t="n">
        <v>2736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576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2734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561</v>
      </c>
    </row>
    <row r="84" customFormat="false" ht="14.5" hidden="false" customHeight="false" outlineLevel="0" collapsed="false">
      <c r="A84" s="0" t="n">
        <v>2285</v>
      </c>
      <c r="B84" s="0" t="n">
        <v>0.39</v>
      </c>
      <c r="C84" s="0" t="n">
        <v>0.32</v>
      </c>
      <c r="D84" s="0" t="n">
        <v>0.35</v>
      </c>
      <c r="E84" s="0" t="n">
        <v>2736</v>
      </c>
      <c r="G84" s="0" t="n">
        <v>81</v>
      </c>
      <c r="H84" s="0" t="n">
        <v>1</v>
      </c>
      <c r="I84" s="0" t="n">
        <v>0.24</v>
      </c>
      <c r="J84" s="0" t="n">
        <v>0.38</v>
      </c>
      <c r="K84" s="0" t="n">
        <v>723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2838</v>
      </c>
      <c r="S84" s="0" t="n">
        <v>81</v>
      </c>
      <c r="T84" s="0" t="n">
        <v>0</v>
      </c>
      <c r="U84" s="0" t="n">
        <v>0</v>
      </c>
      <c r="V84" s="0" t="n">
        <v>0</v>
      </c>
      <c r="W84" s="0" t="n">
        <v>700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555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514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521</v>
      </c>
      <c r="S85" s="0" t="n">
        <v>82</v>
      </c>
      <c r="T85" s="0" t="n">
        <v>0</v>
      </c>
      <c r="U85" s="0" t="n">
        <v>0</v>
      </c>
      <c r="V85" s="0" t="n">
        <v>0</v>
      </c>
      <c r="W85" s="0" t="n">
        <v>541</v>
      </c>
    </row>
    <row r="86" customFormat="false" ht="14.5" hidden="false" customHeight="false" outlineLevel="0" collapsed="false">
      <c r="A86" s="0" t="n">
        <v>2289</v>
      </c>
      <c r="B86" s="0" t="n">
        <v>0.64</v>
      </c>
      <c r="C86" s="0" t="n">
        <v>0.27</v>
      </c>
      <c r="D86" s="0" t="n">
        <v>0.38</v>
      </c>
      <c r="E86" s="0" t="n">
        <v>3948</v>
      </c>
      <c r="G86" s="0" t="n">
        <v>83</v>
      </c>
      <c r="H86" s="0" t="n">
        <v>0.18</v>
      </c>
      <c r="I86" s="0" t="n">
        <v>0.02</v>
      </c>
      <c r="J86" s="0" t="n">
        <v>0.03</v>
      </c>
      <c r="K86" s="0" t="n">
        <v>569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3866</v>
      </c>
      <c r="S86" s="0" t="n">
        <v>83</v>
      </c>
      <c r="T86" s="0" t="n">
        <v>0</v>
      </c>
      <c r="U86" s="0" t="n">
        <v>0</v>
      </c>
      <c r="V86" s="0" t="n">
        <v>0</v>
      </c>
      <c r="W86" s="0" t="n">
        <v>585</v>
      </c>
    </row>
    <row r="87" customFormat="false" ht="14.5" hidden="false" customHeight="false" outlineLevel="0" collapsed="false">
      <c r="A87" s="0" t="n">
        <v>2290</v>
      </c>
      <c r="B87" s="0" t="n">
        <v>0.12</v>
      </c>
      <c r="C87" s="0" t="n">
        <v>0.16</v>
      </c>
      <c r="D87" s="0" t="n">
        <v>0.13</v>
      </c>
      <c r="E87" s="0" t="n">
        <v>8075</v>
      </c>
      <c r="G87" s="0" t="n">
        <v>84</v>
      </c>
      <c r="H87" s="0" t="n">
        <v>0</v>
      </c>
      <c r="I87" s="0" t="n">
        <v>0</v>
      </c>
      <c r="J87" s="0" t="n">
        <v>0</v>
      </c>
      <c r="K87" s="0" t="n">
        <v>777</v>
      </c>
      <c r="M87" s="0" t="n">
        <v>2290</v>
      </c>
      <c r="N87" s="0" t="n">
        <v>0.08</v>
      </c>
      <c r="O87" s="0" t="n">
        <v>0.08</v>
      </c>
      <c r="P87" s="0" t="n">
        <v>0.08</v>
      </c>
      <c r="Q87" s="0" t="n">
        <v>8018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796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0.48</v>
      </c>
      <c r="D88" s="0" t="n">
        <v>0.43</v>
      </c>
      <c r="E88" s="0" t="n">
        <v>3260</v>
      </c>
      <c r="G88" s="0" t="n">
        <v>85</v>
      </c>
      <c r="H88" s="0" t="n">
        <v>0</v>
      </c>
      <c r="I88" s="0" t="n">
        <v>0</v>
      </c>
      <c r="J88" s="0" t="n">
        <v>0</v>
      </c>
      <c r="K88" s="0" t="n">
        <v>543</v>
      </c>
      <c r="M88" s="0" t="n">
        <v>2291</v>
      </c>
      <c r="N88" s="0" t="n">
        <v>0.19</v>
      </c>
      <c r="O88" s="0" t="n">
        <v>0.11</v>
      </c>
      <c r="P88" s="0" t="n">
        <v>0.14</v>
      </c>
      <c r="Q88" s="0" t="n">
        <v>3226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518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538</v>
      </c>
      <c r="G89" s="0" t="n">
        <v>86</v>
      </c>
      <c r="H89" s="0" t="n">
        <v>0.98</v>
      </c>
      <c r="I89" s="0" t="n">
        <v>0.27</v>
      </c>
      <c r="J89" s="0" t="n">
        <v>0.43</v>
      </c>
      <c r="K89" s="0" t="n">
        <v>567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550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536</v>
      </c>
    </row>
    <row r="90" customFormat="false" ht="14.5" hidden="false" customHeight="false" outlineLevel="0" collapsed="false">
      <c r="A90" s="0" t="n">
        <v>2293</v>
      </c>
      <c r="B90" s="0" t="n">
        <v>0.47</v>
      </c>
      <c r="C90" s="0" t="n">
        <v>0.21</v>
      </c>
      <c r="D90" s="0" t="n">
        <v>0.29</v>
      </c>
      <c r="E90" s="0" t="n">
        <v>1282</v>
      </c>
      <c r="G90" s="0" t="n">
        <v>87</v>
      </c>
      <c r="H90" s="0" t="n">
        <v>1</v>
      </c>
      <c r="I90" s="0" t="n">
        <v>0.99</v>
      </c>
      <c r="J90" s="0" t="n">
        <v>0.99</v>
      </c>
      <c r="K90" s="0" t="n">
        <v>840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1262</v>
      </c>
      <c r="S90" s="0" t="n">
        <v>87</v>
      </c>
      <c r="T90" s="0" t="n">
        <v>0.01</v>
      </c>
      <c r="U90" s="0" t="n">
        <v>0.07</v>
      </c>
      <c r="V90" s="0" t="n">
        <v>0.02</v>
      </c>
      <c r="W90" s="0" t="n">
        <v>774</v>
      </c>
    </row>
    <row r="91" customFormat="false" ht="14.5" hidden="false" customHeight="false" outlineLevel="0" collapsed="false">
      <c r="A91" s="0" t="n">
        <v>2294</v>
      </c>
      <c r="B91" s="0" t="n">
        <v>0.67</v>
      </c>
      <c r="C91" s="0" t="n">
        <v>0.29</v>
      </c>
      <c r="D91" s="0" t="n">
        <v>0.41</v>
      </c>
      <c r="E91" s="0" t="n">
        <v>569</v>
      </c>
      <c r="G91" s="0" t="n">
        <v>88</v>
      </c>
      <c r="H91" s="0" t="n">
        <v>1</v>
      </c>
      <c r="I91" s="0" t="n">
        <v>0.68</v>
      </c>
      <c r="J91" s="0" t="n">
        <v>0.81</v>
      </c>
      <c r="K91" s="0" t="n">
        <v>548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530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566</v>
      </c>
    </row>
    <row r="92" customFormat="false" ht="14.5" hidden="false" customHeight="false" outlineLevel="0" collapsed="false">
      <c r="A92" s="0" t="n">
        <v>2295</v>
      </c>
      <c r="B92" s="0" t="n">
        <v>0.27</v>
      </c>
      <c r="C92" s="0" t="n">
        <v>0.01</v>
      </c>
      <c r="D92" s="0" t="n">
        <v>0.01</v>
      </c>
      <c r="E92" s="0" t="n">
        <v>499</v>
      </c>
      <c r="G92" s="0" t="n">
        <v>89</v>
      </c>
      <c r="H92" s="0" t="n">
        <v>0</v>
      </c>
      <c r="I92" s="0" t="n">
        <v>0</v>
      </c>
      <c r="J92" s="0" t="n">
        <v>0</v>
      </c>
      <c r="K92" s="0" t="n">
        <v>541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514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559</v>
      </c>
    </row>
    <row r="93" customFormat="false" ht="14.5" hidden="false" customHeight="false" outlineLevel="0" collapsed="false">
      <c r="A93" s="0" t="n">
        <v>2296</v>
      </c>
      <c r="B93" s="0" t="n">
        <v>0.39</v>
      </c>
      <c r="C93" s="0" t="n">
        <v>0.78</v>
      </c>
      <c r="D93" s="0" t="n">
        <v>0.53</v>
      </c>
      <c r="E93" s="0" t="n">
        <v>560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533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525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549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1133</v>
      </c>
      <c r="G94" s="0" t="n">
        <v>91</v>
      </c>
      <c r="H94" s="0" t="n">
        <v>0.89</v>
      </c>
      <c r="I94" s="0" t="n">
        <v>0.04</v>
      </c>
      <c r="J94" s="0" t="n">
        <v>0.08</v>
      </c>
      <c r="K94" s="0" t="n">
        <v>540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1040</v>
      </c>
      <c r="S94" s="0" t="n">
        <v>91</v>
      </c>
      <c r="T94" s="0" t="n">
        <v>0.02</v>
      </c>
      <c r="U94" s="0" t="n">
        <v>0.01</v>
      </c>
      <c r="V94" s="0" t="n">
        <v>0.01</v>
      </c>
      <c r="W94" s="0" t="n">
        <v>560</v>
      </c>
    </row>
    <row r="95" customFormat="false" ht="14.5" hidden="false" customHeight="false" outlineLevel="0" collapsed="false">
      <c r="A95" s="0" t="n">
        <v>2303</v>
      </c>
      <c r="B95" s="0" t="n">
        <v>0.55</v>
      </c>
      <c r="C95" s="0" t="n">
        <v>0.89</v>
      </c>
      <c r="D95" s="0" t="n">
        <v>0.68</v>
      </c>
      <c r="E95" s="0" t="n">
        <v>1084</v>
      </c>
      <c r="G95" s="0" t="n">
        <v>92</v>
      </c>
      <c r="H95" s="0" t="n">
        <v>0.19</v>
      </c>
      <c r="I95" s="0" t="n">
        <v>1</v>
      </c>
      <c r="J95" s="0" t="n">
        <v>0.32</v>
      </c>
      <c r="K95" s="0" t="n">
        <v>407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1102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418</v>
      </c>
    </row>
    <row r="96" customFormat="false" ht="14.5" hidden="false" customHeight="false" outlineLevel="0" collapsed="false">
      <c r="A96" s="0" t="n">
        <v>2305</v>
      </c>
      <c r="B96" s="0" t="n">
        <v>0.59</v>
      </c>
      <c r="C96" s="0" t="n">
        <v>0.38</v>
      </c>
      <c r="D96" s="0" t="n">
        <v>0.47</v>
      </c>
      <c r="E96" s="0" t="n">
        <v>3222</v>
      </c>
      <c r="G96" s="0" t="n">
        <v>93</v>
      </c>
      <c r="H96" s="0" t="n">
        <v>0.76</v>
      </c>
      <c r="I96" s="0" t="n">
        <v>1</v>
      </c>
      <c r="J96" s="0" t="n">
        <v>0.86</v>
      </c>
      <c r="K96" s="0" t="n">
        <v>571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3109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555</v>
      </c>
    </row>
    <row r="97" customFormat="false" ht="14.5" hidden="false" customHeight="false" outlineLevel="0" collapsed="false">
      <c r="A97" s="0" t="n">
        <v>2315</v>
      </c>
      <c r="B97" s="0" t="n">
        <v>0.68</v>
      </c>
      <c r="C97" s="0" t="n">
        <v>0.76</v>
      </c>
      <c r="D97" s="0" t="n">
        <v>0.72</v>
      </c>
      <c r="E97" s="0" t="n">
        <v>789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679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713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745</v>
      </c>
    </row>
    <row r="98" customFormat="false" ht="14.5" hidden="false" customHeight="false" outlineLevel="0" collapsed="false">
      <c r="A98" s="0" t="n">
        <v>2320</v>
      </c>
      <c r="B98" s="0" t="n">
        <v>0.31</v>
      </c>
      <c r="C98" s="0" t="n">
        <v>0.5</v>
      </c>
      <c r="D98" s="0" t="n">
        <v>0.38</v>
      </c>
      <c r="E98" s="0" t="n">
        <v>1888</v>
      </c>
      <c r="G98" s="0" t="n">
        <v>95</v>
      </c>
      <c r="H98" s="0" t="n">
        <v>0.65</v>
      </c>
      <c r="I98" s="0" t="n">
        <v>0.98</v>
      </c>
      <c r="J98" s="0" t="n">
        <v>0.78</v>
      </c>
      <c r="K98" s="0" t="n">
        <v>829</v>
      </c>
      <c r="M98" s="0" t="n">
        <v>2320</v>
      </c>
      <c r="N98" s="0" t="n">
        <v>0</v>
      </c>
      <c r="O98" s="0" t="n">
        <v>0</v>
      </c>
      <c r="P98" s="0" t="n">
        <v>0</v>
      </c>
      <c r="Q98" s="0" t="n">
        <v>1970</v>
      </c>
      <c r="S98" s="0" t="n">
        <v>95</v>
      </c>
      <c r="T98" s="0" t="n">
        <v>0.03</v>
      </c>
      <c r="U98" s="0" t="n">
        <v>0.01</v>
      </c>
      <c r="V98" s="0" t="n">
        <v>0.01</v>
      </c>
      <c r="W98" s="0" t="n">
        <v>777</v>
      </c>
    </row>
    <row r="99" customFormat="false" ht="14.5" hidden="false" customHeight="false" outlineLevel="0" collapsed="false">
      <c r="A99" s="0" t="n">
        <v>2321</v>
      </c>
      <c r="B99" s="0" t="n">
        <v>0.2</v>
      </c>
      <c r="C99" s="0" t="n">
        <v>0.45</v>
      </c>
      <c r="D99" s="0" t="n">
        <v>0.27</v>
      </c>
      <c r="E99" s="0" t="n">
        <v>585</v>
      </c>
      <c r="G99" s="0" t="n">
        <v>96</v>
      </c>
      <c r="H99" s="0" t="n">
        <v>0.86</v>
      </c>
      <c r="I99" s="0" t="n">
        <v>0.49</v>
      </c>
      <c r="J99" s="0" t="n">
        <v>0.62</v>
      </c>
      <c r="K99" s="0" t="n">
        <v>813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575</v>
      </c>
      <c r="S99" s="0" t="n">
        <v>96</v>
      </c>
      <c r="T99" s="0" t="n">
        <v>0</v>
      </c>
      <c r="U99" s="0" t="n">
        <v>0</v>
      </c>
      <c r="V99" s="0" t="n">
        <v>0</v>
      </c>
      <c r="W99" s="0" t="n">
        <v>807</v>
      </c>
    </row>
    <row r="100" customFormat="false" ht="14.5" hidden="false" customHeight="false" outlineLevel="0" collapsed="false">
      <c r="A100" s="0" t="n">
        <v>2324</v>
      </c>
      <c r="B100" s="0" t="n">
        <v>0.98</v>
      </c>
      <c r="C100" s="0" t="n">
        <v>0.98</v>
      </c>
      <c r="D100" s="0" t="n">
        <v>0.98</v>
      </c>
      <c r="E100" s="0" t="n">
        <v>629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494</v>
      </c>
      <c r="M100" s="0" t="n">
        <v>2324</v>
      </c>
      <c r="N100" s="0" t="n">
        <v>0.69</v>
      </c>
      <c r="O100" s="0" t="n">
        <v>0.11</v>
      </c>
      <c r="P100" s="0" t="n">
        <v>0.19</v>
      </c>
      <c r="Q100" s="0" t="n">
        <v>602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469</v>
      </c>
    </row>
    <row r="101" customFormat="false" ht="14.5" hidden="false" customHeight="false" outlineLevel="0" collapsed="false">
      <c r="A101" s="0" t="n">
        <v>2325</v>
      </c>
      <c r="B101" s="0" t="n">
        <v>0.46</v>
      </c>
      <c r="C101" s="0" t="n">
        <v>0.49</v>
      </c>
      <c r="D101" s="0" t="n">
        <v>0.48</v>
      </c>
      <c r="E101" s="0" t="n">
        <v>1959</v>
      </c>
      <c r="G101" s="0" t="n">
        <v>98</v>
      </c>
      <c r="H101" s="0" t="n">
        <v>0.47</v>
      </c>
      <c r="I101" s="0" t="n">
        <v>0.38</v>
      </c>
      <c r="J101" s="0" t="n">
        <v>0.42</v>
      </c>
      <c r="K101" s="0" t="n">
        <v>675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1941</v>
      </c>
      <c r="S101" s="0" t="n">
        <v>98</v>
      </c>
      <c r="T101" s="0" t="n">
        <v>0.01</v>
      </c>
      <c r="U101" s="0" t="n">
        <v>0.04</v>
      </c>
      <c r="V101" s="0" t="n">
        <v>0.01</v>
      </c>
      <c r="W101" s="0" t="n">
        <v>694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587</v>
      </c>
      <c r="G102" s="0" t="n">
        <v>99</v>
      </c>
      <c r="H102" s="0" t="n">
        <v>0.89</v>
      </c>
      <c r="I102" s="0" t="n">
        <v>0.1</v>
      </c>
      <c r="J102" s="0" t="n">
        <v>0.18</v>
      </c>
      <c r="K102" s="0" t="n">
        <v>763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548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716</v>
      </c>
    </row>
    <row r="103" customFormat="false" ht="14.5" hidden="false" customHeight="false" outlineLevel="0" collapsed="false">
      <c r="A103" s="0" t="n">
        <v>2330</v>
      </c>
      <c r="B103" s="0" t="n">
        <v>0</v>
      </c>
      <c r="C103" s="0" t="n">
        <v>0</v>
      </c>
      <c r="D103" s="0" t="n">
        <v>0</v>
      </c>
      <c r="E103" s="0" t="n">
        <v>538</v>
      </c>
      <c r="G103" s="0" t="n">
        <v>100</v>
      </c>
      <c r="H103" s="0" t="n">
        <v>0.45</v>
      </c>
      <c r="I103" s="0" t="n">
        <v>0.84</v>
      </c>
      <c r="J103" s="0" t="n">
        <v>0.59</v>
      </c>
      <c r="K103" s="0" t="n">
        <v>497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547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540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549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564</v>
      </c>
    </row>
    <row r="105" customFormat="false" ht="14.5" hidden="false" customHeight="false" outlineLevel="0" collapsed="false">
      <c r="A105" s="0" t="s">
        <v>72</v>
      </c>
      <c r="G105" s="0" t="n">
        <v>102</v>
      </c>
      <c r="H105" s="0" t="n">
        <v>0</v>
      </c>
      <c r="I105" s="0" t="n">
        <v>0</v>
      </c>
      <c r="J105" s="0" t="n">
        <v>0</v>
      </c>
      <c r="K105" s="0" t="n">
        <v>570</v>
      </c>
      <c r="M105" s="0" t="s">
        <v>73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570</v>
      </c>
    </row>
    <row r="106" customFormat="false" ht="14.5" hidden="false" customHeight="false" outlineLevel="0" collapsed="false">
      <c r="A106" s="0" t="s">
        <v>74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546</v>
      </c>
      <c r="M106" s="0" t="s">
        <v>75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512</v>
      </c>
    </row>
    <row r="107" customFormat="false" ht="14.5" hidden="false" customHeight="false" outlineLevel="0" collapsed="false">
      <c r="A107" s="0" t="s">
        <v>76</v>
      </c>
      <c r="G107" s="0" t="n">
        <v>104</v>
      </c>
      <c r="H107" s="0" t="n">
        <v>0.39</v>
      </c>
      <c r="I107" s="0" t="n">
        <v>0.52</v>
      </c>
      <c r="J107" s="0" t="n">
        <v>0.45</v>
      </c>
      <c r="K107" s="0" t="n">
        <v>553</v>
      </c>
      <c r="M107" s="0" t="s">
        <v>77</v>
      </c>
      <c r="S107" s="0" t="n">
        <v>104</v>
      </c>
      <c r="T107" s="0" t="n">
        <v>0</v>
      </c>
      <c r="U107" s="0" t="n">
        <v>0</v>
      </c>
      <c r="V107" s="0" t="n">
        <v>0</v>
      </c>
      <c r="W107" s="0" t="n">
        <v>511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0.75</v>
      </c>
      <c r="J108" s="0" t="n">
        <v>0.86</v>
      </c>
      <c r="K108" s="0" t="n">
        <v>809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791</v>
      </c>
    </row>
    <row r="109" customFormat="false" ht="14.5" hidden="false" customHeight="false" outlineLevel="0" collapsed="false">
      <c r="G109" s="0" t="n">
        <v>106</v>
      </c>
      <c r="H109" s="0" t="n">
        <v>0.83</v>
      </c>
      <c r="I109" s="0" t="n">
        <v>0.02</v>
      </c>
      <c r="J109" s="0" t="n">
        <v>0.04</v>
      </c>
      <c r="K109" s="0" t="n">
        <v>550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541</v>
      </c>
    </row>
    <row r="110" customFormat="false" ht="14.5" hidden="false" customHeight="false" outlineLevel="0" collapsed="false">
      <c r="G110" s="0" t="n">
        <v>107</v>
      </c>
      <c r="H110" s="0" t="n">
        <v>0.48</v>
      </c>
      <c r="I110" s="0" t="n">
        <v>0.95</v>
      </c>
      <c r="J110" s="0" t="n">
        <v>0.64</v>
      </c>
      <c r="K110" s="0" t="n">
        <v>627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538</v>
      </c>
    </row>
    <row r="111" customFormat="false" ht="14.5" hidden="false" customHeight="false" outlineLevel="0" collapsed="false">
      <c r="G111" s="0" t="n">
        <v>108</v>
      </c>
      <c r="H111" s="0" t="n">
        <v>0.47</v>
      </c>
      <c r="I111" s="0" t="n">
        <v>1</v>
      </c>
      <c r="J111" s="0" t="n">
        <v>0.64</v>
      </c>
      <c r="K111" s="0" t="n">
        <v>680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708</v>
      </c>
    </row>
    <row r="112" customFormat="false" ht="14.5" hidden="false" customHeight="false" outlineLevel="0" collapsed="false">
      <c r="G112" s="0" t="n">
        <v>109</v>
      </c>
      <c r="H112" s="0" t="n">
        <v>0.98</v>
      </c>
      <c r="I112" s="0" t="n">
        <v>0.85</v>
      </c>
      <c r="J112" s="0" t="n">
        <v>0.91</v>
      </c>
      <c r="K112" s="0" t="n">
        <v>533</v>
      </c>
      <c r="S112" s="0" t="n">
        <v>109</v>
      </c>
      <c r="T112" s="0" t="n">
        <v>0.03</v>
      </c>
      <c r="U112" s="0" t="n">
        <v>0.35</v>
      </c>
      <c r="V112" s="0" t="n">
        <v>0.06</v>
      </c>
      <c r="W112" s="0" t="n">
        <v>546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649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620</v>
      </c>
    </row>
    <row r="114" customFormat="false" ht="14.5" hidden="false" customHeight="false" outlineLevel="0" collapsed="false">
      <c r="G114" s="0" t="n">
        <v>111</v>
      </c>
      <c r="H114" s="0" t="n">
        <v>0.86</v>
      </c>
      <c r="I114" s="0" t="n">
        <v>0.98</v>
      </c>
      <c r="J114" s="0" t="n">
        <v>0.92</v>
      </c>
      <c r="K114" s="0" t="n">
        <v>559</v>
      </c>
      <c r="S114" s="0" t="n">
        <v>111</v>
      </c>
      <c r="T114" s="0" t="n">
        <v>0.01</v>
      </c>
      <c r="U114" s="0" t="n">
        <v>0.04</v>
      </c>
      <c r="V114" s="0" t="n">
        <v>0.02</v>
      </c>
      <c r="W114" s="0" t="n">
        <v>592</v>
      </c>
    </row>
    <row r="115" customFormat="false" ht="14.5" hidden="false" customHeight="false" outlineLevel="0" collapsed="false">
      <c r="G115" s="0" t="n">
        <v>112</v>
      </c>
      <c r="H115" s="0" t="n">
        <v>0.35</v>
      </c>
      <c r="I115" s="0" t="n">
        <v>0.81</v>
      </c>
      <c r="J115" s="0" t="n">
        <v>0.48</v>
      </c>
      <c r="K115" s="0" t="n">
        <v>650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642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558</v>
      </c>
      <c r="S116" s="0" t="n">
        <v>113</v>
      </c>
      <c r="T116" s="0" t="n">
        <v>0.01</v>
      </c>
      <c r="U116" s="0" t="n">
        <v>0.05</v>
      </c>
      <c r="V116" s="0" t="n">
        <v>0.01</v>
      </c>
      <c r="W116" s="0" t="n">
        <v>533</v>
      </c>
    </row>
    <row r="117" customFormat="false" ht="14.5" hidden="false" customHeight="false" outlineLevel="0" collapsed="false">
      <c r="G117" s="0" t="n">
        <v>114</v>
      </c>
      <c r="H117" s="0" t="n">
        <v>0.51</v>
      </c>
      <c r="I117" s="0" t="n">
        <v>0.16</v>
      </c>
      <c r="J117" s="0" t="n">
        <v>0.24</v>
      </c>
      <c r="K117" s="0" t="n">
        <v>577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540</v>
      </c>
    </row>
    <row r="118" customFormat="false" ht="14.5" hidden="false" customHeight="false" outlineLevel="0" collapsed="false">
      <c r="G118" s="0" t="n">
        <v>115</v>
      </c>
      <c r="H118" s="0" t="n">
        <v>0.61</v>
      </c>
      <c r="I118" s="0" t="n">
        <v>0.93</v>
      </c>
      <c r="J118" s="0" t="n">
        <v>0.73</v>
      </c>
      <c r="K118" s="0" t="n">
        <v>548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550</v>
      </c>
    </row>
    <row r="119" customFormat="false" ht="14.5" hidden="false" customHeight="false" outlineLevel="0" collapsed="false">
      <c r="G119" s="0" t="n">
        <v>116</v>
      </c>
      <c r="H119" s="0" t="n">
        <v>0.66</v>
      </c>
      <c r="I119" s="0" t="n">
        <v>0.18</v>
      </c>
      <c r="J119" s="0" t="n">
        <v>0.28</v>
      </c>
      <c r="K119" s="0" t="n">
        <v>550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550</v>
      </c>
    </row>
    <row r="120" customFormat="false" ht="14.5" hidden="false" customHeight="false" outlineLevel="0" collapsed="false">
      <c r="G120" s="0" t="n">
        <v>117</v>
      </c>
      <c r="H120" s="0" t="n">
        <v>0.8</v>
      </c>
      <c r="I120" s="0" t="n">
        <v>0.59</v>
      </c>
      <c r="J120" s="0" t="n">
        <v>0.68</v>
      </c>
      <c r="K120" s="0" t="n">
        <v>565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555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811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811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0.39</v>
      </c>
      <c r="J122" s="0" t="n">
        <v>0.51</v>
      </c>
      <c r="K122" s="0" t="n">
        <v>815</v>
      </c>
      <c r="S122" s="0" t="n">
        <v>119</v>
      </c>
      <c r="T122" s="0" t="n">
        <v>0.07</v>
      </c>
      <c r="U122" s="0" t="n">
        <v>0.21</v>
      </c>
      <c r="V122" s="0" t="n">
        <v>0.1</v>
      </c>
      <c r="W122" s="0" t="n">
        <v>779</v>
      </c>
    </row>
    <row r="123" customFormat="false" ht="14.5" hidden="false" customHeight="false" outlineLevel="0" collapsed="false">
      <c r="G123" s="0" t="n">
        <v>120</v>
      </c>
      <c r="H123" s="0" t="n">
        <v>0.32</v>
      </c>
      <c r="I123" s="0" t="n">
        <v>0.99</v>
      </c>
      <c r="J123" s="0" t="n">
        <v>0.49</v>
      </c>
      <c r="K123" s="0" t="n">
        <v>523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518</v>
      </c>
    </row>
    <row r="124" customFormat="false" ht="14.5" hidden="false" customHeight="false" outlineLevel="0" collapsed="false">
      <c r="G124" s="0" t="n">
        <v>121</v>
      </c>
      <c r="H124" s="0" t="n">
        <v>0.29</v>
      </c>
      <c r="I124" s="0" t="n">
        <v>0.95</v>
      </c>
      <c r="J124" s="0" t="n">
        <v>0.45</v>
      </c>
      <c r="K124" s="0" t="n">
        <v>555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550</v>
      </c>
    </row>
    <row r="125" customFormat="false" ht="14.5" hidden="false" customHeight="false" outlineLevel="0" collapsed="false">
      <c r="G125" s="0" t="n">
        <v>122</v>
      </c>
      <c r="H125" s="0" t="n">
        <v>0.68</v>
      </c>
      <c r="I125" s="0" t="n">
        <v>0.65</v>
      </c>
      <c r="J125" s="0" t="n">
        <v>0.66</v>
      </c>
      <c r="K125" s="0" t="n">
        <v>528</v>
      </c>
      <c r="S125" s="0" t="n">
        <v>122</v>
      </c>
      <c r="T125" s="0" t="n">
        <v>0.01</v>
      </c>
      <c r="U125" s="0" t="n">
        <v>0.26</v>
      </c>
      <c r="V125" s="0" t="n">
        <v>0.03</v>
      </c>
      <c r="W125" s="0" t="n">
        <v>576</v>
      </c>
    </row>
    <row r="126" customFormat="false" ht="14.5" hidden="false" customHeight="false" outlineLevel="0" collapsed="false">
      <c r="G126" s="0" t="n">
        <v>123</v>
      </c>
      <c r="H126" s="0" t="n">
        <v>0</v>
      </c>
      <c r="I126" s="0" t="n">
        <v>0</v>
      </c>
      <c r="J126" s="0" t="n">
        <v>0</v>
      </c>
      <c r="K126" s="0" t="n">
        <v>802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812</v>
      </c>
    </row>
    <row r="127" customFormat="false" ht="14.5" hidden="false" customHeight="false" outlineLevel="0" collapsed="false">
      <c r="G127" s="0" t="n">
        <v>124</v>
      </c>
      <c r="H127" s="0" t="n">
        <v>0.68</v>
      </c>
      <c r="I127" s="0" t="n">
        <v>0.84</v>
      </c>
      <c r="J127" s="0" t="n">
        <v>0.75</v>
      </c>
      <c r="K127" s="0" t="n">
        <v>549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529</v>
      </c>
    </row>
    <row r="128" customFormat="false" ht="14.5" hidden="false" customHeight="false" outlineLevel="0" collapsed="false">
      <c r="G128" s="0" t="n">
        <v>125</v>
      </c>
      <c r="H128" s="0" t="n">
        <v>0.56</v>
      </c>
      <c r="I128" s="0" t="n">
        <v>1</v>
      </c>
      <c r="J128" s="0" t="n">
        <v>0.72</v>
      </c>
      <c r="K128" s="0" t="n">
        <v>752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867</v>
      </c>
    </row>
    <row r="129" customFormat="false" ht="14.5" hidden="false" customHeight="false" outlineLevel="0" collapsed="false">
      <c r="G129" s="0" t="n">
        <v>126</v>
      </c>
      <c r="H129" s="0" t="n">
        <v>0.54</v>
      </c>
      <c r="I129" s="0" t="n">
        <v>0.87</v>
      </c>
      <c r="J129" s="0" t="n">
        <v>0.66</v>
      </c>
      <c r="K129" s="0" t="n">
        <v>854</v>
      </c>
      <c r="S129" s="0" t="n">
        <v>126</v>
      </c>
      <c r="T129" s="0" t="n">
        <v>0.02</v>
      </c>
      <c r="U129" s="0" t="n">
        <v>0.01</v>
      </c>
      <c r="V129" s="0" t="n">
        <v>0.02</v>
      </c>
      <c r="W129" s="0" t="n">
        <v>822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0.89</v>
      </c>
      <c r="J130" s="0" t="n">
        <v>0.94</v>
      </c>
      <c r="K130" s="0" t="n">
        <v>788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788</v>
      </c>
    </row>
    <row r="131" customFormat="false" ht="14.5" hidden="false" customHeight="false" outlineLevel="0" collapsed="false">
      <c r="G131" s="0" t="n">
        <v>128</v>
      </c>
      <c r="H131" s="0" t="n">
        <v>0.46</v>
      </c>
      <c r="I131" s="0" t="n">
        <v>0.62</v>
      </c>
      <c r="J131" s="0" t="n">
        <v>0.53</v>
      </c>
      <c r="K131" s="0" t="n">
        <v>550</v>
      </c>
      <c r="S131" s="0" t="n">
        <v>128</v>
      </c>
      <c r="T131" s="0" t="n">
        <v>0.01</v>
      </c>
      <c r="U131" s="0" t="n">
        <v>0.04</v>
      </c>
      <c r="V131" s="0" t="n">
        <v>0.02</v>
      </c>
      <c r="W131" s="0" t="n">
        <v>552</v>
      </c>
    </row>
    <row r="132" customFormat="false" ht="14.5" hidden="false" customHeight="false" outlineLevel="0" collapsed="false">
      <c r="G132" s="0" t="n">
        <v>129</v>
      </c>
      <c r="H132" s="0" t="n">
        <v>0.51</v>
      </c>
      <c r="I132" s="0" t="n">
        <v>0.66</v>
      </c>
      <c r="J132" s="0" t="n">
        <v>0.58</v>
      </c>
      <c r="K132" s="0" t="n">
        <v>797</v>
      </c>
      <c r="S132" s="0" t="n">
        <v>129</v>
      </c>
      <c r="T132" s="0" t="n">
        <v>0.03</v>
      </c>
      <c r="U132" s="0" t="n">
        <v>0.02</v>
      </c>
      <c r="V132" s="0" t="n">
        <v>0.02</v>
      </c>
      <c r="W132" s="0" t="n">
        <v>815</v>
      </c>
    </row>
    <row r="133" customFormat="false" ht="14.5" hidden="false" customHeight="false" outlineLevel="0" collapsed="false">
      <c r="G133" s="0" t="n">
        <v>130</v>
      </c>
      <c r="H133" s="0" t="n">
        <v>0.26</v>
      </c>
      <c r="I133" s="0" t="n">
        <v>0.98</v>
      </c>
      <c r="J133" s="0" t="n">
        <v>0.41</v>
      </c>
      <c r="K133" s="0" t="n">
        <v>565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535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569</v>
      </c>
      <c r="S134" s="0" t="n">
        <v>131</v>
      </c>
      <c r="T134" s="0" t="n">
        <v>0</v>
      </c>
      <c r="U134" s="0" t="n">
        <v>0</v>
      </c>
      <c r="V134" s="0" t="n">
        <v>0</v>
      </c>
      <c r="W134" s="0" t="n">
        <v>555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0.01</v>
      </c>
      <c r="J135" s="0" t="n">
        <v>0.02</v>
      </c>
      <c r="K135" s="0" t="n">
        <v>532</v>
      </c>
      <c r="S135" s="0" t="n">
        <v>132</v>
      </c>
      <c r="T135" s="0" t="n">
        <v>0.01</v>
      </c>
      <c r="U135" s="0" t="n">
        <v>0.35</v>
      </c>
      <c r="V135" s="0" t="n">
        <v>0.03</v>
      </c>
      <c r="W135" s="0" t="n">
        <v>570</v>
      </c>
    </row>
    <row r="136" customFormat="false" ht="14.5" hidden="false" customHeight="false" outlineLevel="0" collapsed="false">
      <c r="G136" s="0" t="n">
        <v>133</v>
      </c>
      <c r="H136" s="0" t="n">
        <v>0</v>
      </c>
      <c r="I136" s="0" t="n">
        <v>0</v>
      </c>
      <c r="J136" s="0" t="n">
        <v>0</v>
      </c>
      <c r="K136" s="0" t="n">
        <v>795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829</v>
      </c>
    </row>
    <row r="137" customFormat="false" ht="14.5" hidden="false" customHeight="false" outlineLevel="0" collapsed="false">
      <c r="G137" s="0" t="n">
        <v>134</v>
      </c>
      <c r="H137" s="0" t="n">
        <v>0.98</v>
      </c>
      <c r="I137" s="0" t="n">
        <v>1</v>
      </c>
      <c r="J137" s="0" t="n">
        <v>0.99</v>
      </c>
      <c r="K137" s="0" t="n">
        <v>516</v>
      </c>
      <c r="S137" s="0" t="n">
        <v>134</v>
      </c>
      <c r="T137" s="0" t="n">
        <v>0.12</v>
      </c>
      <c r="U137" s="0" t="n">
        <v>0.11</v>
      </c>
      <c r="V137" s="0" t="n">
        <v>0.12</v>
      </c>
      <c r="W137" s="0" t="n">
        <v>548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551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539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0.98</v>
      </c>
      <c r="J139" s="0" t="n">
        <v>0.99</v>
      </c>
      <c r="K139" s="0" t="n">
        <v>589</v>
      </c>
      <c r="S139" s="0" t="n">
        <v>136</v>
      </c>
      <c r="T139" s="0" t="n">
        <v>0</v>
      </c>
      <c r="U139" s="0" t="n">
        <v>0</v>
      </c>
      <c r="V139" s="0" t="n">
        <v>0</v>
      </c>
      <c r="W139" s="0" t="n">
        <v>606</v>
      </c>
    </row>
    <row r="140" customFormat="false" ht="14.5" hidden="false" customHeight="false" outlineLevel="0" collapsed="false">
      <c r="G140" s="0" t="n">
        <v>137</v>
      </c>
      <c r="H140" s="0" t="n">
        <v>0.48</v>
      </c>
      <c r="I140" s="0" t="n">
        <v>0.79</v>
      </c>
      <c r="J140" s="0" t="n">
        <v>0.6</v>
      </c>
      <c r="K140" s="0" t="n">
        <v>649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671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0.99</v>
      </c>
      <c r="J141" s="0" t="n">
        <v>0.99</v>
      </c>
      <c r="K141" s="0" t="n">
        <v>486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543</v>
      </c>
    </row>
    <row r="142" customFormat="false" ht="14.5" hidden="false" customHeight="false" outlineLevel="0" collapsed="false">
      <c r="G142" s="0" t="n">
        <v>139</v>
      </c>
      <c r="H142" s="0" t="n">
        <v>0.94</v>
      </c>
      <c r="I142" s="0" t="n">
        <v>0.91</v>
      </c>
      <c r="J142" s="0" t="n">
        <v>0.93</v>
      </c>
      <c r="K142" s="0" t="n">
        <v>561</v>
      </c>
      <c r="S142" s="0" t="n">
        <v>139</v>
      </c>
      <c r="T142" s="0" t="n">
        <v>0.02</v>
      </c>
      <c r="U142" s="0" t="n">
        <v>0.08</v>
      </c>
      <c r="V142" s="0" t="n">
        <v>0.03</v>
      </c>
      <c r="W142" s="0" t="n">
        <v>575</v>
      </c>
    </row>
    <row r="143" customFormat="false" ht="14.5" hidden="false" customHeight="false" outlineLevel="0" collapsed="false">
      <c r="G143" s="0" t="n">
        <v>140</v>
      </c>
      <c r="H143" s="0" t="n">
        <v>0.67</v>
      </c>
      <c r="I143" s="0" t="n">
        <v>0.25</v>
      </c>
      <c r="J143" s="0" t="n">
        <v>0.37</v>
      </c>
      <c r="K143" s="0" t="n">
        <v>696</v>
      </c>
      <c r="S143" s="0" t="n">
        <v>140</v>
      </c>
      <c r="T143" s="0" t="n">
        <v>0</v>
      </c>
      <c r="U143" s="0" t="n">
        <v>0</v>
      </c>
      <c r="V143" s="0" t="n">
        <v>0</v>
      </c>
      <c r="W143" s="0" t="n">
        <v>721</v>
      </c>
    </row>
    <row r="144" customFormat="false" ht="14.5" hidden="false" customHeight="false" outlineLevel="0" collapsed="false">
      <c r="G144" s="0" t="n">
        <v>141</v>
      </c>
      <c r="H144" s="0" t="n">
        <v>0.82</v>
      </c>
      <c r="I144" s="0" t="n">
        <v>0.85</v>
      </c>
      <c r="J144" s="0" t="n">
        <v>0.83</v>
      </c>
      <c r="K144" s="0" t="n">
        <v>591</v>
      </c>
      <c r="S144" s="0" t="n">
        <v>141</v>
      </c>
      <c r="T144" s="0" t="n">
        <v>0.03</v>
      </c>
      <c r="U144" s="0" t="n">
        <v>0.18</v>
      </c>
      <c r="V144" s="0" t="n">
        <v>0.05</v>
      </c>
      <c r="W144" s="0" t="n">
        <v>536</v>
      </c>
    </row>
    <row r="145" customFormat="false" ht="14.5" hidden="false" customHeight="false" outlineLevel="0" collapsed="false">
      <c r="G145" s="0" t="n">
        <v>142</v>
      </c>
      <c r="H145" s="0" t="n">
        <v>0.84</v>
      </c>
      <c r="I145" s="0" t="n">
        <v>0.3</v>
      </c>
      <c r="J145" s="0" t="n">
        <v>0.44</v>
      </c>
      <c r="K145" s="0" t="n">
        <v>537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553</v>
      </c>
    </row>
    <row r="146" customFormat="false" ht="14.5" hidden="false" customHeight="false" outlineLevel="0" collapsed="false">
      <c r="G146" s="0" t="n">
        <v>143</v>
      </c>
      <c r="H146" s="0" t="n">
        <v>0.99</v>
      </c>
      <c r="I146" s="0" t="n">
        <v>0.87</v>
      </c>
      <c r="J146" s="0" t="n">
        <v>0.93</v>
      </c>
      <c r="K146" s="0" t="n">
        <v>572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550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513</v>
      </c>
      <c r="S147" s="0" t="n">
        <v>144</v>
      </c>
      <c r="T147" s="0" t="n">
        <v>0</v>
      </c>
      <c r="U147" s="0" t="n">
        <v>0</v>
      </c>
      <c r="V147" s="0" t="n">
        <v>0</v>
      </c>
      <c r="W147" s="0" t="n">
        <v>559</v>
      </c>
    </row>
    <row r="148" customFormat="false" ht="14.5" hidden="false" customHeight="false" outlineLevel="0" collapsed="false">
      <c r="G148" s="0" t="n">
        <v>145</v>
      </c>
      <c r="H148" s="0" t="n">
        <v>0.78</v>
      </c>
      <c r="I148" s="0" t="n">
        <v>0.07</v>
      </c>
      <c r="J148" s="0" t="n">
        <v>0.13</v>
      </c>
      <c r="K148" s="0" t="n">
        <v>858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811</v>
      </c>
    </row>
    <row r="149" customFormat="false" ht="14.5" hidden="false" customHeight="false" outlineLevel="0" collapsed="false">
      <c r="G149" s="0" t="n">
        <v>146</v>
      </c>
      <c r="H149" s="0" t="n">
        <v>0.91</v>
      </c>
      <c r="I149" s="0" t="n">
        <v>0.33</v>
      </c>
      <c r="J149" s="0" t="n">
        <v>0.49</v>
      </c>
      <c r="K149" s="0" t="n">
        <v>581</v>
      </c>
      <c r="S149" s="0" t="n">
        <v>146</v>
      </c>
      <c r="T149" s="0" t="n">
        <v>0.09</v>
      </c>
      <c r="U149" s="0" t="n">
        <v>0.13</v>
      </c>
      <c r="V149" s="0" t="n">
        <v>0.11</v>
      </c>
      <c r="W149" s="0" t="n">
        <v>626</v>
      </c>
    </row>
    <row r="150" customFormat="false" ht="14.5" hidden="false" customHeight="false" outlineLevel="0" collapsed="false">
      <c r="G150" s="0" t="n">
        <v>147</v>
      </c>
      <c r="H150" s="0" t="n">
        <v>0.33</v>
      </c>
      <c r="I150" s="0" t="n">
        <v>1</v>
      </c>
      <c r="J150" s="0" t="n">
        <v>0.49</v>
      </c>
      <c r="K150" s="0" t="n">
        <v>546</v>
      </c>
      <c r="S150" s="0" t="n">
        <v>147</v>
      </c>
      <c r="T150" s="0" t="n">
        <v>0.05</v>
      </c>
      <c r="U150" s="0" t="n">
        <v>0</v>
      </c>
      <c r="V150" s="0" t="n">
        <v>0</v>
      </c>
      <c r="W150" s="0" t="n">
        <v>545</v>
      </c>
    </row>
    <row r="151" customFormat="false" ht="14.5" hidden="false" customHeight="false" outlineLevel="0" collapsed="false">
      <c r="G151" s="0" t="n">
        <v>148</v>
      </c>
      <c r="H151" s="0" t="n">
        <v>0.56</v>
      </c>
      <c r="I151" s="0" t="n">
        <v>0.6</v>
      </c>
      <c r="J151" s="0" t="n">
        <v>0.58</v>
      </c>
      <c r="K151" s="0" t="n">
        <v>815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839</v>
      </c>
    </row>
    <row r="152" customFormat="false" ht="14.5" hidden="false" customHeight="false" outlineLevel="0" collapsed="false">
      <c r="G152" s="0" t="n">
        <v>149</v>
      </c>
      <c r="H152" s="0" t="n">
        <v>0</v>
      </c>
      <c r="I152" s="0" t="n">
        <v>0</v>
      </c>
      <c r="J152" s="0" t="n">
        <v>0</v>
      </c>
      <c r="K152" s="0" t="n">
        <v>540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519</v>
      </c>
    </row>
    <row r="153" customFormat="false" ht="14.5" hidden="false" customHeight="false" outlineLevel="0" collapsed="false">
      <c r="G153" s="0" t="n">
        <v>150</v>
      </c>
      <c r="H153" s="0" t="n">
        <v>0.43</v>
      </c>
      <c r="I153" s="0" t="n">
        <v>0.81</v>
      </c>
      <c r="J153" s="0" t="n">
        <v>0.56</v>
      </c>
      <c r="K153" s="0" t="n">
        <v>828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847</v>
      </c>
    </row>
    <row r="154" customFormat="false" ht="14.5" hidden="false" customHeight="false" outlineLevel="0" collapsed="false">
      <c r="G154" s="0" t="n">
        <v>151</v>
      </c>
      <c r="H154" s="0" t="n">
        <v>0.67</v>
      </c>
      <c r="I154" s="0" t="n">
        <v>0.8</v>
      </c>
      <c r="J154" s="0" t="n">
        <v>0.73</v>
      </c>
      <c r="K154" s="0" t="n">
        <v>703</v>
      </c>
      <c r="S154" s="0" t="n">
        <v>151</v>
      </c>
      <c r="T154" s="0" t="n">
        <v>0.01</v>
      </c>
      <c r="U154" s="0" t="n">
        <v>0.01</v>
      </c>
      <c r="V154" s="0" t="n">
        <v>0.01</v>
      </c>
      <c r="W154" s="0" t="n">
        <v>726</v>
      </c>
    </row>
    <row r="155" customFormat="false" ht="14.5" hidden="false" customHeight="false" outlineLevel="0" collapsed="false">
      <c r="G155" s="0" t="n">
        <v>152</v>
      </c>
      <c r="H155" s="0" t="n">
        <v>0.73</v>
      </c>
      <c r="I155" s="0" t="n">
        <v>0.87</v>
      </c>
      <c r="J155" s="0" t="n">
        <v>0.79</v>
      </c>
      <c r="K155" s="0" t="n">
        <v>541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509</v>
      </c>
    </row>
    <row r="156" customFormat="false" ht="14.5" hidden="false" customHeight="false" outlineLevel="0" collapsed="false">
      <c r="G156" s="0" t="n">
        <v>153</v>
      </c>
      <c r="H156" s="0" t="n">
        <v>0.99</v>
      </c>
      <c r="I156" s="0" t="n">
        <v>0.44</v>
      </c>
      <c r="J156" s="0" t="n">
        <v>0.61</v>
      </c>
      <c r="K156" s="0" t="n">
        <v>495</v>
      </c>
      <c r="S156" s="0" t="n">
        <v>153</v>
      </c>
      <c r="T156" s="0" t="n">
        <v>0.02</v>
      </c>
      <c r="U156" s="0" t="n">
        <v>0.22</v>
      </c>
      <c r="V156" s="0" t="n">
        <v>0.03</v>
      </c>
      <c r="W156" s="0" t="n">
        <v>517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0.81</v>
      </c>
      <c r="J157" s="0" t="n">
        <v>0.89</v>
      </c>
      <c r="K157" s="0" t="n">
        <v>622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630</v>
      </c>
    </row>
    <row r="158" customFormat="false" ht="14.5" hidden="false" customHeight="false" outlineLevel="0" collapsed="false">
      <c r="G158" s="0" t="n">
        <v>155</v>
      </c>
      <c r="H158" s="0" t="n">
        <v>0.93</v>
      </c>
      <c r="I158" s="0" t="n">
        <v>0.35</v>
      </c>
      <c r="J158" s="0" t="n">
        <v>0.51</v>
      </c>
      <c r="K158" s="0" t="n">
        <v>793</v>
      </c>
      <c r="S158" s="0" t="n">
        <v>155</v>
      </c>
      <c r="T158" s="0" t="n">
        <v>0.03</v>
      </c>
      <c r="U158" s="0" t="n">
        <v>0.06</v>
      </c>
      <c r="V158" s="0" t="n">
        <v>0.04</v>
      </c>
      <c r="W158" s="0" t="n">
        <v>814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782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784</v>
      </c>
    </row>
    <row r="160" customFormat="false" ht="14.5" hidden="false" customHeight="false" outlineLevel="0" collapsed="false">
      <c r="G160" s="0" t="n">
        <v>157</v>
      </c>
      <c r="H160" s="0" t="n">
        <v>0.89</v>
      </c>
      <c r="I160" s="0" t="n">
        <v>0.86</v>
      </c>
      <c r="J160" s="0" t="n">
        <v>0.87</v>
      </c>
      <c r="K160" s="0" t="n">
        <v>571</v>
      </c>
      <c r="S160" s="0" t="n">
        <v>157</v>
      </c>
      <c r="T160" s="0" t="n">
        <v>0.49</v>
      </c>
      <c r="U160" s="0" t="n">
        <v>0.22</v>
      </c>
      <c r="V160" s="0" t="n">
        <v>0.31</v>
      </c>
      <c r="W160" s="0" t="n">
        <v>550</v>
      </c>
    </row>
    <row r="161" customFormat="false" ht="14.5" hidden="false" customHeight="false" outlineLevel="0" collapsed="false">
      <c r="G161" s="0" t="n">
        <v>158</v>
      </c>
      <c r="H161" s="0" t="n">
        <v>0.47</v>
      </c>
      <c r="I161" s="0" t="n">
        <v>0.96</v>
      </c>
      <c r="J161" s="0" t="n">
        <v>0.63</v>
      </c>
      <c r="K161" s="0" t="n">
        <v>616</v>
      </c>
      <c r="S161" s="0" t="n">
        <v>158</v>
      </c>
      <c r="T161" s="0" t="n">
        <v>0</v>
      </c>
      <c r="U161" s="0" t="n">
        <v>0</v>
      </c>
      <c r="V161" s="0" t="n">
        <v>0</v>
      </c>
      <c r="W161" s="0" t="n">
        <v>626</v>
      </c>
    </row>
    <row r="162" customFormat="false" ht="14.5" hidden="false" customHeight="false" outlineLevel="0" collapsed="false">
      <c r="G162" s="0" t="n">
        <v>159</v>
      </c>
      <c r="H162" s="0" t="n">
        <v>0.96</v>
      </c>
      <c r="I162" s="0" t="n">
        <v>0.24</v>
      </c>
      <c r="J162" s="0" t="n">
        <v>0.38</v>
      </c>
      <c r="K162" s="0" t="n">
        <v>600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554</v>
      </c>
    </row>
    <row r="163" customFormat="false" ht="14.5" hidden="false" customHeight="false" outlineLevel="0" collapsed="false">
      <c r="G163" s="0" t="n">
        <v>160</v>
      </c>
      <c r="H163" s="0" t="n">
        <v>0.32</v>
      </c>
      <c r="I163" s="0" t="n">
        <v>1</v>
      </c>
      <c r="J163" s="0" t="n">
        <v>0.49</v>
      </c>
      <c r="K163" s="0" t="n">
        <v>820</v>
      </c>
      <c r="S163" s="0" t="n">
        <v>160</v>
      </c>
      <c r="T163" s="0" t="n">
        <v>0.01</v>
      </c>
      <c r="U163" s="0" t="n">
        <v>0.01</v>
      </c>
      <c r="V163" s="0" t="n">
        <v>0.01</v>
      </c>
      <c r="W163" s="0" t="n">
        <v>850</v>
      </c>
    </row>
    <row r="164" customFormat="false" ht="14.5" hidden="false" customHeight="false" outlineLevel="0" collapsed="false">
      <c r="G164" s="0" t="n">
        <v>161</v>
      </c>
      <c r="H164" s="0" t="n">
        <v>0.53</v>
      </c>
      <c r="I164" s="0" t="n">
        <v>0.88</v>
      </c>
      <c r="J164" s="0" t="n">
        <v>0.66</v>
      </c>
      <c r="K164" s="0" t="n">
        <v>760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760</v>
      </c>
    </row>
    <row r="165" customFormat="false" ht="14.5" hidden="false" customHeight="false" outlineLevel="0" collapsed="false">
      <c r="G165" s="0" t="n">
        <v>162</v>
      </c>
      <c r="H165" s="0" t="n">
        <v>0.4</v>
      </c>
      <c r="I165" s="0" t="n">
        <v>1</v>
      </c>
      <c r="J165" s="0" t="n">
        <v>0.57</v>
      </c>
      <c r="K165" s="0" t="n">
        <v>521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556</v>
      </c>
    </row>
    <row r="166" customFormat="false" ht="14.5" hidden="false" customHeight="false" outlineLevel="0" collapsed="false">
      <c r="G166" s="0" t="n">
        <v>163</v>
      </c>
      <c r="H166" s="0" t="n">
        <v>0.59</v>
      </c>
      <c r="I166" s="0" t="n">
        <v>0.42</v>
      </c>
      <c r="J166" s="0" t="n">
        <v>0.49</v>
      </c>
      <c r="K166" s="0" t="n">
        <v>582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591</v>
      </c>
    </row>
    <row r="167" customFormat="false" ht="14.5" hidden="false" customHeight="false" outlineLevel="0" collapsed="false">
      <c r="G167" s="0" t="n">
        <v>164</v>
      </c>
      <c r="H167" s="0" t="n">
        <v>0</v>
      </c>
      <c r="I167" s="0" t="n">
        <v>0</v>
      </c>
      <c r="J167" s="0" t="n">
        <v>0</v>
      </c>
      <c r="K167" s="0" t="n">
        <v>578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544</v>
      </c>
    </row>
    <row r="168" customFormat="false" ht="14.5" hidden="false" customHeight="false" outlineLevel="0" collapsed="false">
      <c r="G168" s="0" t="n">
        <v>165</v>
      </c>
      <c r="H168" s="0" t="n">
        <v>0</v>
      </c>
      <c r="I168" s="0" t="n">
        <v>0</v>
      </c>
      <c r="J168" s="0" t="n">
        <v>0</v>
      </c>
      <c r="K168" s="0" t="n">
        <v>491</v>
      </c>
      <c r="S168" s="0" t="n">
        <v>165</v>
      </c>
      <c r="T168" s="0" t="n">
        <v>0</v>
      </c>
      <c r="U168" s="0" t="n">
        <v>0</v>
      </c>
      <c r="V168" s="0" t="n">
        <v>0</v>
      </c>
      <c r="W168" s="0" t="n">
        <v>560</v>
      </c>
    </row>
    <row r="169" customFormat="false" ht="14.5" hidden="false" customHeight="false" outlineLevel="0" collapsed="false">
      <c r="G169" s="0" t="n">
        <v>166</v>
      </c>
      <c r="H169" s="0" t="n">
        <v>0.61</v>
      </c>
      <c r="I169" s="0" t="n">
        <v>1</v>
      </c>
      <c r="J169" s="0" t="n">
        <v>0.76</v>
      </c>
      <c r="K169" s="0" t="n">
        <v>566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543</v>
      </c>
    </row>
    <row r="170" customFormat="false" ht="14.5" hidden="false" customHeight="false" outlineLevel="0" collapsed="false">
      <c r="G170" s="0" t="n">
        <v>167</v>
      </c>
      <c r="H170" s="0" t="n">
        <v>1</v>
      </c>
      <c r="I170" s="0" t="n">
        <v>0.06</v>
      </c>
      <c r="J170" s="0" t="n">
        <v>0.11</v>
      </c>
      <c r="K170" s="0" t="n">
        <v>807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868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0.99</v>
      </c>
      <c r="J171" s="0" t="n">
        <v>0.99</v>
      </c>
      <c r="K171" s="0" t="n">
        <v>864</v>
      </c>
      <c r="S171" s="0" t="n">
        <v>168</v>
      </c>
      <c r="T171" s="0" t="n">
        <v>0.01</v>
      </c>
      <c r="U171" s="0" t="n">
        <v>0.02</v>
      </c>
      <c r="V171" s="0" t="n">
        <v>0.01</v>
      </c>
      <c r="W171" s="0" t="n">
        <v>824</v>
      </c>
    </row>
    <row r="172" customFormat="false" ht="14.5" hidden="false" customHeight="false" outlineLevel="0" collapsed="false">
      <c r="G172" s="0" t="n">
        <v>169</v>
      </c>
      <c r="H172" s="0" t="n">
        <v>0.37</v>
      </c>
      <c r="I172" s="0" t="n">
        <v>0.44</v>
      </c>
      <c r="J172" s="0" t="n">
        <v>0.4</v>
      </c>
      <c r="K172" s="0" t="n">
        <v>547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520</v>
      </c>
    </row>
    <row r="173" customFormat="false" ht="14.5" hidden="false" customHeight="false" outlineLevel="0" collapsed="false">
      <c r="G173" s="0" t="n">
        <v>170</v>
      </c>
      <c r="H173" s="0" t="n">
        <v>0.48</v>
      </c>
      <c r="I173" s="0" t="n">
        <v>0.77</v>
      </c>
      <c r="J173" s="0" t="n">
        <v>0.59</v>
      </c>
      <c r="K173" s="0" t="n">
        <v>580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565</v>
      </c>
    </row>
    <row r="174" customFormat="false" ht="14.5" hidden="false" customHeight="false" outlineLevel="0" collapsed="false">
      <c r="G174" s="0" t="n">
        <v>171</v>
      </c>
      <c r="H174" s="0" t="n">
        <v>0.68</v>
      </c>
      <c r="I174" s="0" t="n">
        <v>0.95</v>
      </c>
      <c r="J174" s="0" t="n">
        <v>0.79</v>
      </c>
      <c r="K174" s="0" t="n">
        <v>806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816</v>
      </c>
    </row>
    <row r="175" customFormat="false" ht="14.5" hidden="false" customHeight="false" outlineLevel="0" collapsed="false">
      <c r="G175" s="0" t="n">
        <v>172</v>
      </c>
      <c r="H175" s="0" t="n">
        <v>0.58</v>
      </c>
      <c r="I175" s="0" t="n">
        <v>0.55</v>
      </c>
      <c r="J175" s="0" t="n">
        <v>0.56</v>
      </c>
      <c r="K175" s="0" t="n">
        <v>526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535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801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775</v>
      </c>
    </row>
    <row r="177" customFormat="false" ht="14.5" hidden="false" customHeight="false" outlineLevel="0" collapsed="false">
      <c r="G177" s="0" t="n">
        <v>174</v>
      </c>
      <c r="H177" s="0" t="n">
        <v>0.87</v>
      </c>
      <c r="I177" s="0" t="n">
        <v>1</v>
      </c>
      <c r="J177" s="0" t="n">
        <v>0.93</v>
      </c>
      <c r="K177" s="0" t="n">
        <v>655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693</v>
      </c>
    </row>
    <row r="178" customFormat="false" ht="14.5" hidden="false" customHeight="false" outlineLevel="0" collapsed="false">
      <c r="G178" s="0" t="n">
        <v>175</v>
      </c>
      <c r="H178" s="0" t="n">
        <v>0.69</v>
      </c>
      <c r="I178" s="0" t="n">
        <v>0.72</v>
      </c>
      <c r="J178" s="0" t="n">
        <v>0.71</v>
      </c>
      <c r="K178" s="0" t="n">
        <v>583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584</v>
      </c>
    </row>
    <row r="179" customFormat="false" ht="14.5" hidden="false" customHeight="false" outlineLevel="0" collapsed="false">
      <c r="G179" s="0" t="n">
        <v>176</v>
      </c>
      <c r="H179" s="0" t="n">
        <v>0</v>
      </c>
      <c r="I179" s="0" t="n">
        <v>0</v>
      </c>
      <c r="J179" s="0" t="n">
        <v>0</v>
      </c>
      <c r="K179" s="0" t="n">
        <v>552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518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567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557</v>
      </c>
    </row>
    <row r="181" customFormat="false" ht="14.5" hidden="false" customHeight="false" outlineLevel="0" collapsed="false">
      <c r="G181" s="0" t="n">
        <v>178</v>
      </c>
      <c r="H181" s="0" t="n">
        <v>0.35</v>
      </c>
      <c r="I181" s="0" t="n">
        <v>0.96</v>
      </c>
      <c r="J181" s="0" t="n">
        <v>0.51</v>
      </c>
      <c r="K181" s="0" t="n">
        <v>605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640</v>
      </c>
    </row>
    <row r="182" customFormat="false" ht="14.5" hidden="false" customHeight="false" outlineLevel="0" collapsed="false">
      <c r="G182" s="0" t="n">
        <v>179</v>
      </c>
      <c r="H182" s="0" t="n">
        <v>0.82</v>
      </c>
      <c r="I182" s="0" t="n">
        <v>0.44</v>
      </c>
      <c r="J182" s="0" t="n">
        <v>0.57</v>
      </c>
      <c r="K182" s="0" t="n">
        <v>576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541</v>
      </c>
    </row>
    <row r="183" customFormat="false" ht="14.5" hidden="false" customHeight="false" outlineLevel="0" collapsed="false">
      <c r="G183" s="0" t="n">
        <v>180</v>
      </c>
      <c r="H183" s="0" t="n">
        <v>0.5</v>
      </c>
      <c r="I183" s="0" t="n">
        <v>0.33</v>
      </c>
      <c r="J183" s="0" t="n">
        <v>0.4</v>
      </c>
      <c r="K183" s="0" t="n">
        <v>558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551</v>
      </c>
    </row>
    <row r="184" customFormat="false" ht="14.5" hidden="false" customHeight="false" outlineLevel="0" collapsed="false">
      <c r="G184" s="0" t="n">
        <v>181</v>
      </c>
      <c r="H184" s="0" t="n">
        <v>0.59</v>
      </c>
      <c r="I184" s="0" t="n">
        <v>0.63</v>
      </c>
      <c r="J184" s="0" t="n">
        <v>0.61</v>
      </c>
      <c r="K184" s="0" t="n">
        <v>553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546</v>
      </c>
    </row>
    <row r="185" customFormat="false" ht="14.5" hidden="false" customHeight="false" outlineLevel="0" collapsed="false">
      <c r="G185" s="0" t="n">
        <v>182</v>
      </c>
      <c r="H185" s="0" t="n">
        <v>0.43</v>
      </c>
      <c r="I185" s="0" t="n">
        <v>0.99</v>
      </c>
      <c r="J185" s="0" t="n">
        <v>0.6</v>
      </c>
      <c r="K185" s="0" t="n">
        <v>575</v>
      </c>
      <c r="S185" s="0" t="n">
        <v>182</v>
      </c>
      <c r="T185" s="0" t="n">
        <v>0.01</v>
      </c>
      <c r="U185" s="0" t="n">
        <v>0.11</v>
      </c>
      <c r="V185" s="0" t="n">
        <v>0.02</v>
      </c>
      <c r="W185" s="0" t="n">
        <v>532</v>
      </c>
    </row>
    <row r="186" customFormat="false" ht="14.5" hidden="false" customHeight="false" outlineLevel="0" collapsed="false">
      <c r="G186" s="0" t="n">
        <v>183</v>
      </c>
      <c r="H186" s="0" t="n">
        <v>0.34</v>
      </c>
      <c r="I186" s="0" t="n">
        <v>1</v>
      </c>
      <c r="J186" s="0" t="n">
        <v>0.5</v>
      </c>
      <c r="K186" s="0" t="n">
        <v>574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553</v>
      </c>
    </row>
    <row r="187" customFormat="false" ht="14.5" hidden="false" customHeight="false" outlineLevel="0" collapsed="false">
      <c r="G187" s="0" t="n">
        <v>184</v>
      </c>
      <c r="H187" s="0" t="n">
        <v>0.42</v>
      </c>
      <c r="I187" s="0" t="n">
        <v>0.82</v>
      </c>
      <c r="J187" s="0" t="n">
        <v>0.55</v>
      </c>
      <c r="K187" s="0" t="n">
        <v>840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825</v>
      </c>
    </row>
    <row r="188" customFormat="false" ht="14.5" hidden="false" customHeight="false" outlineLevel="0" collapsed="false">
      <c r="G188" s="0" t="n">
        <v>185</v>
      </c>
      <c r="H188" s="0" t="n">
        <v>0.45</v>
      </c>
      <c r="I188" s="0" t="n">
        <v>0.97</v>
      </c>
      <c r="J188" s="0" t="n">
        <v>0.61</v>
      </c>
      <c r="K188" s="0" t="n">
        <v>528</v>
      </c>
      <c r="S188" s="0" t="n">
        <v>185</v>
      </c>
      <c r="T188" s="0" t="n">
        <v>0.01</v>
      </c>
      <c r="U188" s="0" t="n">
        <v>0.06</v>
      </c>
      <c r="V188" s="0" t="n">
        <v>0.01</v>
      </c>
      <c r="W188" s="0" t="n">
        <v>537</v>
      </c>
    </row>
    <row r="189" customFormat="false" ht="14.5" hidden="false" customHeight="false" outlineLevel="0" collapsed="false">
      <c r="G189" s="0" t="n">
        <v>186</v>
      </c>
      <c r="H189" s="0" t="n">
        <v>0.92</v>
      </c>
      <c r="I189" s="0" t="n">
        <v>0.42</v>
      </c>
      <c r="J189" s="0" t="n">
        <v>0.57</v>
      </c>
      <c r="K189" s="0" t="n">
        <v>831</v>
      </c>
      <c r="S189" s="0" t="n">
        <v>186</v>
      </c>
      <c r="T189" s="0" t="n">
        <v>0.03</v>
      </c>
      <c r="U189" s="0" t="n">
        <v>0.16</v>
      </c>
      <c r="V189" s="0" t="n">
        <v>0.05</v>
      </c>
      <c r="W189" s="0" t="n">
        <v>829</v>
      </c>
    </row>
    <row r="190" customFormat="false" ht="14.5" hidden="false" customHeight="false" outlineLevel="0" collapsed="false">
      <c r="G190" s="0" t="n">
        <v>187</v>
      </c>
      <c r="H190" s="0" t="n">
        <v>0.57</v>
      </c>
      <c r="I190" s="0" t="n">
        <v>1</v>
      </c>
      <c r="J190" s="0" t="n">
        <v>0.73</v>
      </c>
      <c r="K190" s="0" t="n">
        <v>787</v>
      </c>
      <c r="S190" s="0" t="n">
        <v>187</v>
      </c>
      <c r="T190" s="0" t="n">
        <v>0</v>
      </c>
      <c r="U190" s="0" t="n">
        <v>0</v>
      </c>
      <c r="V190" s="0" t="n">
        <v>0</v>
      </c>
      <c r="W190" s="0" t="n">
        <v>781</v>
      </c>
    </row>
    <row r="191" customFormat="false" ht="14.5" hidden="false" customHeight="false" outlineLevel="0" collapsed="false">
      <c r="G191" s="0" t="n">
        <v>188</v>
      </c>
      <c r="H191" s="0" t="n">
        <v>0.91</v>
      </c>
      <c r="I191" s="0" t="n">
        <v>0.99</v>
      </c>
      <c r="J191" s="0" t="n">
        <v>0.95</v>
      </c>
      <c r="K191" s="0" t="n">
        <v>540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558</v>
      </c>
    </row>
    <row r="192" customFormat="false" ht="14.5" hidden="false" customHeight="false" outlineLevel="0" collapsed="false">
      <c r="G192" s="0" t="n">
        <v>189</v>
      </c>
      <c r="H192" s="0" t="n">
        <v>0.48</v>
      </c>
      <c r="I192" s="0" t="n">
        <v>1</v>
      </c>
      <c r="J192" s="0" t="n">
        <v>0.65</v>
      </c>
      <c r="K192" s="0" t="n">
        <v>523</v>
      </c>
      <c r="S192" s="0" t="n">
        <v>189</v>
      </c>
      <c r="T192" s="0" t="n">
        <v>0</v>
      </c>
      <c r="U192" s="0" t="n">
        <v>0</v>
      </c>
      <c r="V192" s="0" t="n">
        <v>0</v>
      </c>
      <c r="W192" s="0" t="n">
        <v>555</v>
      </c>
    </row>
    <row r="193" customFormat="false" ht="14.5" hidden="false" customHeight="false" outlineLevel="0" collapsed="false">
      <c r="G193" s="0" t="n">
        <v>190</v>
      </c>
      <c r="H193" s="0" t="n">
        <v>0</v>
      </c>
      <c r="I193" s="0" t="n">
        <v>0</v>
      </c>
      <c r="J193" s="0" t="n">
        <v>0</v>
      </c>
      <c r="K193" s="0" t="n">
        <v>532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551</v>
      </c>
    </row>
    <row r="194" customFormat="false" ht="14.5" hidden="false" customHeight="false" outlineLevel="0" collapsed="false">
      <c r="G194" s="0" t="n">
        <v>191</v>
      </c>
      <c r="H194" s="0" t="n">
        <v>0.69</v>
      </c>
      <c r="I194" s="0" t="n">
        <v>0.77</v>
      </c>
      <c r="J194" s="0" t="n">
        <v>0.73</v>
      </c>
      <c r="K194" s="0" t="n">
        <v>524</v>
      </c>
      <c r="S194" s="0" t="n">
        <v>191</v>
      </c>
      <c r="T194" s="0" t="n">
        <v>0</v>
      </c>
      <c r="U194" s="0" t="n">
        <v>0</v>
      </c>
      <c r="V194" s="0" t="n">
        <v>0</v>
      </c>
      <c r="W194" s="0" t="n">
        <v>518</v>
      </c>
    </row>
    <row r="195" customFormat="false" ht="14.5" hidden="false" customHeight="false" outlineLevel="0" collapsed="false">
      <c r="G195" s="0" t="n">
        <v>192</v>
      </c>
      <c r="H195" s="0" t="n">
        <v>0.98</v>
      </c>
      <c r="I195" s="0" t="n">
        <v>0.99</v>
      </c>
      <c r="J195" s="0" t="n">
        <v>0.98</v>
      </c>
      <c r="K195" s="0" t="n">
        <v>529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513</v>
      </c>
    </row>
    <row r="196" customFormat="false" ht="14.5" hidden="false" customHeight="false" outlineLevel="0" collapsed="false">
      <c r="G196" s="0" t="n">
        <v>193</v>
      </c>
      <c r="H196" s="0" t="n">
        <v>0.6</v>
      </c>
      <c r="I196" s="0" t="n">
        <v>0.99</v>
      </c>
      <c r="J196" s="0" t="n">
        <v>0.75</v>
      </c>
      <c r="K196" s="0" t="n">
        <v>800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815</v>
      </c>
    </row>
    <row r="197" customFormat="false" ht="14.5" hidden="false" customHeight="false" outlineLevel="0" collapsed="false">
      <c r="G197" s="0" t="n">
        <v>194</v>
      </c>
      <c r="H197" s="0" t="n">
        <v>0.7</v>
      </c>
      <c r="I197" s="0" t="n">
        <v>1</v>
      </c>
      <c r="J197" s="0" t="n">
        <v>0.82</v>
      </c>
      <c r="K197" s="0" t="n">
        <v>789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819</v>
      </c>
    </row>
    <row r="198" customFormat="false" ht="14.5" hidden="false" customHeight="false" outlineLevel="0" collapsed="false">
      <c r="G198" s="0" t="n">
        <v>195</v>
      </c>
      <c r="H198" s="0" t="n">
        <v>0.94</v>
      </c>
      <c r="I198" s="0" t="n">
        <v>0.16</v>
      </c>
      <c r="J198" s="0" t="n">
        <v>0.27</v>
      </c>
      <c r="K198" s="0" t="n">
        <v>586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574</v>
      </c>
    </row>
    <row r="199" customFormat="false" ht="14.5" hidden="false" customHeight="false" outlineLevel="0" collapsed="false">
      <c r="G199" s="0" t="n">
        <v>196</v>
      </c>
      <c r="H199" s="0" t="n">
        <v>0.99</v>
      </c>
      <c r="I199" s="0" t="n">
        <v>0.22</v>
      </c>
      <c r="J199" s="0" t="n">
        <v>0.36</v>
      </c>
      <c r="K199" s="0" t="n">
        <v>812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790</v>
      </c>
    </row>
    <row r="200" customFormat="false" ht="14.5" hidden="false" customHeight="false" outlineLevel="0" collapsed="false">
      <c r="G200" s="0" t="n">
        <v>197</v>
      </c>
      <c r="H200" s="0" t="n">
        <v>0.95</v>
      </c>
      <c r="I200" s="0" t="n">
        <v>0.63</v>
      </c>
      <c r="J200" s="0" t="n">
        <v>0.76</v>
      </c>
      <c r="K200" s="0" t="n">
        <v>524</v>
      </c>
      <c r="S200" s="0" t="n">
        <v>197</v>
      </c>
      <c r="T200" s="0" t="n">
        <v>0.01</v>
      </c>
      <c r="U200" s="0" t="n">
        <v>0.05</v>
      </c>
      <c r="V200" s="0" t="n">
        <v>0.01</v>
      </c>
      <c r="W200" s="0" t="n">
        <v>520</v>
      </c>
    </row>
    <row r="201" customFormat="false" ht="14.5" hidden="false" customHeight="false" outlineLevel="0" collapsed="false">
      <c r="G201" s="0" t="n">
        <v>198</v>
      </c>
      <c r="H201" s="0" t="n">
        <v>0.36</v>
      </c>
      <c r="I201" s="0" t="n">
        <v>0.87</v>
      </c>
      <c r="J201" s="0" t="n">
        <v>0.51</v>
      </c>
      <c r="K201" s="0" t="n">
        <v>553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560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0.27</v>
      </c>
      <c r="J202" s="0" t="n">
        <v>0.43</v>
      </c>
      <c r="K202" s="0" t="n">
        <v>569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558</v>
      </c>
    </row>
    <row r="203" customFormat="false" ht="14.5" hidden="false" customHeight="false" outlineLevel="0" collapsed="false">
      <c r="G203" s="0" t="n">
        <v>200</v>
      </c>
      <c r="H203" s="0" t="n">
        <v>0.46</v>
      </c>
      <c r="I203" s="0" t="n">
        <v>0.98</v>
      </c>
      <c r="J203" s="0" t="n">
        <v>0.63</v>
      </c>
      <c r="K203" s="0" t="n">
        <v>552</v>
      </c>
      <c r="S203" s="0" t="n">
        <v>200</v>
      </c>
      <c r="T203" s="0" t="n">
        <v>0</v>
      </c>
      <c r="U203" s="0" t="n">
        <v>0</v>
      </c>
      <c r="V203" s="0" t="n">
        <v>0</v>
      </c>
      <c r="W203" s="0" t="n">
        <v>514</v>
      </c>
    </row>
    <row r="204" customFormat="false" ht="14.5" hidden="false" customHeight="false" outlineLevel="0" collapsed="false">
      <c r="G204" s="0" t="n">
        <v>201</v>
      </c>
      <c r="H204" s="0" t="n">
        <v>0.98</v>
      </c>
      <c r="I204" s="0" t="n">
        <v>1</v>
      </c>
      <c r="J204" s="0" t="n">
        <v>0.99</v>
      </c>
      <c r="K204" s="0" t="n">
        <v>536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542</v>
      </c>
    </row>
    <row r="205" customFormat="false" ht="14.5" hidden="false" customHeight="false" outlineLevel="0" collapsed="false">
      <c r="G205" s="0" t="n">
        <v>202</v>
      </c>
      <c r="H205" s="0" t="n">
        <v>0</v>
      </c>
      <c r="I205" s="0" t="n">
        <v>0</v>
      </c>
      <c r="J205" s="0" t="n">
        <v>0</v>
      </c>
      <c r="K205" s="0" t="n">
        <v>830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849</v>
      </c>
    </row>
    <row r="206" customFormat="false" ht="14.5" hidden="false" customHeight="false" outlineLevel="0" collapsed="false">
      <c r="G206" s="0" t="n">
        <v>203</v>
      </c>
      <c r="H206" s="0" t="n">
        <v>0</v>
      </c>
      <c r="I206" s="0" t="n">
        <v>0</v>
      </c>
      <c r="J206" s="0" t="n">
        <v>0</v>
      </c>
      <c r="K206" s="0" t="n">
        <v>548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549</v>
      </c>
    </row>
    <row r="207" customFormat="false" ht="14.5" hidden="false" customHeight="false" outlineLevel="0" collapsed="false">
      <c r="G207" s="0" t="n">
        <v>204</v>
      </c>
      <c r="H207" s="0" t="n">
        <v>0.59</v>
      </c>
      <c r="I207" s="0" t="n">
        <v>0.45</v>
      </c>
      <c r="J207" s="0" t="n">
        <v>0.51</v>
      </c>
      <c r="K207" s="0" t="n">
        <v>831</v>
      </c>
      <c r="S207" s="0" t="n">
        <v>204</v>
      </c>
      <c r="T207" s="0" t="n">
        <v>0.01</v>
      </c>
      <c r="U207" s="0" t="n">
        <v>0.01</v>
      </c>
      <c r="V207" s="0" t="n">
        <v>0.01</v>
      </c>
      <c r="W207" s="0" t="n">
        <v>870</v>
      </c>
    </row>
    <row r="208" customFormat="false" ht="14.5" hidden="false" customHeight="false" outlineLevel="0" collapsed="false">
      <c r="G208" s="0" t="n">
        <v>205</v>
      </c>
      <c r="H208" s="0" t="n">
        <v>0.72</v>
      </c>
      <c r="I208" s="0" t="n">
        <v>0.54</v>
      </c>
      <c r="J208" s="0" t="n">
        <v>0.62</v>
      </c>
      <c r="K208" s="0" t="n">
        <v>529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579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835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855</v>
      </c>
    </row>
    <row r="210" customFormat="false" ht="14.5" hidden="false" customHeight="false" outlineLevel="0" collapsed="false">
      <c r="G210" s="0" t="n">
        <v>207</v>
      </c>
      <c r="H210" s="0" t="n">
        <v>0.81</v>
      </c>
      <c r="I210" s="0" t="n">
        <v>0.14</v>
      </c>
      <c r="J210" s="0" t="n">
        <v>0.24</v>
      </c>
      <c r="K210" s="0" t="n">
        <v>517</v>
      </c>
      <c r="S210" s="0" t="n">
        <v>207</v>
      </c>
      <c r="T210" s="0" t="n">
        <v>0</v>
      </c>
      <c r="U210" s="0" t="n">
        <v>0</v>
      </c>
      <c r="V210" s="0" t="n">
        <v>0</v>
      </c>
      <c r="W210" s="0" t="n">
        <v>542</v>
      </c>
    </row>
    <row r="211" customFormat="false" ht="14.5" hidden="false" customHeight="false" outlineLevel="0" collapsed="false">
      <c r="G211" s="0" t="n">
        <v>208</v>
      </c>
      <c r="H211" s="0" t="n">
        <v>0.49</v>
      </c>
      <c r="I211" s="0" t="n">
        <v>0.96</v>
      </c>
      <c r="J211" s="0" t="n">
        <v>0.65</v>
      </c>
      <c r="K211" s="0" t="n">
        <v>769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742</v>
      </c>
    </row>
    <row r="212" customFormat="false" ht="14.5" hidden="false" customHeight="false" outlineLevel="0" collapsed="false">
      <c r="G212" s="0" t="n">
        <v>209</v>
      </c>
      <c r="H212" s="0" t="n">
        <v>0.78</v>
      </c>
      <c r="I212" s="0" t="n">
        <v>0.95</v>
      </c>
      <c r="J212" s="0" t="n">
        <v>0.85</v>
      </c>
      <c r="K212" s="0" t="n">
        <v>876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855</v>
      </c>
    </row>
    <row r="213" customFormat="false" ht="14.5" hidden="false" customHeight="false" outlineLevel="0" collapsed="false">
      <c r="G213" s="0" t="n">
        <v>210</v>
      </c>
      <c r="H213" s="0" t="n">
        <v>0.64</v>
      </c>
      <c r="I213" s="0" t="n">
        <v>0.87</v>
      </c>
      <c r="J213" s="0" t="n">
        <v>0.74</v>
      </c>
      <c r="K213" s="0" t="n">
        <v>695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729</v>
      </c>
    </row>
    <row r="214" customFormat="false" ht="14.5" hidden="false" customHeight="false" outlineLevel="0" collapsed="false">
      <c r="G214" s="0" t="n">
        <v>211</v>
      </c>
      <c r="H214" s="0" t="n">
        <v>0.57</v>
      </c>
      <c r="I214" s="0" t="n">
        <v>0.97</v>
      </c>
      <c r="J214" s="0" t="n">
        <v>0.72</v>
      </c>
      <c r="K214" s="0" t="n">
        <v>529</v>
      </c>
      <c r="S214" s="0" t="n">
        <v>211</v>
      </c>
      <c r="T214" s="0" t="n">
        <v>0.25</v>
      </c>
      <c r="U214" s="0" t="n">
        <v>0.01</v>
      </c>
      <c r="V214" s="0" t="n">
        <v>0.03</v>
      </c>
      <c r="W214" s="0" t="n">
        <v>571</v>
      </c>
    </row>
    <row r="215" customFormat="false" ht="14.5" hidden="false" customHeight="false" outlineLevel="0" collapsed="false">
      <c r="G215" s="0" t="n">
        <v>212</v>
      </c>
      <c r="H215" s="0" t="n">
        <v>0.85</v>
      </c>
      <c r="I215" s="0" t="n">
        <v>0.18</v>
      </c>
      <c r="J215" s="0" t="n">
        <v>0.3</v>
      </c>
      <c r="K215" s="0" t="n">
        <v>847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781</v>
      </c>
    </row>
    <row r="216" customFormat="false" ht="14.5" hidden="false" customHeight="false" outlineLevel="0" collapsed="false">
      <c r="G216" s="0" t="n">
        <v>213</v>
      </c>
      <c r="H216" s="0" t="n">
        <v>1</v>
      </c>
      <c r="I216" s="0" t="n">
        <v>0.08</v>
      </c>
      <c r="J216" s="0" t="n">
        <v>0.15</v>
      </c>
      <c r="K216" s="0" t="n">
        <v>538</v>
      </c>
      <c r="S216" s="0" t="n">
        <v>213</v>
      </c>
      <c r="T216" s="0" t="n">
        <v>0</v>
      </c>
      <c r="U216" s="0" t="n">
        <v>0</v>
      </c>
      <c r="V216" s="0" t="n">
        <v>0</v>
      </c>
      <c r="W216" s="0" t="n">
        <v>491</v>
      </c>
    </row>
    <row r="217" customFormat="false" ht="14.5" hidden="false" customHeight="false" outlineLevel="0" collapsed="false">
      <c r="G217" s="0" t="n">
        <v>214</v>
      </c>
      <c r="H217" s="0" t="n">
        <v>0.44</v>
      </c>
      <c r="I217" s="0" t="n">
        <v>0.71</v>
      </c>
      <c r="J217" s="0" t="n">
        <v>0.54</v>
      </c>
      <c r="K217" s="0" t="n">
        <v>550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571</v>
      </c>
    </row>
    <row r="218" customFormat="false" ht="14.5" hidden="false" customHeight="false" outlineLevel="0" collapsed="false">
      <c r="G218" s="0" t="n">
        <v>215</v>
      </c>
      <c r="H218" s="0" t="n">
        <v>0.93</v>
      </c>
      <c r="I218" s="0" t="n">
        <v>1</v>
      </c>
      <c r="J218" s="0" t="n">
        <v>0.96</v>
      </c>
      <c r="K218" s="0" t="n">
        <v>806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805</v>
      </c>
    </row>
    <row r="219" customFormat="false" ht="14.5" hidden="false" customHeight="false" outlineLevel="0" collapsed="false">
      <c r="G219" s="0" t="n">
        <v>216</v>
      </c>
      <c r="H219" s="0" t="n">
        <v>0.3</v>
      </c>
      <c r="I219" s="0" t="n">
        <v>0.99</v>
      </c>
      <c r="J219" s="0" t="n">
        <v>0.46</v>
      </c>
      <c r="K219" s="0" t="n">
        <v>581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541</v>
      </c>
    </row>
    <row r="220" customFormat="false" ht="14.5" hidden="false" customHeight="false" outlineLevel="0" collapsed="false">
      <c r="G220" s="0" t="n">
        <v>217</v>
      </c>
      <c r="H220" s="0" t="n">
        <v>0.58</v>
      </c>
      <c r="I220" s="0" t="n">
        <v>0.65</v>
      </c>
      <c r="J220" s="0" t="n">
        <v>0.61</v>
      </c>
      <c r="K220" s="0" t="n">
        <v>774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821</v>
      </c>
    </row>
    <row r="221" customFormat="false" ht="14.5" hidden="false" customHeight="false" outlineLevel="0" collapsed="false">
      <c r="G221" s="0" t="n">
        <v>218</v>
      </c>
      <c r="H221" s="0" t="n">
        <v>0.95</v>
      </c>
      <c r="I221" s="0" t="n">
        <v>0.75</v>
      </c>
      <c r="J221" s="0" t="n">
        <v>0.84</v>
      </c>
      <c r="K221" s="0" t="n">
        <v>561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515</v>
      </c>
    </row>
    <row r="222" customFormat="false" ht="14.5" hidden="false" customHeight="false" outlineLevel="0" collapsed="false">
      <c r="G222" s="0" t="n">
        <v>219</v>
      </c>
      <c r="H222" s="0" t="n">
        <v>0.4</v>
      </c>
      <c r="I222" s="0" t="n">
        <v>0.8</v>
      </c>
      <c r="J222" s="0" t="n">
        <v>0.53</v>
      </c>
      <c r="K222" s="0" t="n">
        <v>676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679</v>
      </c>
    </row>
    <row r="223" customFormat="false" ht="14.5" hidden="false" customHeight="false" outlineLevel="0" collapsed="false">
      <c r="G223" s="0" t="n">
        <v>220</v>
      </c>
      <c r="H223" s="0" t="n">
        <v>0.7</v>
      </c>
      <c r="I223" s="0" t="n">
        <v>0.86</v>
      </c>
      <c r="J223" s="0" t="n">
        <v>0.77</v>
      </c>
      <c r="K223" s="0" t="n">
        <v>541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539</v>
      </c>
    </row>
    <row r="224" customFormat="false" ht="14.5" hidden="false" customHeight="false" outlineLevel="0" collapsed="false">
      <c r="G224" s="0" t="n">
        <v>221</v>
      </c>
      <c r="H224" s="0" t="n">
        <v>0.98</v>
      </c>
      <c r="I224" s="0" t="n">
        <v>0.51</v>
      </c>
      <c r="J224" s="0" t="n">
        <v>0.67</v>
      </c>
      <c r="K224" s="0" t="n">
        <v>808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843</v>
      </c>
    </row>
    <row r="225" customFormat="false" ht="14.5" hidden="false" customHeight="false" outlineLevel="0" collapsed="false">
      <c r="G225" s="0" t="n">
        <v>222</v>
      </c>
      <c r="H225" s="0" t="n">
        <v>0.58</v>
      </c>
      <c r="I225" s="0" t="n">
        <v>0.75</v>
      </c>
      <c r="J225" s="0" t="n">
        <v>0.66</v>
      </c>
      <c r="K225" s="0" t="n">
        <v>553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573</v>
      </c>
    </row>
    <row r="226" customFormat="false" ht="14.5" hidden="false" customHeight="false" outlineLevel="0" collapsed="false">
      <c r="G226" s="0" t="n">
        <v>223</v>
      </c>
      <c r="H226" s="0" t="n">
        <v>0.99</v>
      </c>
      <c r="I226" s="0" t="n">
        <v>0.31</v>
      </c>
      <c r="J226" s="0" t="n">
        <v>0.47</v>
      </c>
      <c r="K226" s="0" t="n">
        <v>848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800</v>
      </c>
    </row>
    <row r="227" customFormat="false" ht="14.5" hidden="false" customHeight="false" outlineLevel="0" collapsed="false">
      <c r="G227" s="0" t="n">
        <v>224</v>
      </c>
      <c r="H227" s="0" t="n">
        <v>0.74</v>
      </c>
      <c r="I227" s="0" t="n">
        <v>0.86</v>
      </c>
      <c r="J227" s="0" t="n">
        <v>0.8</v>
      </c>
      <c r="K227" s="0" t="n">
        <v>523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536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819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814</v>
      </c>
    </row>
    <row r="229" customFormat="false" ht="14.5" hidden="false" customHeight="false" outlineLevel="0" collapsed="false">
      <c r="G229" s="0" t="n">
        <v>226</v>
      </c>
      <c r="H229" s="0" t="n">
        <v>0.92</v>
      </c>
      <c r="I229" s="0" t="n">
        <v>0.28</v>
      </c>
      <c r="J229" s="0" t="n">
        <v>0.42</v>
      </c>
      <c r="K229" s="0" t="n">
        <v>626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651</v>
      </c>
    </row>
    <row r="230" customFormat="false" ht="14.5" hidden="false" customHeight="false" outlineLevel="0" collapsed="false">
      <c r="G230" s="0" t="n">
        <v>227</v>
      </c>
      <c r="H230" s="0" t="n">
        <v>0.61</v>
      </c>
      <c r="I230" s="0" t="n">
        <v>0.26</v>
      </c>
      <c r="J230" s="0" t="n">
        <v>0.36</v>
      </c>
      <c r="K230" s="0" t="n">
        <v>720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750</v>
      </c>
    </row>
    <row r="231" customFormat="false" ht="14.5" hidden="false" customHeight="false" outlineLevel="0" collapsed="false">
      <c r="G231" s="0" t="n">
        <v>228</v>
      </c>
      <c r="H231" s="0" t="n">
        <v>0.69</v>
      </c>
      <c r="I231" s="0" t="n">
        <v>0.47</v>
      </c>
      <c r="J231" s="0" t="n">
        <v>0.56</v>
      </c>
      <c r="K231" s="0" t="n">
        <v>550</v>
      </c>
      <c r="S231" s="0" t="n">
        <v>228</v>
      </c>
      <c r="T231" s="0" t="n">
        <v>0.01</v>
      </c>
      <c r="U231" s="0" t="n">
        <v>0.01</v>
      </c>
      <c r="V231" s="0" t="n">
        <v>0.01</v>
      </c>
      <c r="W231" s="0" t="n">
        <v>517</v>
      </c>
    </row>
    <row r="232" customFormat="false" ht="14.5" hidden="false" customHeight="false" outlineLevel="0" collapsed="false">
      <c r="G232" s="0" t="n">
        <v>229</v>
      </c>
      <c r="H232" s="0" t="n">
        <v>0</v>
      </c>
      <c r="I232" s="0" t="n">
        <v>0</v>
      </c>
      <c r="J232" s="0" t="n">
        <v>0</v>
      </c>
      <c r="K232" s="0" t="n">
        <v>525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511</v>
      </c>
    </row>
    <row r="233" customFormat="false" ht="14.5" hidden="false" customHeight="false" outlineLevel="0" collapsed="false">
      <c r="G233" s="0" t="n">
        <v>230</v>
      </c>
      <c r="H233" s="0" t="n">
        <v>0</v>
      </c>
      <c r="I233" s="0" t="n">
        <v>0</v>
      </c>
      <c r="J233" s="0" t="n">
        <v>0</v>
      </c>
      <c r="K233" s="0" t="n">
        <v>538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545</v>
      </c>
    </row>
    <row r="234" customFormat="false" ht="14.5" hidden="false" customHeight="false" outlineLevel="0" collapsed="false">
      <c r="G234" s="0" t="n">
        <v>231</v>
      </c>
      <c r="H234" s="0" t="n">
        <v>0.91</v>
      </c>
      <c r="I234" s="0" t="n">
        <v>0.59</v>
      </c>
      <c r="J234" s="0" t="n">
        <v>0.71</v>
      </c>
      <c r="K234" s="0" t="n">
        <v>526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543</v>
      </c>
    </row>
    <row r="235" customFormat="false" ht="14.5" hidden="false" customHeight="false" outlineLevel="0" collapsed="false">
      <c r="G235" s="0" t="n">
        <v>232</v>
      </c>
      <c r="H235" s="0" t="n">
        <v>0.95</v>
      </c>
      <c r="I235" s="0" t="n">
        <v>0.44</v>
      </c>
      <c r="J235" s="0" t="n">
        <v>0.6</v>
      </c>
      <c r="K235" s="0" t="n">
        <v>832</v>
      </c>
      <c r="S235" s="0" t="n">
        <v>232</v>
      </c>
      <c r="T235" s="0" t="n">
        <v>0.02</v>
      </c>
      <c r="U235" s="0" t="n">
        <v>0.14</v>
      </c>
      <c r="V235" s="0" t="n">
        <v>0.03</v>
      </c>
      <c r="W235" s="0" t="n">
        <v>806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532</v>
      </c>
      <c r="S236" s="0" t="n">
        <v>233</v>
      </c>
      <c r="T236" s="0" t="n">
        <v>0</v>
      </c>
      <c r="U236" s="0" t="n">
        <v>0</v>
      </c>
      <c r="V236" s="0" t="n">
        <v>0</v>
      </c>
      <c r="W236" s="0" t="n">
        <v>547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0.34</v>
      </c>
      <c r="J237" s="0" t="n">
        <v>0.51</v>
      </c>
      <c r="K237" s="0" t="n">
        <v>809</v>
      </c>
      <c r="S237" s="0" t="n">
        <v>234</v>
      </c>
      <c r="T237" s="0" t="n">
        <v>0.07</v>
      </c>
      <c r="U237" s="0" t="n">
        <v>0.16</v>
      </c>
      <c r="V237" s="0" t="n">
        <v>0.09</v>
      </c>
      <c r="W237" s="0" t="n">
        <v>759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0</v>
      </c>
      <c r="J238" s="0" t="n">
        <v>0.01</v>
      </c>
      <c r="K238" s="0" t="n">
        <v>740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772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0.94</v>
      </c>
      <c r="J239" s="0" t="n">
        <v>0.97</v>
      </c>
      <c r="K239" s="0" t="n">
        <v>572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560</v>
      </c>
    </row>
    <row r="240" customFormat="false" ht="14.5" hidden="false" customHeight="false" outlineLevel="0" collapsed="false">
      <c r="G240" s="0" t="n">
        <v>237</v>
      </c>
      <c r="H240" s="0" t="n">
        <v>0.87</v>
      </c>
      <c r="I240" s="0" t="n">
        <v>0.22</v>
      </c>
      <c r="J240" s="0" t="n">
        <v>0.35</v>
      </c>
      <c r="K240" s="0" t="n">
        <v>538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609</v>
      </c>
    </row>
    <row r="241" customFormat="false" ht="14.5" hidden="false" customHeight="false" outlineLevel="0" collapsed="false">
      <c r="G241" s="0" t="n">
        <v>238</v>
      </c>
      <c r="H241" s="0" t="n">
        <v>0</v>
      </c>
      <c r="I241" s="0" t="n">
        <v>0</v>
      </c>
      <c r="J241" s="0" t="n">
        <v>0</v>
      </c>
      <c r="K241" s="0" t="n">
        <v>501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531</v>
      </c>
    </row>
    <row r="242" customFormat="false" ht="14.5" hidden="false" customHeight="false" outlineLevel="0" collapsed="false">
      <c r="G242" s="0" t="n">
        <v>239</v>
      </c>
      <c r="H242" s="0" t="n">
        <v>0.63</v>
      </c>
      <c r="I242" s="0" t="n">
        <v>0.57</v>
      </c>
      <c r="J242" s="0" t="n">
        <v>0.6</v>
      </c>
      <c r="K242" s="0" t="n">
        <v>790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778</v>
      </c>
    </row>
    <row r="243" customFormat="false" ht="14.5" hidden="false" customHeight="false" outlineLevel="0" collapsed="false">
      <c r="G243" s="0" t="n">
        <v>240</v>
      </c>
      <c r="H243" s="0" t="n">
        <v>0.58</v>
      </c>
      <c r="I243" s="0" t="n">
        <v>0.99</v>
      </c>
      <c r="J243" s="0" t="n">
        <v>0.73</v>
      </c>
      <c r="K243" s="0" t="n">
        <v>554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579</v>
      </c>
    </row>
    <row r="244" customFormat="false" ht="14.5" hidden="false" customHeight="false" outlineLevel="0" collapsed="false">
      <c r="G244" s="0" t="n">
        <v>241</v>
      </c>
      <c r="H244" s="0" t="n">
        <v>0.69</v>
      </c>
      <c r="I244" s="0" t="n">
        <v>0.5</v>
      </c>
      <c r="J244" s="0" t="n">
        <v>0.58</v>
      </c>
      <c r="K244" s="0" t="n">
        <v>619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613</v>
      </c>
    </row>
    <row r="245" customFormat="false" ht="14.5" hidden="false" customHeight="false" outlineLevel="0" collapsed="false">
      <c r="G245" s="0" t="n">
        <v>242</v>
      </c>
      <c r="H245" s="0" t="n">
        <v>0.55</v>
      </c>
      <c r="I245" s="0" t="n">
        <v>1</v>
      </c>
      <c r="J245" s="0" t="n">
        <v>0.71</v>
      </c>
      <c r="K245" s="0" t="n">
        <v>547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538</v>
      </c>
    </row>
    <row r="246" customFormat="false" ht="14.5" hidden="false" customHeight="false" outlineLevel="0" collapsed="false">
      <c r="G246" s="0" t="n">
        <v>243</v>
      </c>
      <c r="H246" s="0" t="n">
        <v>0.94</v>
      </c>
      <c r="I246" s="0" t="n">
        <v>0.36</v>
      </c>
      <c r="J246" s="0" t="n">
        <v>0.52</v>
      </c>
      <c r="K246" s="0" t="n">
        <v>826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781</v>
      </c>
    </row>
    <row r="247" customFormat="false" ht="14.5" hidden="false" customHeight="false" outlineLevel="0" collapsed="false">
      <c r="G247" s="0" t="n">
        <v>244</v>
      </c>
      <c r="H247" s="0" t="n">
        <v>0.93</v>
      </c>
      <c r="I247" s="0" t="n">
        <v>0.78</v>
      </c>
      <c r="J247" s="0" t="n">
        <v>0.85</v>
      </c>
      <c r="K247" s="0" t="n">
        <v>552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550</v>
      </c>
    </row>
    <row r="248" customFormat="false" ht="14.5" hidden="false" customHeight="false" outlineLevel="0" collapsed="false">
      <c r="G248" s="0" t="n">
        <v>245</v>
      </c>
      <c r="H248" s="0" t="n">
        <v>0.58</v>
      </c>
      <c r="I248" s="0" t="n">
        <v>1</v>
      </c>
      <c r="J248" s="0" t="n">
        <v>0.73</v>
      </c>
      <c r="K248" s="0" t="n">
        <v>685</v>
      </c>
      <c r="S248" s="0" t="n">
        <v>245</v>
      </c>
      <c r="T248" s="0" t="n">
        <v>0</v>
      </c>
      <c r="U248" s="0" t="n">
        <v>0</v>
      </c>
      <c r="V248" s="0" t="n">
        <v>0</v>
      </c>
      <c r="W248" s="0" t="n">
        <v>666</v>
      </c>
    </row>
    <row r="249" customFormat="false" ht="14.5" hidden="false" customHeight="false" outlineLevel="0" collapsed="false">
      <c r="G249" s="0" t="n">
        <v>246</v>
      </c>
      <c r="H249" s="0" t="n">
        <v>0.95</v>
      </c>
      <c r="I249" s="0" t="n">
        <v>0.97</v>
      </c>
      <c r="J249" s="0" t="n">
        <v>0.96</v>
      </c>
      <c r="K249" s="0" t="n">
        <v>796</v>
      </c>
      <c r="S249" s="0" t="n">
        <v>246</v>
      </c>
      <c r="T249" s="0" t="n">
        <v>0.01</v>
      </c>
      <c r="U249" s="0" t="n">
        <v>0.03</v>
      </c>
      <c r="V249" s="0" t="n">
        <v>0.01</v>
      </c>
      <c r="W249" s="0" t="n">
        <v>812</v>
      </c>
    </row>
    <row r="250" customFormat="false" ht="14.5" hidden="false" customHeight="false" outlineLevel="0" collapsed="false">
      <c r="G250" s="0" t="n">
        <v>247</v>
      </c>
      <c r="H250" s="0" t="n">
        <v>0.77</v>
      </c>
      <c r="I250" s="0" t="n">
        <v>0.58</v>
      </c>
      <c r="J250" s="0" t="n">
        <v>0.66</v>
      </c>
      <c r="K250" s="0" t="n">
        <v>854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813</v>
      </c>
    </row>
    <row r="251" customFormat="false" ht="14.5" hidden="false" customHeight="false" outlineLevel="0" collapsed="false">
      <c r="G251" s="0" t="n">
        <v>248</v>
      </c>
      <c r="H251" s="0" t="n">
        <v>0.69</v>
      </c>
      <c r="I251" s="0" t="n">
        <v>1</v>
      </c>
      <c r="J251" s="0" t="n">
        <v>0.82</v>
      </c>
      <c r="K251" s="0" t="n">
        <v>785</v>
      </c>
      <c r="S251" s="0" t="n">
        <v>248</v>
      </c>
      <c r="T251" s="0" t="n">
        <v>0</v>
      </c>
      <c r="U251" s="0" t="n">
        <v>0</v>
      </c>
      <c r="V251" s="0" t="n">
        <v>0</v>
      </c>
      <c r="W251" s="0" t="n">
        <v>810</v>
      </c>
    </row>
    <row r="252" customFormat="false" ht="14.5" hidden="false" customHeight="false" outlineLevel="0" collapsed="false">
      <c r="G252" s="0" t="n">
        <v>249</v>
      </c>
      <c r="H252" s="0" t="n">
        <v>0.93</v>
      </c>
      <c r="I252" s="0" t="n">
        <v>0.98</v>
      </c>
      <c r="J252" s="0" t="n">
        <v>0.95</v>
      </c>
      <c r="K252" s="0" t="n">
        <v>825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840</v>
      </c>
    </row>
    <row r="253" customFormat="false" ht="14.5" hidden="false" customHeight="false" outlineLevel="0" collapsed="false">
      <c r="G253" s="0" t="n">
        <v>250</v>
      </c>
      <c r="H253" s="0" t="n">
        <v>0</v>
      </c>
      <c r="I253" s="0" t="n">
        <v>0</v>
      </c>
      <c r="J253" s="0" t="n">
        <v>0</v>
      </c>
      <c r="K253" s="0" t="n">
        <v>517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519</v>
      </c>
    </row>
    <row r="254" customFormat="false" ht="14.5" hidden="false" customHeight="false" outlineLevel="0" collapsed="false">
      <c r="G254" s="0" t="n">
        <v>251</v>
      </c>
      <c r="H254" s="0" t="n">
        <v>0.36</v>
      </c>
      <c r="I254" s="0" t="n">
        <v>1</v>
      </c>
      <c r="J254" s="0" t="n">
        <v>0.53</v>
      </c>
      <c r="K254" s="0" t="n">
        <v>544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520</v>
      </c>
    </row>
    <row r="255" customFormat="false" ht="14.5" hidden="false" customHeight="false" outlineLevel="0" collapsed="false">
      <c r="G255" s="0" t="n">
        <v>252</v>
      </c>
      <c r="H255" s="0" t="n">
        <v>0.88</v>
      </c>
      <c r="I255" s="0" t="n">
        <v>0.78</v>
      </c>
      <c r="J255" s="0" t="n">
        <v>0.83</v>
      </c>
      <c r="K255" s="0" t="n">
        <v>766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771</v>
      </c>
    </row>
    <row r="256" customFormat="false" ht="14.5" hidden="false" customHeight="false" outlineLevel="0" collapsed="false">
      <c r="G256" s="0" t="n">
        <v>253</v>
      </c>
      <c r="H256" s="0" t="n">
        <v>0.7</v>
      </c>
      <c r="I256" s="0" t="n">
        <v>0.85</v>
      </c>
      <c r="J256" s="0" t="n">
        <v>0.77</v>
      </c>
      <c r="K256" s="0" t="n">
        <v>553</v>
      </c>
      <c r="S256" s="0" t="n">
        <v>253</v>
      </c>
      <c r="T256" s="0" t="n">
        <v>0.02</v>
      </c>
      <c r="U256" s="0" t="n">
        <v>0.02</v>
      </c>
      <c r="V256" s="0" t="n">
        <v>0.02</v>
      </c>
      <c r="W256" s="0" t="n">
        <v>533</v>
      </c>
    </row>
    <row r="257" customFormat="false" ht="14.5" hidden="false" customHeight="false" outlineLevel="0" collapsed="false">
      <c r="G257" s="0" t="n">
        <v>254</v>
      </c>
      <c r="H257" s="0" t="n">
        <v>0.51</v>
      </c>
      <c r="I257" s="0" t="n">
        <v>1</v>
      </c>
      <c r="J257" s="0" t="n">
        <v>0.67</v>
      </c>
      <c r="K257" s="0" t="n">
        <v>559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541</v>
      </c>
    </row>
    <row r="258" customFormat="false" ht="14.5" hidden="false" customHeight="false" outlineLevel="0" collapsed="false">
      <c r="G258" s="0" t="n">
        <v>255</v>
      </c>
      <c r="H258" s="0" t="n">
        <v>0.74</v>
      </c>
      <c r="I258" s="0" t="n">
        <v>0.88</v>
      </c>
      <c r="J258" s="0" t="n">
        <v>0.8</v>
      </c>
      <c r="K258" s="0" t="n">
        <v>552</v>
      </c>
      <c r="S258" s="0" t="n">
        <v>255</v>
      </c>
      <c r="T258" s="0" t="n">
        <v>0.05</v>
      </c>
      <c r="U258" s="0" t="n">
        <v>0.16</v>
      </c>
      <c r="V258" s="0" t="n">
        <v>0.08</v>
      </c>
      <c r="W258" s="0" t="n">
        <v>536</v>
      </c>
    </row>
    <row r="259" customFormat="false" ht="14.5" hidden="false" customHeight="false" outlineLevel="0" collapsed="false">
      <c r="G259" s="0" t="n">
        <v>256</v>
      </c>
      <c r="H259" s="0" t="n">
        <v>0.97</v>
      </c>
      <c r="I259" s="0" t="n">
        <v>0.78</v>
      </c>
      <c r="J259" s="0" t="n">
        <v>0.87</v>
      </c>
      <c r="K259" s="0" t="n">
        <v>546</v>
      </c>
      <c r="S259" s="0" t="n">
        <v>256</v>
      </c>
      <c r="T259" s="0" t="n">
        <v>0.03</v>
      </c>
      <c r="U259" s="0" t="n">
        <v>0.01</v>
      </c>
      <c r="V259" s="0" t="n">
        <v>0.01</v>
      </c>
      <c r="W259" s="0" t="n">
        <v>550</v>
      </c>
    </row>
    <row r="260" customFormat="false" ht="14.5" hidden="false" customHeight="false" outlineLevel="0" collapsed="false">
      <c r="G260" s="0" t="n">
        <v>257</v>
      </c>
      <c r="H260" s="0" t="n">
        <v>0.93</v>
      </c>
      <c r="I260" s="0" t="n">
        <v>0.53</v>
      </c>
      <c r="J260" s="0" t="n">
        <v>0.67</v>
      </c>
      <c r="K260" s="0" t="n">
        <v>532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540</v>
      </c>
    </row>
    <row r="261" customFormat="false" ht="14.5" hidden="false" customHeight="false" outlineLevel="0" collapsed="false">
      <c r="G261" s="0" t="n">
        <v>258</v>
      </c>
      <c r="H261" s="0" t="n">
        <v>0.71</v>
      </c>
      <c r="I261" s="0" t="n">
        <v>0.03</v>
      </c>
      <c r="J261" s="0" t="n">
        <v>0.06</v>
      </c>
      <c r="K261" s="0" t="n">
        <v>562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543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0.85</v>
      </c>
      <c r="J262" s="0" t="n">
        <v>0.92</v>
      </c>
      <c r="K262" s="0" t="n">
        <v>649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652</v>
      </c>
    </row>
    <row r="263" customFormat="false" ht="14.5" hidden="false" customHeight="false" outlineLevel="0" collapsed="false">
      <c r="G263" s="0" t="n">
        <v>260</v>
      </c>
      <c r="H263" s="0" t="n">
        <v>0.42</v>
      </c>
      <c r="I263" s="0" t="n">
        <v>0.84</v>
      </c>
      <c r="J263" s="0" t="n">
        <v>0.55</v>
      </c>
      <c r="K263" s="0" t="n">
        <v>558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560</v>
      </c>
    </row>
    <row r="264" customFormat="false" ht="14.5" hidden="false" customHeight="false" outlineLevel="0" collapsed="false">
      <c r="G264" s="0" t="n">
        <v>261</v>
      </c>
      <c r="H264" s="0" t="n">
        <v>0.59</v>
      </c>
      <c r="I264" s="0" t="n">
        <v>0.92</v>
      </c>
      <c r="J264" s="0" t="n">
        <v>0.72</v>
      </c>
      <c r="K264" s="0" t="n">
        <v>597</v>
      </c>
      <c r="S264" s="0" t="n">
        <v>261</v>
      </c>
      <c r="T264" s="0" t="n">
        <v>0</v>
      </c>
      <c r="U264" s="0" t="n">
        <v>0</v>
      </c>
      <c r="V264" s="0" t="n">
        <v>0</v>
      </c>
      <c r="W264" s="0" t="n">
        <v>617</v>
      </c>
    </row>
    <row r="265" customFormat="false" ht="14.5" hidden="false" customHeight="false" outlineLevel="0" collapsed="false">
      <c r="G265" s="0" t="n">
        <v>262</v>
      </c>
      <c r="H265" s="0" t="n">
        <v>0</v>
      </c>
      <c r="I265" s="0" t="n">
        <v>0</v>
      </c>
      <c r="J265" s="0" t="n">
        <v>0</v>
      </c>
      <c r="K265" s="0" t="n">
        <v>564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578</v>
      </c>
    </row>
    <row r="266" customFormat="false" ht="14.5" hidden="false" customHeight="false" outlineLevel="0" collapsed="false">
      <c r="G266" s="0" t="n">
        <v>263</v>
      </c>
      <c r="H266" s="0" t="n">
        <v>0.51</v>
      </c>
      <c r="I266" s="0" t="n">
        <v>0.33</v>
      </c>
      <c r="J266" s="0" t="n">
        <v>0.4</v>
      </c>
      <c r="K266" s="0" t="n">
        <v>545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501</v>
      </c>
    </row>
    <row r="267" customFormat="false" ht="14.5" hidden="false" customHeight="false" outlineLevel="0" collapsed="false">
      <c r="G267" s="0" t="n">
        <v>264</v>
      </c>
      <c r="H267" s="0" t="n">
        <v>0.73</v>
      </c>
      <c r="I267" s="0" t="n">
        <v>0.69</v>
      </c>
      <c r="J267" s="0" t="n">
        <v>0.71</v>
      </c>
      <c r="K267" s="0" t="n">
        <v>795</v>
      </c>
      <c r="S267" s="0" t="n">
        <v>264</v>
      </c>
      <c r="T267" s="0" t="n">
        <v>0.06</v>
      </c>
      <c r="U267" s="0" t="n">
        <v>0.12</v>
      </c>
      <c r="V267" s="0" t="n">
        <v>0.08</v>
      </c>
      <c r="W267" s="0" t="n">
        <v>812</v>
      </c>
    </row>
    <row r="268" customFormat="false" ht="14.5" hidden="false" customHeight="false" outlineLevel="0" collapsed="false">
      <c r="G268" s="0" t="n">
        <v>265</v>
      </c>
      <c r="H268" s="0" t="n">
        <v>0.44</v>
      </c>
      <c r="I268" s="0" t="n">
        <v>0.97</v>
      </c>
      <c r="J268" s="0" t="n">
        <v>0.61</v>
      </c>
      <c r="K268" s="0" t="n">
        <v>546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552</v>
      </c>
    </row>
    <row r="269" customFormat="false" ht="14.5" hidden="false" customHeight="false" outlineLevel="0" collapsed="false">
      <c r="G269" s="0" t="n">
        <v>266</v>
      </c>
      <c r="H269" s="0" t="n">
        <v>0.85</v>
      </c>
      <c r="I269" s="0" t="n">
        <v>0.93</v>
      </c>
      <c r="J269" s="0" t="n">
        <v>0.89</v>
      </c>
      <c r="K269" s="0" t="n">
        <v>523</v>
      </c>
      <c r="S269" s="0" t="n">
        <v>266</v>
      </c>
      <c r="T269" s="0" t="n">
        <v>0</v>
      </c>
      <c r="U269" s="0" t="n">
        <v>0</v>
      </c>
      <c r="V269" s="0" t="n">
        <v>0</v>
      </c>
      <c r="W269" s="0" t="n">
        <v>518</v>
      </c>
    </row>
    <row r="270" customFormat="false" ht="14.5" hidden="false" customHeight="false" outlineLevel="0" collapsed="false">
      <c r="G270" s="0" t="n">
        <v>267</v>
      </c>
      <c r="H270" s="0" t="n">
        <v>0.86</v>
      </c>
      <c r="I270" s="0" t="n">
        <v>1</v>
      </c>
      <c r="J270" s="0" t="n">
        <v>0.92</v>
      </c>
      <c r="K270" s="0" t="n">
        <v>547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557</v>
      </c>
    </row>
    <row r="271" customFormat="false" ht="14.5" hidden="false" customHeight="false" outlineLevel="0" collapsed="false">
      <c r="G271" s="0" t="n">
        <v>268</v>
      </c>
      <c r="H271" s="0" t="n">
        <v>0</v>
      </c>
      <c r="I271" s="0" t="n">
        <v>0</v>
      </c>
      <c r="J271" s="0" t="n">
        <v>0</v>
      </c>
      <c r="K271" s="0" t="n">
        <v>550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569</v>
      </c>
    </row>
    <row r="272" customFormat="false" ht="14.5" hidden="false" customHeight="false" outlineLevel="0" collapsed="false">
      <c r="G272" s="0" t="n">
        <v>269</v>
      </c>
      <c r="H272" s="0" t="n">
        <v>0.82</v>
      </c>
      <c r="I272" s="0" t="n">
        <v>0.13</v>
      </c>
      <c r="J272" s="0" t="n">
        <v>0.23</v>
      </c>
      <c r="K272" s="0" t="n">
        <v>531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536</v>
      </c>
    </row>
    <row r="273" customFormat="false" ht="14.5" hidden="false" customHeight="false" outlineLevel="0" collapsed="false">
      <c r="G273" s="0" t="n">
        <v>270</v>
      </c>
      <c r="H273" s="0" t="n">
        <v>0.36</v>
      </c>
      <c r="I273" s="0" t="n">
        <v>0.39</v>
      </c>
      <c r="J273" s="0" t="n">
        <v>0.38</v>
      </c>
      <c r="K273" s="0" t="n">
        <v>587</v>
      </c>
      <c r="S273" s="0" t="n">
        <v>270</v>
      </c>
      <c r="T273" s="0" t="n">
        <v>0</v>
      </c>
      <c r="U273" s="0" t="n">
        <v>0</v>
      </c>
      <c r="V273" s="0" t="n">
        <v>0</v>
      </c>
      <c r="W273" s="0" t="n">
        <v>598</v>
      </c>
    </row>
    <row r="274" customFormat="false" ht="14.5" hidden="false" customHeight="false" outlineLevel="0" collapsed="false">
      <c r="G274" s="0" t="n">
        <v>271</v>
      </c>
      <c r="H274" s="0" t="n">
        <v>0.9</v>
      </c>
      <c r="I274" s="0" t="n">
        <v>0.98</v>
      </c>
      <c r="J274" s="0" t="n">
        <v>0.94</v>
      </c>
      <c r="K274" s="0" t="n">
        <v>809</v>
      </c>
      <c r="S274" s="0" t="n">
        <v>271</v>
      </c>
      <c r="T274" s="0" t="n">
        <v>0.03</v>
      </c>
      <c r="U274" s="0" t="n">
        <v>0.04</v>
      </c>
      <c r="V274" s="0" t="n">
        <v>0.03</v>
      </c>
      <c r="W274" s="0" t="n">
        <v>833</v>
      </c>
    </row>
    <row r="275" customFormat="false" ht="14.5" hidden="false" customHeight="false" outlineLevel="0" collapsed="false">
      <c r="G275" s="0" t="n">
        <v>272</v>
      </c>
      <c r="H275" s="0" t="n">
        <v>0.91</v>
      </c>
      <c r="I275" s="0" t="n">
        <v>0.99</v>
      </c>
      <c r="J275" s="0" t="n">
        <v>0.95</v>
      </c>
      <c r="K275" s="0" t="n">
        <v>698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674</v>
      </c>
    </row>
    <row r="276" customFormat="false" ht="14.5" hidden="false" customHeight="false" outlineLevel="0" collapsed="false">
      <c r="G276" s="0" t="n">
        <v>273</v>
      </c>
      <c r="H276" s="0" t="n">
        <v>0.64</v>
      </c>
      <c r="I276" s="0" t="n">
        <v>0.48</v>
      </c>
      <c r="J276" s="0" t="n">
        <v>0.55</v>
      </c>
      <c r="K276" s="0" t="n">
        <v>545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547</v>
      </c>
    </row>
    <row r="277" customFormat="false" ht="14.5" hidden="false" customHeight="false" outlineLevel="0" collapsed="false">
      <c r="G277" s="0" t="n">
        <v>274</v>
      </c>
      <c r="H277" s="0" t="n">
        <v>0.86</v>
      </c>
      <c r="I277" s="0" t="n">
        <v>0.52</v>
      </c>
      <c r="J277" s="0" t="n">
        <v>0.65</v>
      </c>
      <c r="K277" s="0" t="n">
        <v>806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814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554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551</v>
      </c>
    </row>
    <row r="279" customFormat="false" ht="14.5" hidden="false" customHeight="false" outlineLevel="0" collapsed="false">
      <c r="G279" s="0" t="n">
        <v>276</v>
      </c>
      <c r="H279" s="0" t="n">
        <v>0</v>
      </c>
      <c r="I279" s="0" t="n">
        <v>0</v>
      </c>
      <c r="J279" s="0" t="n">
        <v>0</v>
      </c>
      <c r="K279" s="0" t="n">
        <v>535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562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721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679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567</v>
      </c>
      <c r="S281" s="0" t="n">
        <v>278</v>
      </c>
      <c r="T281" s="0" t="n">
        <v>0.03</v>
      </c>
      <c r="U281" s="0" t="n">
        <v>0.02</v>
      </c>
      <c r="V281" s="0" t="n">
        <v>0.02</v>
      </c>
      <c r="W281" s="0" t="n">
        <v>564</v>
      </c>
    </row>
    <row r="282" customFormat="false" ht="14.5" hidden="false" customHeight="false" outlineLevel="0" collapsed="false">
      <c r="G282" s="0" t="n">
        <v>279</v>
      </c>
      <c r="H282" s="0" t="n">
        <v>0.53</v>
      </c>
      <c r="I282" s="0" t="n">
        <v>0.64</v>
      </c>
      <c r="J282" s="0" t="n">
        <v>0.58</v>
      </c>
      <c r="K282" s="0" t="n">
        <v>852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833</v>
      </c>
    </row>
    <row r="283" customFormat="false" ht="14.5" hidden="false" customHeight="false" outlineLevel="0" collapsed="false">
      <c r="G283" s="0" t="n">
        <v>280</v>
      </c>
      <c r="H283" s="0" t="n">
        <v>0.59</v>
      </c>
      <c r="I283" s="0" t="n">
        <v>0.54</v>
      </c>
      <c r="J283" s="0" t="n">
        <v>0.56</v>
      </c>
      <c r="K283" s="0" t="n">
        <v>532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555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0.97</v>
      </c>
      <c r="J284" s="0" t="n">
        <v>0.99</v>
      </c>
      <c r="K284" s="0" t="n">
        <v>535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571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0.73</v>
      </c>
      <c r="J285" s="0" t="n">
        <v>0.59</v>
      </c>
      <c r="K285" s="0" t="n">
        <v>554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556</v>
      </c>
    </row>
    <row r="286" customFormat="false" ht="14.5" hidden="false" customHeight="false" outlineLevel="0" collapsed="false">
      <c r="G286" s="0" t="n">
        <v>283</v>
      </c>
      <c r="H286" s="0" t="n">
        <v>0.7</v>
      </c>
      <c r="I286" s="0" t="n">
        <v>0.41</v>
      </c>
      <c r="J286" s="0" t="n">
        <v>0.52</v>
      </c>
      <c r="K286" s="0" t="n">
        <v>652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635</v>
      </c>
    </row>
    <row r="287" customFormat="false" ht="14.5" hidden="false" customHeight="false" outlineLevel="0" collapsed="false">
      <c r="G287" s="0" t="n">
        <v>284</v>
      </c>
      <c r="H287" s="0" t="n">
        <v>0.51</v>
      </c>
      <c r="I287" s="0" t="n">
        <v>0.99</v>
      </c>
      <c r="J287" s="0" t="n">
        <v>0.67</v>
      </c>
      <c r="K287" s="0" t="n">
        <v>568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603</v>
      </c>
    </row>
    <row r="288" customFormat="false" ht="14.5" hidden="false" customHeight="false" outlineLevel="0" collapsed="false">
      <c r="G288" s="0" t="n">
        <v>285</v>
      </c>
      <c r="H288" s="0" t="n">
        <v>0.62</v>
      </c>
      <c r="I288" s="0" t="n">
        <v>0.17</v>
      </c>
      <c r="J288" s="0" t="n">
        <v>0.26</v>
      </c>
      <c r="K288" s="0" t="n">
        <v>775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765</v>
      </c>
    </row>
    <row r="289" customFormat="false" ht="14.5" hidden="false" customHeight="false" outlineLevel="0" collapsed="false">
      <c r="G289" s="0" t="n">
        <v>286</v>
      </c>
      <c r="H289" s="0" t="n">
        <v>0.33</v>
      </c>
      <c r="I289" s="0" t="n">
        <v>0.75</v>
      </c>
      <c r="J289" s="0" t="n">
        <v>0.46</v>
      </c>
      <c r="K289" s="0" t="n">
        <v>803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812</v>
      </c>
    </row>
    <row r="290" customFormat="false" ht="14.5" hidden="false" customHeight="false" outlineLevel="0" collapsed="false">
      <c r="G290" s="0" t="n">
        <v>287</v>
      </c>
      <c r="H290" s="0" t="n">
        <v>0.77</v>
      </c>
      <c r="I290" s="0" t="n">
        <v>0.97</v>
      </c>
      <c r="J290" s="0" t="n">
        <v>0.86</v>
      </c>
      <c r="K290" s="0" t="n">
        <v>802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805</v>
      </c>
    </row>
    <row r="291" customFormat="false" ht="14.5" hidden="false" customHeight="false" outlineLevel="0" collapsed="false">
      <c r="G291" s="0" t="n">
        <v>288</v>
      </c>
      <c r="H291" s="0" t="n">
        <v>0</v>
      </c>
      <c r="I291" s="0" t="n">
        <v>0</v>
      </c>
      <c r="J291" s="0" t="n">
        <v>0</v>
      </c>
      <c r="K291" s="0" t="n">
        <v>570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532</v>
      </c>
    </row>
    <row r="292" customFormat="false" ht="14.5" hidden="false" customHeight="false" outlineLevel="0" collapsed="false">
      <c r="G292" s="0" t="n">
        <v>289</v>
      </c>
      <c r="H292" s="0" t="n">
        <v>0.44</v>
      </c>
      <c r="I292" s="0" t="n">
        <v>0.91</v>
      </c>
      <c r="J292" s="0" t="n">
        <v>0.59</v>
      </c>
      <c r="K292" s="0" t="n">
        <v>795</v>
      </c>
      <c r="S292" s="0" t="n">
        <v>289</v>
      </c>
      <c r="T292" s="0" t="n">
        <v>0.02</v>
      </c>
      <c r="U292" s="0" t="n">
        <v>0.03</v>
      </c>
      <c r="V292" s="0" t="n">
        <v>0.02</v>
      </c>
      <c r="W292" s="0" t="n">
        <v>790</v>
      </c>
    </row>
    <row r="293" customFormat="false" ht="14.5" hidden="false" customHeight="false" outlineLevel="0" collapsed="false">
      <c r="G293" s="0" t="n">
        <v>290</v>
      </c>
      <c r="H293" s="0" t="n">
        <v>0.6</v>
      </c>
      <c r="I293" s="0" t="n">
        <v>0.99</v>
      </c>
      <c r="J293" s="0" t="n">
        <v>0.75</v>
      </c>
      <c r="K293" s="0" t="n">
        <v>828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779</v>
      </c>
    </row>
    <row r="294" customFormat="false" ht="14.5" hidden="false" customHeight="false" outlineLevel="0" collapsed="false">
      <c r="G294" s="0" t="n">
        <v>291</v>
      </c>
      <c r="H294" s="0" t="n">
        <v>0.84</v>
      </c>
      <c r="I294" s="0" t="n">
        <v>1</v>
      </c>
      <c r="J294" s="0" t="n">
        <v>0.91</v>
      </c>
      <c r="K294" s="0" t="n">
        <v>537</v>
      </c>
      <c r="S294" s="0" t="n">
        <v>291</v>
      </c>
      <c r="T294" s="0" t="n">
        <v>0</v>
      </c>
      <c r="U294" s="0" t="n">
        <v>0.01</v>
      </c>
      <c r="V294" s="0" t="n">
        <v>0</v>
      </c>
      <c r="W294" s="0" t="n">
        <v>563</v>
      </c>
    </row>
    <row r="295" customFormat="false" ht="14.5" hidden="false" customHeight="false" outlineLevel="0" collapsed="false">
      <c r="G295" s="0" t="n">
        <v>292</v>
      </c>
      <c r="H295" s="0" t="n">
        <v>1</v>
      </c>
      <c r="I295" s="0" t="n">
        <v>0.01</v>
      </c>
      <c r="J295" s="0" t="n">
        <v>0.01</v>
      </c>
      <c r="K295" s="0" t="n">
        <v>535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552</v>
      </c>
    </row>
    <row r="296" customFormat="false" ht="14.5" hidden="false" customHeight="false" outlineLevel="0" collapsed="false">
      <c r="G296" s="0" t="n">
        <v>293</v>
      </c>
      <c r="H296" s="0" t="n">
        <v>0.51</v>
      </c>
      <c r="I296" s="0" t="n">
        <v>0.95</v>
      </c>
      <c r="J296" s="0" t="n">
        <v>0.67</v>
      </c>
      <c r="K296" s="0" t="n">
        <v>779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831</v>
      </c>
    </row>
    <row r="297" customFormat="false" ht="14.5" hidden="false" customHeight="false" outlineLevel="0" collapsed="false">
      <c r="G297" s="0" t="n">
        <v>294</v>
      </c>
      <c r="H297" s="0" t="n">
        <v>1</v>
      </c>
      <c r="I297" s="0" t="n">
        <v>0.07</v>
      </c>
      <c r="J297" s="0" t="n">
        <v>0.13</v>
      </c>
      <c r="K297" s="0" t="n">
        <v>820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774</v>
      </c>
    </row>
    <row r="298" customFormat="false" ht="14.5" hidden="false" customHeight="false" outlineLevel="0" collapsed="false">
      <c r="G298" s="0" t="n">
        <v>295</v>
      </c>
      <c r="H298" s="0" t="n">
        <v>0.19</v>
      </c>
      <c r="I298" s="0" t="n">
        <v>0.01</v>
      </c>
      <c r="J298" s="0" t="n">
        <v>0.02</v>
      </c>
      <c r="K298" s="0" t="n">
        <v>556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578</v>
      </c>
    </row>
    <row r="299" customFormat="false" ht="14.5" hidden="false" customHeight="false" outlineLevel="0" collapsed="false">
      <c r="G299" s="0" t="n">
        <v>296</v>
      </c>
      <c r="H299" s="0" t="n">
        <v>0</v>
      </c>
      <c r="I299" s="0" t="n">
        <v>0</v>
      </c>
      <c r="J299" s="0" t="n">
        <v>0</v>
      </c>
      <c r="K299" s="0" t="n">
        <v>490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549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800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783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0.33</v>
      </c>
      <c r="J301" s="0" t="n">
        <v>0.47</v>
      </c>
      <c r="K301" s="0" t="n">
        <v>577</v>
      </c>
      <c r="S301" s="0" t="n">
        <v>298</v>
      </c>
      <c r="T301" s="0" t="n">
        <v>0.01</v>
      </c>
      <c r="U301" s="0" t="n">
        <v>0.04</v>
      </c>
      <c r="V301" s="0" t="n">
        <v>0.02</v>
      </c>
      <c r="W301" s="0" t="n">
        <v>564</v>
      </c>
    </row>
    <row r="302" customFormat="false" ht="14.5" hidden="false" customHeight="false" outlineLevel="0" collapsed="false">
      <c r="G302" s="0" t="n">
        <v>299</v>
      </c>
      <c r="H302" s="0" t="n">
        <v>0.63</v>
      </c>
      <c r="I302" s="0" t="n">
        <v>0.51</v>
      </c>
      <c r="J302" s="0" t="n">
        <v>0.56</v>
      </c>
      <c r="K302" s="0" t="n">
        <v>598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513</v>
      </c>
    </row>
    <row r="303" customFormat="false" ht="14.5" hidden="false" customHeight="false" outlineLevel="0" collapsed="false">
      <c r="G303" s="0" t="n">
        <v>300</v>
      </c>
      <c r="H303" s="0" t="n">
        <v>0.57</v>
      </c>
      <c r="I303" s="0" t="n">
        <v>1</v>
      </c>
      <c r="J303" s="0" t="n">
        <v>0.73</v>
      </c>
      <c r="K303" s="0" t="n">
        <v>816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827</v>
      </c>
    </row>
    <row r="305" customFormat="false" ht="14.5" hidden="false" customHeight="false" outlineLevel="0" collapsed="false">
      <c r="G305" s="0" t="s">
        <v>78</v>
      </c>
      <c r="S305" s="0" t="s">
        <v>79</v>
      </c>
    </row>
    <row r="306" customFormat="false" ht="14.5" hidden="false" customHeight="false" outlineLevel="0" collapsed="false">
      <c r="G306" s="0" t="s">
        <v>80</v>
      </c>
      <c r="S306" s="0" t="s">
        <v>81</v>
      </c>
    </row>
    <row r="307" customFormat="false" ht="14.5" hidden="false" customHeight="false" outlineLevel="0" collapsed="false">
      <c r="G307" s="0" t="s">
        <v>82</v>
      </c>
      <c r="S307" s="0" t="s">
        <v>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T2" activeCellId="0" sqref="T2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84</v>
      </c>
      <c r="G1" s="0" t="s">
        <v>85</v>
      </c>
      <c r="M1" s="0" t="s">
        <v>86</v>
      </c>
      <c r="S1" s="0" t="s">
        <v>87</v>
      </c>
    </row>
    <row r="2" customFormat="false" ht="14.5" hidden="false" customHeight="false" outlineLevel="0" collapsed="false">
      <c r="B2" s="49" t="n">
        <f aca="false">_xlfn.STDEV.P(B4:B303)</f>
        <v>0.353749402826351</v>
      </c>
      <c r="H2" s="49" t="n">
        <f aca="false">_xlfn.STDEV.P(H4:H303)</f>
        <v>0.279436534237502</v>
      </c>
      <c r="N2" s="49" t="n">
        <f aca="false">_xlfn.STDEV.P(N4:N303)</f>
        <v>0.100521589720816</v>
      </c>
      <c r="T2" s="49" t="n">
        <f aca="false">_xlfn.STDEV.P(T4:T303)</f>
        <v>0.0494590627578899</v>
      </c>
      <c r="U2" s="49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1</v>
      </c>
      <c r="C4" s="0" t="n">
        <v>1</v>
      </c>
      <c r="D4" s="0" t="n">
        <v>1</v>
      </c>
      <c r="E4" s="0" t="n">
        <v>2742</v>
      </c>
      <c r="G4" s="0" t="n">
        <v>1</v>
      </c>
      <c r="H4" s="0" t="n">
        <v>0.51</v>
      </c>
      <c r="I4" s="0" t="n">
        <v>1</v>
      </c>
      <c r="J4" s="0" t="n">
        <v>0.68</v>
      </c>
      <c r="K4" s="0" t="n">
        <v>3799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2595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3758</v>
      </c>
    </row>
    <row r="5" customFormat="false" ht="14.5" hidden="false" customHeight="false" outlineLevel="0" collapsed="false">
      <c r="A5" s="0" t="n">
        <v>2010</v>
      </c>
      <c r="B5" s="0" t="n">
        <v>0.92</v>
      </c>
      <c r="C5" s="0" t="n">
        <v>0.43</v>
      </c>
      <c r="D5" s="0" t="n">
        <v>0.59</v>
      </c>
      <c r="E5" s="0" t="n">
        <v>3280</v>
      </c>
      <c r="G5" s="0" t="n">
        <v>2</v>
      </c>
      <c r="H5" s="0" t="n">
        <v>0.99</v>
      </c>
      <c r="I5" s="0" t="n">
        <v>0.09</v>
      </c>
      <c r="J5" s="0" t="n">
        <v>0.16</v>
      </c>
      <c r="K5" s="0" t="n">
        <v>2797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3186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2840</v>
      </c>
    </row>
    <row r="6" customFormat="false" ht="14.5" hidden="false" customHeight="false" outlineLevel="0" collapsed="false">
      <c r="A6" s="0" t="n">
        <v>2018</v>
      </c>
      <c r="B6" s="0" t="n">
        <v>0.05</v>
      </c>
      <c r="C6" s="0" t="n">
        <v>0.05</v>
      </c>
      <c r="D6" s="0" t="n">
        <v>0.05</v>
      </c>
      <c r="E6" s="0" t="n">
        <v>6703</v>
      </c>
      <c r="G6" s="0" t="n">
        <v>3</v>
      </c>
      <c r="H6" s="0" t="n">
        <v>0.96</v>
      </c>
      <c r="I6" s="0" t="n">
        <v>0.57</v>
      </c>
      <c r="J6" s="0" t="n">
        <v>0.71</v>
      </c>
      <c r="K6" s="0" t="n">
        <v>3398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6599</v>
      </c>
      <c r="S6" s="0" t="n">
        <v>3</v>
      </c>
      <c r="T6" s="0" t="n">
        <v>0.03</v>
      </c>
      <c r="U6" s="0" t="n">
        <v>0.19</v>
      </c>
      <c r="V6" s="0" t="n">
        <v>0.05</v>
      </c>
      <c r="W6" s="0" t="n">
        <v>3361</v>
      </c>
    </row>
    <row r="7" customFormat="false" ht="14.5" hidden="false" customHeight="false" outlineLevel="0" collapsed="false">
      <c r="A7" s="0" t="n">
        <v>2021</v>
      </c>
      <c r="B7" s="0" t="n">
        <v>0.43</v>
      </c>
      <c r="C7" s="0" t="n">
        <v>0.95</v>
      </c>
      <c r="D7" s="0" t="n">
        <v>0.6</v>
      </c>
      <c r="E7" s="0" t="n">
        <v>3291</v>
      </c>
      <c r="G7" s="0" t="n">
        <v>4</v>
      </c>
      <c r="H7" s="0" t="n">
        <v>0</v>
      </c>
      <c r="I7" s="0" t="n">
        <v>0</v>
      </c>
      <c r="J7" s="0" t="n">
        <v>0</v>
      </c>
      <c r="K7" s="0" t="n">
        <v>3426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3277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3434</v>
      </c>
    </row>
    <row r="8" customFormat="false" ht="14.5" hidden="false" customHeight="false" outlineLevel="0" collapsed="false">
      <c r="A8" s="0" t="n">
        <v>2025</v>
      </c>
      <c r="B8" s="0" t="n">
        <v>0.95</v>
      </c>
      <c r="C8" s="0" t="n">
        <v>0.61</v>
      </c>
      <c r="D8" s="0" t="n">
        <v>0.74</v>
      </c>
      <c r="E8" s="0" t="n">
        <v>3372</v>
      </c>
      <c r="G8" s="0" t="n">
        <v>5</v>
      </c>
      <c r="H8" s="0" t="n">
        <v>0.7</v>
      </c>
      <c r="I8" s="0" t="n">
        <v>0.65</v>
      </c>
      <c r="J8" s="0" t="n">
        <v>0.68</v>
      </c>
      <c r="K8" s="0" t="n">
        <v>3434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3329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3460</v>
      </c>
    </row>
    <row r="9" customFormat="false" ht="14.5" hidden="false" customHeight="false" outlineLevel="0" collapsed="false">
      <c r="A9" s="0" t="n">
        <v>2026</v>
      </c>
      <c r="B9" s="0" t="n">
        <v>0.47</v>
      </c>
      <c r="C9" s="0" t="n">
        <v>0.4</v>
      </c>
      <c r="D9" s="0" t="n">
        <v>0.43</v>
      </c>
      <c r="E9" s="0" t="n">
        <v>6289</v>
      </c>
      <c r="G9" s="0" t="n">
        <v>6</v>
      </c>
      <c r="H9" s="0" t="n">
        <v>0.8</v>
      </c>
      <c r="I9" s="0" t="n">
        <v>0.99</v>
      </c>
      <c r="J9" s="0" t="n">
        <v>0.88</v>
      </c>
      <c r="K9" s="0" t="n">
        <v>3096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6361</v>
      </c>
      <c r="S9" s="0" t="n">
        <v>6</v>
      </c>
      <c r="T9" s="0" t="n">
        <v>0</v>
      </c>
      <c r="U9" s="0" t="n">
        <v>0</v>
      </c>
      <c r="V9" s="0" t="n">
        <v>0</v>
      </c>
      <c r="W9" s="0" t="n">
        <v>3139</v>
      </c>
    </row>
    <row r="10" customFormat="false" ht="14.5" hidden="false" customHeight="false" outlineLevel="0" collapsed="false">
      <c r="A10" s="0" t="n">
        <v>2029</v>
      </c>
      <c r="B10" s="0" t="n">
        <v>0.5</v>
      </c>
      <c r="C10" s="0" t="n">
        <v>1</v>
      </c>
      <c r="D10" s="0" t="n">
        <v>0.67</v>
      </c>
      <c r="E10" s="0" t="n">
        <v>3183</v>
      </c>
      <c r="G10" s="0" t="n">
        <v>7</v>
      </c>
      <c r="H10" s="0" t="n">
        <v>0.99</v>
      </c>
      <c r="I10" s="0" t="n">
        <v>0.76</v>
      </c>
      <c r="J10" s="0" t="n">
        <v>0.86</v>
      </c>
      <c r="K10" s="0" t="n">
        <v>3517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3174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3548</v>
      </c>
    </row>
    <row r="11" customFormat="false" ht="14.5" hidden="false" customHeight="false" outlineLevel="0" collapsed="false">
      <c r="A11" s="0" t="n">
        <v>2031</v>
      </c>
      <c r="B11" s="0" t="n">
        <v>1</v>
      </c>
      <c r="C11" s="0" t="n">
        <v>1</v>
      </c>
      <c r="D11" s="0" t="n">
        <v>1</v>
      </c>
      <c r="E11" s="0" t="n">
        <v>3197</v>
      </c>
      <c r="G11" s="0" t="n">
        <v>8</v>
      </c>
      <c r="H11" s="0" t="n">
        <v>0</v>
      </c>
      <c r="I11" s="0" t="n">
        <v>0</v>
      </c>
      <c r="J11" s="0" t="n">
        <v>0</v>
      </c>
      <c r="K11" s="0" t="n">
        <v>3866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3330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3938</v>
      </c>
    </row>
    <row r="12" customFormat="false" ht="14.5" hidden="false" customHeight="false" outlineLevel="0" collapsed="false">
      <c r="A12" s="0" t="n">
        <v>2034</v>
      </c>
      <c r="B12" s="0" t="n">
        <v>0.48</v>
      </c>
      <c r="C12" s="0" t="n">
        <v>1</v>
      </c>
      <c r="D12" s="0" t="n">
        <v>0.65</v>
      </c>
      <c r="E12" s="0" t="n">
        <v>3278</v>
      </c>
      <c r="G12" s="0" t="n">
        <v>9</v>
      </c>
      <c r="H12" s="0" t="n">
        <v>0.93</v>
      </c>
      <c r="I12" s="0" t="n">
        <v>0.14</v>
      </c>
      <c r="J12" s="0" t="n">
        <v>0.24</v>
      </c>
      <c r="K12" s="0" t="n">
        <v>3177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3328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3230</v>
      </c>
    </row>
    <row r="13" customFormat="false" ht="14.5" hidden="false" customHeight="false" outlineLevel="0" collapsed="false">
      <c r="A13" s="0" t="n">
        <v>2037</v>
      </c>
      <c r="B13" s="0" t="n">
        <v>0.75</v>
      </c>
      <c r="C13" s="0" t="n">
        <v>0.81</v>
      </c>
      <c r="D13" s="0" t="n">
        <v>0.78</v>
      </c>
      <c r="E13" s="0" t="n">
        <v>6443</v>
      </c>
      <c r="G13" s="0" t="n">
        <v>10</v>
      </c>
      <c r="H13" s="0" t="n">
        <v>0.45</v>
      </c>
      <c r="I13" s="0" t="n">
        <v>0.22</v>
      </c>
      <c r="J13" s="0" t="n">
        <v>0.3</v>
      </c>
      <c r="K13" s="0" t="n">
        <v>3673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6492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3669</v>
      </c>
    </row>
    <row r="14" customFormat="false" ht="14.5" hidden="false" customHeight="false" outlineLevel="0" collapsed="false">
      <c r="A14" s="0" t="n">
        <v>2039</v>
      </c>
      <c r="B14" s="0" t="n">
        <v>1</v>
      </c>
      <c r="C14" s="0" t="n">
        <v>1</v>
      </c>
      <c r="D14" s="0" t="n">
        <v>1</v>
      </c>
      <c r="E14" s="0" t="n">
        <v>3239</v>
      </c>
      <c r="G14" s="0" t="n">
        <v>11</v>
      </c>
      <c r="H14" s="0" t="n">
        <v>0.51</v>
      </c>
      <c r="I14" s="0" t="n">
        <v>1</v>
      </c>
      <c r="J14" s="0" t="n">
        <v>0.68</v>
      </c>
      <c r="K14" s="0" t="n">
        <v>3264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3313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3264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6476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3254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6629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3313</v>
      </c>
    </row>
    <row r="16" customFormat="false" ht="14.5" hidden="false" customHeight="false" outlineLevel="0" collapsed="false">
      <c r="A16" s="0" t="n">
        <v>2044</v>
      </c>
      <c r="B16" s="0" t="n">
        <v>0.33</v>
      </c>
      <c r="C16" s="0" t="n">
        <v>0.34</v>
      </c>
      <c r="D16" s="0" t="n">
        <v>0.34</v>
      </c>
      <c r="E16" s="0" t="n">
        <v>9942</v>
      </c>
      <c r="G16" s="0" t="n">
        <v>13</v>
      </c>
      <c r="H16" s="0" t="n">
        <v>0.98</v>
      </c>
      <c r="I16" s="0" t="n">
        <v>0.27</v>
      </c>
      <c r="J16" s="0" t="n">
        <v>0.43</v>
      </c>
      <c r="K16" s="0" t="n">
        <v>3302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9881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3269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3927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3274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3878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3251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3207</v>
      </c>
      <c r="G18" s="0" t="n">
        <v>15</v>
      </c>
      <c r="H18" s="0" t="n">
        <v>0.91</v>
      </c>
      <c r="I18" s="0" t="n">
        <v>1</v>
      </c>
      <c r="J18" s="0" t="n">
        <v>0.95</v>
      </c>
      <c r="K18" s="0" t="n">
        <v>3517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3158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3438</v>
      </c>
    </row>
    <row r="19" customFormat="false" ht="14.5" hidden="false" customHeight="false" outlineLevel="0" collapsed="false">
      <c r="A19" s="0" t="n">
        <v>2048</v>
      </c>
      <c r="B19" s="0" t="n">
        <v>0.97</v>
      </c>
      <c r="C19" s="0" t="n">
        <v>0.46</v>
      </c>
      <c r="D19" s="0" t="n">
        <v>0.62</v>
      </c>
      <c r="E19" s="0" t="n">
        <v>6949</v>
      </c>
      <c r="G19" s="0" t="n">
        <v>16</v>
      </c>
      <c r="H19" s="0" t="n">
        <v>0.53</v>
      </c>
      <c r="I19" s="0" t="n">
        <v>1</v>
      </c>
      <c r="J19" s="0" t="n">
        <v>0.69</v>
      </c>
      <c r="K19" s="0" t="n">
        <v>3286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7111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3248</v>
      </c>
    </row>
    <row r="20" customFormat="false" ht="14.5" hidden="false" customHeight="false" outlineLevel="0" collapsed="false">
      <c r="A20" s="0" t="n">
        <v>2066</v>
      </c>
      <c r="B20" s="0" t="n">
        <v>0.63</v>
      </c>
      <c r="C20" s="0" t="n">
        <v>0.52</v>
      </c>
      <c r="D20" s="0" t="n">
        <v>0.57</v>
      </c>
      <c r="E20" s="0" t="n">
        <v>13475</v>
      </c>
      <c r="G20" s="0" t="n">
        <v>17</v>
      </c>
      <c r="H20" s="0" t="n">
        <v>1</v>
      </c>
      <c r="I20" s="0" t="n">
        <v>0.99</v>
      </c>
      <c r="J20" s="0" t="n">
        <v>1</v>
      </c>
      <c r="K20" s="0" t="n">
        <v>3338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13471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3267</v>
      </c>
    </row>
    <row r="21" customFormat="false" ht="14.5" hidden="false" customHeight="false" outlineLevel="0" collapsed="false">
      <c r="A21" s="0" t="n">
        <v>2074</v>
      </c>
      <c r="B21" s="0" t="n">
        <v>0.76</v>
      </c>
      <c r="C21" s="0" t="n">
        <v>0.83</v>
      </c>
      <c r="D21" s="0" t="n">
        <v>0.79</v>
      </c>
      <c r="E21" s="0" t="n">
        <v>15524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4319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15793</v>
      </c>
      <c r="S21" s="0" t="n">
        <v>18</v>
      </c>
      <c r="T21" s="0" t="n">
        <v>0</v>
      </c>
      <c r="U21" s="0" t="n">
        <v>0</v>
      </c>
      <c r="V21" s="0" t="n">
        <v>0</v>
      </c>
      <c r="W21" s="0" t="n">
        <v>4277</v>
      </c>
    </row>
    <row r="22" customFormat="false" ht="14.5" hidden="false" customHeight="false" outlineLevel="0" collapsed="false">
      <c r="A22" s="0" t="n">
        <v>2076</v>
      </c>
      <c r="B22" s="0" t="n">
        <v>0.3</v>
      </c>
      <c r="C22" s="0" t="n">
        <v>0.14</v>
      </c>
      <c r="D22" s="0" t="n">
        <v>0.2</v>
      </c>
      <c r="E22" s="0" t="n">
        <v>20024</v>
      </c>
      <c r="G22" s="0" t="n">
        <v>19</v>
      </c>
      <c r="H22" s="0" t="n">
        <v>0</v>
      </c>
      <c r="I22" s="0" t="n">
        <v>0</v>
      </c>
      <c r="J22" s="0" t="n">
        <v>0</v>
      </c>
      <c r="K22" s="0" t="n">
        <v>3442</v>
      </c>
      <c r="M22" s="0" t="n">
        <v>2076</v>
      </c>
      <c r="N22" s="0" t="n">
        <v>0.07</v>
      </c>
      <c r="O22" s="0" t="n">
        <v>0.01</v>
      </c>
      <c r="P22" s="0" t="n">
        <v>0.02</v>
      </c>
      <c r="Q22" s="0" t="n">
        <v>20087</v>
      </c>
      <c r="S22" s="0" t="n">
        <v>19</v>
      </c>
      <c r="T22" s="0" t="n">
        <v>0</v>
      </c>
      <c r="U22" s="0" t="n">
        <v>0.08</v>
      </c>
      <c r="V22" s="0" t="n">
        <v>0.01</v>
      </c>
      <c r="W22" s="0" t="n">
        <v>3354</v>
      </c>
    </row>
    <row r="23" customFormat="false" ht="14.5" hidden="false" customHeight="false" outlineLevel="0" collapsed="false">
      <c r="A23" s="0" t="n">
        <v>2077</v>
      </c>
      <c r="B23" s="0" t="n">
        <v>0.18</v>
      </c>
      <c r="C23" s="0" t="n">
        <v>0.26</v>
      </c>
      <c r="D23" s="0" t="n">
        <v>0.21</v>
      </c>
      <c r="E23" s="0" t="n">
        <v>17039</v>
      </c>
      <c r="G23" s="0" t="n">
        <v>20</v>
      </c>
      <c r="H23" s="0" t="n">
        <v>0.85</v>
      </c>
      <c r="I23" s="0" t="n">
        <v>0.23</v>
      </c>
      <c r="J23" s="0" t="n">
        <v>0.36</v>
      </c>
      <c r="K23" s="0" t="n">
        <v>3327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17073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3275</v>
      </c>
    </row>
    <row r="24" customFormat="false" ht="14.5" hidden="false" customHeight="false" outlineLevel="0" collapsed="false">
      <c r="A24" s="0" t="n">
        <v>2079</v>
      </c>
      <c r="B24" s="0" t="n">
        <v>0.04</v>
      </c>
      <c r="C24" s="0" t="n">
        <v>0</v>
      </c>
      <c r="D24" s="0" t="n">
        <v>0</v>
      </c>
      <c r="E24" s="0" t="n">
        <v>10334</v>
      </c>
      <c r="G24" s="0" t="n">
        <v>21</v>
      </c>
      <c r="H24" s="0" t="n">
        <v>1</v>
      </c>
      <c r="I24" s="0" t="n">
        <v>0.02</v>
      </c>
      <c r="J24" s="0" t="n">
        <v>0.03</v>
      </c>
      <c r="K24" s="0" t="n">
        <v>3142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10391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3109</v>
      </c>
    </row>
    <row r="25" customFormat="false" ht="14.5" hidden="false" customHeight="false" outlineLevel="0" collapsed="false">
      <c r="A25" s="0" t="n">
        <v>2081</v>
      </c>
      <c r="B25" s="0" t="n">
        <v>0</v>
      </c>
      <c r="C25" s="0" t="n">
        <v>0</v>
      </c>
      <c r="D25" s="0" t="n">
        <v>0</v>
      </c>
      <c r="E25" s="0" t="n">
        <v>3260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2927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3375</v>
      </c>
      <c r="S25" s="0" t="n">
        <v>22</v>
      </c>
      <c r="T25" s="0" t="n">
        <v>0.03</v>
      </c>
      <c r="U25" s="0" t="n">
        <v>0.12</v>
      </c>
      <c r="V25" s="0" t="n">
        <v>0.04</v>
      </c>
      <c r="W25" s="0" t="n">
        <v>3005</v>
      </c>
    </row>
    <row r="26" customFormat="false" ht="14.5" hidden="false" customHeight="false" outlineLevel="0" collapsed="false">
      <c r="A26" s="0" t="n">
        <v>2082</v>
      </c>
      <c r="B26" s="0" t="n">
        <v>1</v>
      </c>
      <c r="C26" s="0" t="n">
        <v>1</v>
      </c>
      <c r="D26" s="0" t="n">
        <v>1</v>
      </c>
      <c r="E26" s="0" t="n">
        <v>6570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3497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6541</v>
      </c>
      <c r="S26" s="0" t="n">
        <v>23</v>
      </c>
      <c r="T26" s="0" t="n">
        <v>0</v>
      </c>
      <c r="U26" s="0" t="n">
        <v>0</v>
      </c>
      <c r="V26" s="0" t="n">
        <v>0</v>
      </c>
      <c r="W26" s="0" t="n">
        <v>3549</v>
      </c>
    </row>
    <row r="27" customFormat="false" ht="14.5" hidden="false" customHeight="false" outlineLevel="0" collapsed="false">
      <c r="A27" s="0" t="n">
        <v>2084</v>
      </c>
      <c r="B27" s="0" t="n">
        <v>1</v>
      </c>
      <c r="C27" s="0" t="n">
        <v>1</v>
      </c>
      <c r="D27" s="0" t="n">
        <v>1</v>
      </c>
      <c r="E27" s="0" t="n">
        <v>3736</v>
      </c>
      <c r="G27" s="0" t="n">
        <v>24</v>
      </c>
      <c r="H27" s="0" t="n">
        <v>0.95</v>
      </c>
      <c r="I27" s="0" t="n">
        <v>0.11</v>
      </c>
      <c r="J27" s="0" t="n">
        <v>0.2</v>
      </c>
      <c r="K27" s="0" t="n">
        <v>2958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3712</v>
      </c>
      <c r="S27" s="0" t="n">
        <v>24</v>
      </c>
      <c r="T27" s="0" t="n">
        <v>0</v>
      </c>
      <c r="U27" s="0" t="n">
        <v>0</v>
      </c>
      <c r="V27" s="0" t="n">
        <v>0</v>
      </c>
      <c r="W27" s="0" t="n">
        <v>2992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0.44</v>
      </c>
      <c r="D28" s="0" t="n">
        <v>0.61</v>
      </c>
      <c r="E28" s="0" t="n">
        <v>7410</v>
      </c>
      <c r="G28" s="0" t="n">
        <v>25</v>
      </c>
      <c r="H28" s="0" t="n">
        <v>0.84</v>
      </c>
      <c r="I28" s="0" t="n">
        <v>0.72</v>
      </c>
      <c r="J28" s="0" t="n">
        <v>0.78</v>
      </c>
      <c r="K28" s="0" t="n">
        <v>3193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7419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3289</v>
      </c>
    </row>
    <row r="29" customFormat="false" ht="14.5" hidden="false" customHeight="false" outlineLevel="0" collapsed="false">
      <c r="A29" s="0" t="n">
        <v>2086</v>
      </c>
      <c r="B29" s="0" t="n">
        <v>0.62</v>
      </c>
      <c r="C29" s="0" t="n">
        <v>0.75</v>
      </c>
      <c r="D29" s="0" t="n">
        <v>0.68</v>
      </c>
      <c r="E29" s="0" t="n">
        <v>17164</v>
      </c>
      <c r="G29" s="0" t="n">
        <v>26</v>
      </c>
      <c r="H29" s="0" t="n">
        <v>0.9</v>
      </c>
      <c r="I29" s="0" t="n">
        <v>0.89</v>
      </c>
      <c r="J29" s="0" t="n">
        <v>0.89</v>
      </c>
      <c r="K29" s="0" t="n">
        <v>3170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16898</v>
      </c>
      <c r="S29" s="0" t="n">
        <v>26</v>
      </c>
      <c r="T29" s="0" t="n">
        <v>0.02</v>
      </c>
      <c r="U29" s="0" t="n">
        <v>0.04</v>
      </c>
      <c r="V29" s="0" t="n">
        <v>0.03</v>
      </c>
      <c r="W29" s="0" t="n">
        <v>3100</v>
      </c>
    </row>
    <row r="30" customFormat="false" ht="14.5" hidden="false" customHeight="false" outlineLevel="0" collapsed="false">
      <c r="A30" s="0" t="n">
        <v>2087</v>
      </c>
      <c r="B30" s="0" t="n">
        <v>0.37</v>
      </c>
      <c r="C30" s="0" t="n">
        <v>0.24</v>
      </c>
      <c r="D30" s="0" t="n">
        <v>0.29</v>
      </c>
      <c r="E30" s="0" t="n">
        <v>13371</v>
      </c>
      <c r="G30" s="0" t="n">
        <v>27</v>
      </c>
      <c r="H30" s="0" t="n">
        <v>0.96</v>
      </c>
      <c r="I30" s="0" t="n">
        <v>1</v>
      </c>
      <c r="J30" s="0" t="n">
        <v>0.98</v>
      </c>
      <c r="K30" s="0" t="n">
        <v>3232</v>
      </c>
      <c r="M30" s="0" t="n">
        <v>2087</v>
      </c>
      <c r="N30" s="0" t="n">
        <v>0</v>
      </c>
      <c r="O30" s="0" t="n">
        <v>0</v>
      </c>
      <c r="P30" s="0" t="n">
        <v>0</v>
      </c>
      <c r="Q30" s="0" t="n">
        <v>13308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3274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0.95</v>
      </c>
      <c r="D31" s="0" t="n">
        <v>0.97</v>
      </c>
      <c r="E31" s="0" t="n">
        <v>3281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3340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3167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3229</v>
      </c>
    </row>
    <row r="32" customFormat="false" ht="14.5" hidden="false" customHeight="false" outlineLevel="0" collapsed="false">
      <c r="A32" s="0" t="n">
        <v>2092</v>
      </c>
      <c r="B32" s="0" t="n">
        <v>0.04</v>
      </c>
      <c r="C32" s="0" t="n">
        <v>0.01</v>
      </c>
      <c r="D32" s="0" t="n">
        <v>0.02</v>
      </c>
      <c r="E32" s="0" t="n">
        <v>6449</v>
      </c>
      <c r="G32" s="0" t="n">
        <v>29</v>
      </c>
      <c r="H32" s="0" t="n">
        <v>0.94</v>
      </c>
      <c r="I32" s="0" t="n">
        <v>0.25</v>
      </c>
      <c r="J32" s="0" t="n">
        <v>0.39</v>
      </c>
      <c r="K32" s="0" t="n">
        <v>3776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6471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3733</v>
      </c>
    </row>
    <row r="33" customFormat="false" ht="14.5" hidden="false" customHeight="false" outlineLevel="0" collapsed="false">
      <c r="A33" s="0" t="n">
        <v>2093</v>
      </c>
      <c r="B33" s="0" t="n">
        <v>0.59</v>
      </c>
      <c r="C33" s="0" t="n">
        <v>0.27</v>
      </c>
      <c r="D33" s="0" t="n">
        <v>0.37</v>
      </c>
      <c r="E33" s="0" t="n">
        <v>29748</v>
      </c>
      <c r="G33" s="0" t="n">
        <v>30</v>
      </c>
      <c r="H33" s="0" t="n">
        <v>0.51</v>
      </c>
      <c r="I33" s="0" t="n">
        <v>1</v>
      </c>
      <c r="J33" s="0" t="n">
        <v>0.68</v>
      </c>
      <c r="K33" s="0" t="n">
        <v>3504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29600</v>
      </c>
      <c r="S33" s="0" t="n">
        <v>30</v>
      </c>
      <c r="T33" s="0" t="n">
        <v>0.02</v>
      </c>
      <c r="U33" s="0" t="n">
        <v>0.01</v>
      </c>
      <c r="V33" s="0" t="n">
        <v>0.01</v>
      </c>
      <c r="W33" s="0" t="n">
        <v>3514</v>
      </c>
    </row>
    <row r="34" customFormat="false" ht="14.5" hidden="false" customHeight="false" outlineLevel="0" collapsed="false">
      <c r="A34" s="0" t="n">
        <v>2096</v>
      </c>
      <c r="B34" s="0" t="n">
        <v>0.29</v>
      </c>
      <c r="C34" s="0" t="n">
        <v>0</v>
      </c>
      <c r="D34" s="0" t="n">
        <v>0</v>
      </c>
      <c r="E34" s="0" t="n">
        <v>6539</v>
      </c>
      <c r="G34" s="0" t="n">
        <v>31</v>
      </c>
      <c r="H34" s="0" t="n">
        <v>0.94</v>
      </c>
      <c r="I34" s="0" t="n">
        <v>0.88</v>
      </c>
      <c r="J34" s="0" t="n">
        <v>0.91</v>
      </c>
      <c r="K34" s="0" t="n">
        <v>3345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6393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3365</v>
      </c>
    </row>
    <row r="35" customFormat="false" ht="14.5" hidden="false" customHeight="false" outlineLevel="0" collapsed="false">
      <c r="A35" s="0" t="n">
        <v>2099</v>
      </c>
      <c r="B35" s="0" t="n">
        <v>0.96</v>
      </c>
      <c r="C35" s="0" t="n">
        <v>0.51</v>
      </c>
      <c r="D35" s="0" t="n">
        <v>0.67</v>
      </c>
      <c r="E35" s="0" t="n">
        <v>6929</v>
      </c>
      <c r="G35" s="0" t="n">
        <v>32</v>
      </c>
      <c r="H35" s="0" t="n">
        <v>0.59</v>
      </c>
      <c r="I35" s="0" t="n">
        <v>0.42</v>
      </c>
      <c r="J35" s="0" t="n">
        <v>0.49</v>
      </c>
      <c r="K35" s="0" t="n">
        <v>3159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6904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3262</v>
      </c>
    </row>
    <row r="36" customFormat="false" ht="14.5" hidden="false" customHeight="false" outlineLevel="0" collapsed="false">
      <c r="A36" s="0" t="n">
        <v>2100</v>
      </c>
      <c r="B36" s="0" t="n">
        <v>0.79</v>
      </c>
      <c r="C36" s="0" t="n">
        <v>0.5</v>
      </c>
      <c r="D36" s="0" t="n">
        <v>0.62</v>
      </c>
      <c r="E36" s="0" t="n">
        <v>19705</v>
      </c>
      <c r="G36" s="0" t="n">
        <v>33</v>
      </c>
      <c r="H36" s="0" t="n">
        <v>0.51</v>
      </c>
      <c r="I36" s="0" t="n">
        <v>1</v>
      </c>
      <c r="J36" s="0" t="n">
        <v>0.67</v>
      </c>
      <c r="K36" s="0" t="n">
        <v>3252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19434</v>
      </c>
      <c r="S36" s="0" t="n">
        <v>33</v>
      </c>
      <c r="T36" s="0" t="n">
        <v>0.01</v>
      </c>
      <c r="U36" s="0" t="n">
        <v>0.03</v>
      </c>
      <c r="V36" s="0" t="n">
        <v>0.02</v>
      </c>
      <c r="W36" s="0" t="n">
        <v>3303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0.99</v>
      </c>
      <c r="D37" s="0" t="n">
        <v>1</v>
      </c>
      <c r="E37" s="0" t="n">
        <v>3278</v>
      </c>
      <c r="G37" s="0" t="n">
        <v>34</v>
      </c>
      <c r="H37" s="0" t="n">
        <v>0.95</v>
      </c>
      <c r="I37" s="0" t="n">
        <v>1</v>
      </c>
      <c r="J37" s="0" t="n">
        <v>0.97</v>
      </c>
      <c r="K37" s="0" t="n">
        <v>3277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3340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3161</v>
      </c>
    </row>
    <row r="38" customFormat="false" ht="14.5" hidden="false" customHeight="false" outlineLevel="0" collapsed="false">
      <c r="A38" s="0" t="n">
        <v>2119</v>
      </c>
      <c r="B38" s="0" t="n">
        <v>1</v>
      </c>
      <c r="C38" s="0" t="n">
        <v>1</v>
      </c>
      <c r="D38" s="0" t="n">
        <v>1</v>
      </c>
      <c r="E38" s="0" t="n">
        <v>3327</v>
      </c>
      <c r="G38" s="0" t="n">
        <v>35</v>
      </c>
      <c r="H38" s="0" t="n">
        <v>1</v>
      </c>
      <c r="I38" s="0" t="n">
        <v>0</v>
      </c>
      <c r="J38" s="0" t="n">
        <v>0.01</v>
      </c>
      <c r="K38" s="0" t="n">
        <v>3634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3395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3644</v>
      </c>
    </row>
    <row r="39" customFormat="false" ht="14.5" hidden="false" customHeight="false" outlineLevel="0" collapsed="false">
      <c r="A39" s="0" t="n">
        <v>2120</v>
      </c>
      <c r="B39" s="0" t="n">
        <v>0.49</v>
      </c>
      <c r="C39" s="0" t="n">
        <v>0.48</v>
      </c>
      <c r="D39" s="0" t="n">
        <v>0.49</v>
      </c>
      <c r="E39" s="0" t="n">
        <v>7016</v>
      </c>
      <c r="G39" s="0" t="n">
        <v>36</v>
      </c>
      <c r="H39" s="0" t="n">
        <v>0.59</v>
      </c>
      <c r="I39" s="0" t="n">
        <v>0.94</v>
      </c>
      <c r="J39" s="0" t="n">
        <v>0.72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6954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3566</v>
      </c>
    </row>
    <row r="40" customFormat="false" ht="14.5" hidden="false" customHeight="false" outlineLevel="0" collapsed="false">
      <c r="A40" s="0" t="n">
        <v>2126</v>
      </c>
      <c r="B40" s="0" t="n">
        <v>0.26</v>
      </c>
      <c r="C40" s="0" t="n">
        <v>0.68</v>
      </c>
      <c r="D40" s="0" t="n">
        <v>0.38</v>
      </c>
      <c r="E40" s="0" t="n">
        <v>20201</v>
      </c>
      <c r="G40" s="0" t="n">
        <v>37</v>
      </c>
      <c r="H40" s="0" t="n">
        <v>0.98</v>
      </c>
      <c r="I40" s="0" t="n">
        <v>0.99</v>
      </c>
      <c r="J40" s="0" t="n">
        <v>0.99</v>
      </c>
      <c r="K40" s="0" t="n">
        <v>3369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19971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3425</v>
      </c>
    </row>
    <row r="41" customFormat="false" ht="14.5" hidden="false" customHeight="false" outlineLevel="0" collapsed="false">
      <c r="A41" s="0" t="n">
        <v>2134</v>
      </c>
      <c r="B41" s="0" t="n">
        <v>0.64</v>
      </c>
      <c r="C41" s="0" t="n">
        <v>0.88</v>
      </c>
      <c r="D41" s="0" t="n">
        <v>0.74</v>
      </c>
      <c r="E41" s="0" t="n">
        <v>7138</v>
      </c>
      <c r="G41" s="0" t="n">
        <v>38</v>
      </c>
      <c r="H41" s="0" t="n">
        <v>0.64</v>
      </c>
      <c r="I41" s="0" t="n">
        <v>0.77</v>
      </c>
      <c r="J41" s="0" t="n">
        <v>0.7</v>
      </c>
      <c r="K41" s="0" t="n">
        <v>3298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7075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3200</v>
      </c>
    </row>
    <row r="42" customFormat="false" ht="14.5" hidden="false" customHeight="false" outlineLevel="0" collapsed="false">
      <c r="A42" s="0" t="n">
        <v>2135</v>
      </c>
      <c r="B42" s="0" t="n">
        <v>1</v>
      </c>
      <c r="C42" s="0" t="n">
        <v>0.72</v>
      </c>
      <c r="D42" s="0" t="n">
        <v>0.83</v>
      </c>
      <c r="E42" s="0" t="n">
        <v>3527</v>
      </c>
      <c r="G42" s="0" t="n">
        <v>39</v>
      </c>
      <c r="H42" s="0" t="n">
        <v>0.58</v>
      </c>
      <c r="I42" s="0" t="n">
        <v>1</v>
      </c>
      <c r="J42" s="0" t="n">
        <v>0.73</v>
      </c>
      <c r="K42" s="0" t="n">
        <v>3573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3640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3462</v>
      </c>
    </row>
    <row r="43" customFormat="false" ht="14.5" hidden="false" customHeight="false" outlineLevel="0" collapsed="false">
      <c r="A43" s="0" t="n">
        <v>2137</v>
      </c>
      <c r="B43" s="0" t="n">
        <v>0.99</v>
      </c>
      <c r="C43" s="0" t="n">
        <v>0.39</v>
      </c>
      <c r="D43" s="0" t="n">
        <v>0.56</v>
      </c>
      <c r="E43" s="0" t="n">
        <v>16560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3218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16487</v>
      </c>
      <c r="S43" s="0" t="n">
        <v>40</v>
      </c>
      <c r="T43" s="0" t="n">
        <v>0.01</v>
      </c>
      <c r="U43" s="0" t="n">
        <v>0</v>
      </c>
      <c r="V43" s="0" t="n">
        <v>0</v>
      </c>
      <c r="W43" s="0" t="n">
        <v>3133</v>
      </c>
    </row>
    <row r="44" customFormat="false" ht="14.5" hidden="false" customHeight="false" outlineLevel="0" collapsed="false">
      <c r="A44" s="0" t="n">
        <v>2154</v>
      </c>
      <c r="B44" s="0" t="n">
        <v>0.22</v>
      </c>
      <c r="C44" s="0" t="n">
        <v>0.27</v>
      </c>
      <c r="D44" s="0" t="n">
        <v>0.24</v>
      </c>
      <c r="E44" s="0" t="n">
        <v>3140</v>
      </c>
      <c r="G44" s="0" t="n">
        <v>41</v>
      </c>
      <c r="H44" s="0" t="n">
        <v>0.23</v>
      </c>
      <c r="I44" s="0" t="n">
        <v>0.97</v>
      </c>
      <c r="J44" s="0" t="n">
        <v>0.37</v>
      </c>
      <c r="K44" s="0" t="n">
        <v>3329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2993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3261</v>
      </c>
    </row>
    <row r="45" customFormat="false" ht="14.5" hidden="false" customHeight="false" outlineLevel="0" collapsed="false">
      <c r="A45" s="0" t="n">
        <v>2159</v>
      </c>
      <c r="B45" s="0" t="n">
        <v>0.49</v>
      </c>
      <c r="C45" s="0" t="n">
        <v>0.48</v>
      </c>
      <c r="D45" s="0" t="n">
        <v>0.49</v>
      </c>
      <c r="E45" s="0" t="n">
        <v>6791</v>
      </c>
      <c r="G45" s="0" t="n">
        <v>42</v>
      </c>
      <c r="H45" s="0" t="n">
        <v>0.9</v>
      </c>
      <c r="I45" s="0" t="n">
        <v>0.98</v>
      </c>
      <c r="J45" s="0" t="n">
        <v>0.94</v>
      </c>
      <c r="K45" s="0" t="n">
        <v>3605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6727</v>
      </c>
      <c r="S45" s="0" t="n">
        <v>42</v>
      </c>
      <c r="T45" s="0" t="n">
        <v>0.01</v>
      </c>
      <c r="U45" s="0" t="n">
        <v>0.02</v>
      </c>
      <c r="V45" s="0" t="n">
        <v>0.01</v>
      </c>
      <c r="W45" s="0" t="n">
        <v>3604</v>
      </c>
    </row>
    <row r="46" customFormat="false" ht="14.5" hidden="false" customHeight="false" outlineLevel="0" collapsed="false">
      <c r="A46" s="0" t="n">
        <v>2162</v>
      </c>
      <c r="B46" s="0" t="n">
        <v>1</v>
      </c>
      <c r="C46" s="0" t="n">
        <v>0.81</v>
      </c>
      <c r="D46" s="0" t="n">
        <v>0.9</v>
      </c>
      <c r="E46" s="0" t="n">
        <v>3260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3575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3271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3612</v>
      </c>
    </row>
    <row r="47" customFormat="false" ht="14.5" hidden="false" customHeight="false" outlineLevel="0" collapsed="false">
      <c r="A47" s="0" t="n">
        <v>2190</v>
      </c>
      <c r="B47" s="0" t="n">
        <v>0.31</v>
      </c>
      <c r="C47" s="0" t="n">
        <v>0.52</v>
      </c>
      <c r="D47" s="0" t="n">
        <v>0.39</v>
      </c>
      <c r="E47" s="0" t="n">
        <v>12591</v>
      </c>
      <c r="G47" s="0" t="n">
        <v>44</v>
      </c>
      <c r="H47" s="0" t="n">
        <v>0.41</v>
      </c>
      <c r="I47" s="0" t="n">
        <v>0.95</v>
      </c>
      <c r="J47" s="0" t="n">
        <v>0.57</v>
      </c>
      <c r="K47" s="0" t="n">
        <v>3268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12453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3307</v>
      </c>
    </row>
    <row r="48" customFormat="false" ht="14.5" hidden="false" customHeight="false" outlineLevel="0" collapsed="false">
      <c r="A48" s="0" t="n">
        <v>2196</v>
      </c>
      <c r="B48" s="0" t="n">
        <v>0.77</v>
      </c>
      <c r="C48" s="0" t="n">
        <v>1</v>
      </c>
      <c r="D48" s="0" t="n">
        <v>0.87</v>
      </c>
      <c r="E48" s="0" t="n">
        <v>3287</v>
      </c>
      <c r="G48" s="0" t="n">
        <v>45</v>
      </c>
      <c r="H48" s="0" t="n">
        <v>0.71</v>
      </c>
      <c r="I48" s="0" t="n">
        <v>0.41</v>
      </c>
      <c r="J48" s="0" t="n">
        <v>0.52</v>
      </c>
      <c r="K48" s="0" t="n">
        <v>3284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3361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3365</v>
      </c>
    </row>
    <row r="49" customFormat="false" ht="14.5" hidden="false" customHeight="false" outlineLevel="0" collapsed="false">
      <c r="A49" s="0" t="n">
        <v>2198</v>
      </c>
      <c r="B49" s="0" t="n">
        <v>0.5</v>
      </c>
      <c r="C49" s="0" t="n">
        <v>0.63</v>
      </c>
      <c r="D49" s="0" t="n">
        <v>0.56</v>
      </c>
      <c r="E49" s="0" t="n">
        <v>3482</v>
      </c>
      <c r="G49" s="0" t="n">
        <v>46</v>
      </c>
      <c r="H49" s="0" t="n">
        <v>1</v>
      </c>
      <c r="I49" s="0" t="n">
        <v>0.98</v>
      </c>
      <c r="J49" s="0" t="n">
        <v>0.99</v>
      </c>
      <c r="K49" s="0" t="n">
        <v>3209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3404</v>
      </c>
      <c r="S49" s="0" t="n">
        <v>46</v>
      </c>
      <c r="T49" s="0" t="n">
        <v>0.01</v>
      </c>
      <c r="U49" s="0" t="n">
        <v>0</v>
      </c>
      <c r="V49" s="0" t="n">
        <v>0</v>
      </c>
      <c r="W49" s="0" t="n">
        <v>3169</v>
      </c>
    </row>
    <row r="50" customFormat="false" ht="14.5" hidden="false" customHeight="false" outlineLevel="0" collapsed="false">
      <c r="A50" s="0" t="n">
        <v>2200</v>
      </c>
      <c r="B50" s="0" t="n">
        <v>0.86</v>
      </c>
      <c r="C50" s="0" t="n">
        <v>0.15</v>
      </c>
      <c r="D50" s="0" t="n">
        <v>0.26</v>
      </c>
      <c r="E50" s="0" t="n">
        <v>4088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3279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4048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3278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0.52</v>
      </c>
      <c r="D51" s="0" t="n">
        <v>0.69</v>
      </c>
      <c r="E51" s="0" t="n">
        <v>6861</v>
      </c>
      <c r="G51" s="0" t="n">
        <v>48</v>
      </c>
      <c r="H51" s="0" t="n">
        <v>0</v>
      </c>
      <c r="I51" s="0" t="n">
        <v>0</v>
      </c>
      <c r="J51" s="0" t="n">
        <v>0</v>
      </c>
      <c r="K51" s="0" t="n">
        <v>3216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6947</v>
      </c>
      <c r="S51" s="0" t="n">
        <v>48</v>
      </c>
      <c r="T51" s="0" t="n">
        <v>0.01</v>
      </c>
      <c r="U51" s="0" t="n">
        <v>0.13</v>
      </c>
      <c r="V51" s="0" t="n">
        <v>0.03</v>
      </c>
      <c r="W51" s="0" t="n">
        <v>3124</v>
      </c>
    </row>
    <row r="52" customFormat="false" ht="14.5" hidden="false" customHeight="false" outlineLevel="0" collapsed="false">
      <c r="A52" s="0" t="n">
        <v>2204</v>
      </c>
      <c r="B52" s="0" t="n">
        <v>0.41</v>
      </c>
      <c r="C52" s="0" t="n">
        <v>0.58</v>
      </c>
      <c r="D52" s="0" t="n">
        <v>0.48</v>
      </c>
      <c r="E52" s="0" t="n">
        <v>23816</v>
      </c>
      <c r="G52" s="0" t="n">
        <v>49</v>
      </c>
      <c r="H52" s="0" t="n">
        <v>0.63</v>
      </c>
      <c r="I52" s="0" t="n">
        <v>0.98</v>
      </c>
      <c r="J52" s="0" t="n">
        <v>0.77</v>
      </c>
      <c r="K52" s="0" t="n">
        <v>3329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23851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3276</v>
      </c>
    </row>
    <row r="53" customFormat="false" ht="14.5" hidden="false" customHeight="false" outlineLevel="0" collapsed="false">
      <c r="A53" s="0" t="n">
        <v>2205</v>
      </c>
      <c r="B53" s="0" t="n">
        <v>0.15</v>
      </c>
      <c r="C53" s="0" t="n">
        <v>0.31</v>
      </c>
      <c r="D53" s="0" t="n">
        <v>0.2</v>
      </c>
      <c r="E53" s="0" t="n">
        <v>9983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3217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10042</v>
      </c>
      <c r="S53" s="0" t="n">
        <v>50</v>
      </c>
      <c r="T53" s="0" t="n">
        <v>0.05</v>
      </c>
      <c r="U53" s="0" t="n">
        <v>0.06</v>
      </c>
      <c r="V53" s="0" t="n">
        <v>0.05</v>
      </c>
      <c r="W53" s="0" t="n">
        <v>3268</v>
      </c>
    </row>
    <row r="54" customFormat="false" ht="14.5" hidden="false" customHeight="false" outlineLevel="0" collapsed="false">
      <c r="A54" s="0" t="n">
        <v>2207</v>
      </c>
      <c r="B54" s="0" t="n">
        <v>0.49</v>
      </c>
      <c r="C54" s="0" t="n">
        <v>1</v>
      </c>
      <c r="D54" s="0" t="n">
        <v>0.66</v>
      </c>
      <c r="E54" s="0" t="n">
        <v>3207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3387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3237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3425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6700</v>
      </c>
      <c r="G55" s="0" t="n">
        <v>52</v>
      </c>
      <c r="H55" s="0" t="n">
        <v>0.99</v>
      </c>
      <c r="I55" s="0" t="n">
        <v>1</v>
      </c>
      <c r="J55" s="0" t="n">
        <v>1</v>
      </c>
      <c r="K55" s="0" t="n">
        <v>3261</v>
      </c>
      <c r="M55" s="0" t="n">
        <v>2208</v>
      </c>
      <c r="N55" s="0" t="n">
        <v>0</v>
      </c>
      <c r="O55" s="0" t="n">
        <v>0</v>
      </c>
      <c r="P55" s="0" t="n">
        <v>0</v>
      </c>
      <c r="Q55" s="0" t="n">
        <v>6631</v>
      </c>
      <c r="S55" s="0" t="n">
        <v>52</v>
      </c>
      <c r="T55" s="0" t="n">
        <v>0</v>
      </c>
      <c r="U55" s="0" t="n">
        <v>0</v>
      </c>
      <c r="V55" s="0" t="n">
        <v>0</v>
      </c>
      <c r="W55" s="0" t="n">
        <v>3102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3931</v>
      </c>
      <c r="G56" s="0" t="n">
        <v>53</v>
      </c>
      <c r="H56" s="0" t="n">
        <v>0.53</v>
      </c>
      <c r="I56" s="0" t="n">
        <v>1</v>
      </c>
      <c r="J56" s="0" t="n">
        <v>0.69</v>
      </c>
      <c r="K56" s="0" t="n">
        <v>3585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3929</v>
      </c>
      <c r="S56" s="0" t="n">
        <v>53</v>
      </c>
      <c r="T56" s="0" t="n">
        <v>0.02</v>
      </c>
      <c r="U56" s="0" t="n">
        <v>0</v>
      </c>
      <c r="V56" s="0" t="n">
        <v>0.01</v>
      </c>
      <c r="W56" s="0" t="n">
        <v>3593</v>
      </c>
    </row>
    <row r="57" customFormat="false" ht="14.5" hidden="false" customHeight="false" outlineLevel="0" collapsed="false">
      <c r="A57" s="0" t="n">
        <v>2211</v>
      </c>
      <c r="B57" s="0" t="n">
        <v>0</v>
      </c>
      <c r="C57" s="0" t="n">
        <v>0</v>
      </c>
      <c r="D57" s="0" t="n">
        <v>0</v>
      </c>
      <c r="E57" s="0" t="n">
        <v>3274</v>
      </c>
      <c r="G57" s="0" t="n">
        <v>54</v>
      </c>
      <c r="H57" s="0" t="n">
        <v>1</v>
      </c>
      <c r="I57" s="0" t="n">
        <v>1</v>
      </c>
      <c r="J57" s="0" t="n">
        <v>1</v>
      </c>
      <c r="K57" s="0" t="n">
        <v>3424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3306</v>
      </c>
      <c r="S57" s="0" t="n">
        <v>54</v>
      </c>
      <c r="T57" s="0" t="n">
        <v>0</v>
      </c>
      <c r="U57" s="0" t="n">
        <v>0</v>
      </c>
      <c r="V57" s="0" t="n">
        <v>0</v>
      </c>
      <c r="W57" s="0" t="n">
        <v>3369</v>
      </c>
    </row>
    <row r="58" customFormat="false" ht="14.5" hidden="false" customHeight="false" outlineLevel="0" collapsed="false">
      <c r="A58" s="0" t="n">
        <v>2216</v>
      </c>
      <c r="B58" s="0" t="n">
        <v>1</v>
      </c>
      <c r="C58" s="0" t="n">
        <v>0.02</v>
      </c>
      <c r="D58" s="0" t="n">
        <v>0.05</v>
      </c>
      <c r="E58" s="0" t="n">
        <v>3234</v>
      </c>
      <c r="G58" s="0" t="n">
        <v>55</v>
      </c>
      <c r="H58" s="0" t="n">
        <v>0</v>
      </c>
      <c r="I58" s="0" t="n">
        <v>0</v>
      </c>
      <c r="J58" s="0" t="n">
        <v>0</v>
      </c>
      <c r="K58" s="0" t="n">
        <v>3229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3198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3229</v>
      </c>
    </row>
    <row r="59" customFormat="false" ht="14.5" hidden="false" customHeight="false" outlineLevel="0" collapsed="false">
      <c r="A59" s="0" t="n">
        <v>2218</v>
      </c>
      <c r="B59" s="0" t="n">
        <v>0.78</v>
      </c>
      <c r="C59" s="0" t="n">
        <v>0.82</v>
      </c>
      <c r="D59" s="0" t="n">
        <v>0.8</v>
      </c>
      <c r="E59" s="0" t="n">
        <v>7318</v>
      </c>
      <c r="G59" s="0" t="n">
        <v>56</v>
      </c>
      <c r="H59" s="0" t="n">
        <v>0.59</v>
      </c>
      <c r="I59" s="0" t="n">
        <v>0.99</v>
      </c>
      <c r="J59" s="0" t="n">
        <v>0.74</v>
      </c>
      <c r="K59" s="0" t="n">
        <v>3615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7304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3671</v>
      </c>
    </row>
    <row r="60" customFormat="false" ht="14.5" hidden="false" customHeight="false" outlineLevel="0" collapsed="false">
      <c r="A60" s="0" t="n">
        <v>2219</v>
      </c>
      <c r="B60" s="0" t="n">
        <v>0.5</v>
      </c>
      <c r="C60" s="0" t="n">
        <v>1</v>
      </c>
      <c r="D60" s="0" t="n">
        <v>0.67</v>
      </c>
      <c r="E60" s="0" t="n">
        <v>6578</v>
      </c>
      <c r="G60" s="0" t="n">
        <v>57</v>
      </c>
      <c r="H60" s="0" t="n">
        <v>0.34</v>
      </c>
      <c r="I60" s="0" t="n">
        <v>1</v>
      </c>
      <c r="J60" s="0" t="n">
        <v>0.51</v>
      </c>
      <c r="K60" s="0" t="n">
        <v>2887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6603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2861</v>
      </c>
    </row>
    <row r="61" customFormat="false" ht="14.5" hidden="false" customHeight="false" outlineLevel="0" collapsed="false">
      <c r="A61" s="0" t="n">
        <v>2220</v>
      </c>
      <c r="B61" s="0" t="n">
        <v>0.97</v>
      </c>
      <c r="C61" s="0" t="n">
        <v>0.51</v>
      </c>
      <c r="D61" s="0" t="n">
        <v>0.67</v>
      </c>
      <c r="E61" s="0" t="n">
        <v>6591</v>
      </c>
      <c r="G61" s="0" t="n">
        <v>58</v>
      </c>
      <c r="H61" s="0" t="n">
        <v>0.53</v>
      </c>
      <c r="I61" s="0" t="n">
        <v>0.97</v>
      </c>
      <c r="J61" s="0" t="n">
        <v>0.69</v>
      </c>
      <c r="K61" s="0" t="n">
        <v>3291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6751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3374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3183</v>
      </c>
      <c r="G62" s="0" t="n">
        <v>59</v>
      </c>
      <c r="H62" s="0" t="n">
        <v>1</v>
      </c>
      <c r="I62" s="0" t="n">
        <v>0.13</v>
      </c>
      <c r="J62" s="0" t="n">
        <v>0.24</v>
      </c>
      <c r="K62" s="0" t="n">
        <v>3814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3253</v>
      </c>
      <c r="S62" s="0" t="n">
        <v>59</v>
      </c>
      <c r="T62" s="0" t="n">
        <v>0</v>
      </c>
      <c r="U62" s="0" t="n">
        <v>0</v>
      </c>
      <c r="V62" s="0" t="n">
        <v>0</v>
      </c>
      <c r="W62" s="0" t="n">
        <v>3864</v>
      </c>
    </row>
    <row r="63" customFormat="false" ht="14.5" hidden="false" customHeight="false" outlineLevel="0" collapsed="false">
      <c r="A63" s="0" t="n">
        <v>2227</v>
      </c>
      <c r="B63" s="0" t="n">
        <v>0.48</v>
      </c>
      <c r="C63" s="0" t="n">
        <v>0.99</v>
      </c>
      <c r="D63" s="0" t="n">
        <v>0.64</v>
      </c>
      <c r="E63" s="0" t="n">
        <v>6784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3254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6814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3190</v>
      </c>
    </row>
    <row r="64" customFormat="false" ht="14.5" hidden="false" customHeight="false" outlineLevel="0" collapsed="false">
      <c r="A64" s="0" t="n">
        <v>2228</v>
      </c>
      <c r="B64" s="0" t="n">
        <v>0.19</v>
      </c>
      <c r="C64" s="0" t="n">
        <v>0.2</v>
      </c>
      <c r="D64" s="0" t="n">
        <v>0.19</v>
      </c>
      <c r="E64" s="0" t="n">
        <v>10344</v>
      </c>
      <c r="G64" s="0" t="n">
        <v>61</v>
      </c>
      <c r="H64" s="0" t="n">
        <v>1</v>
      </c>
      <c r="I64" s="0" t="n">
        <v>0.99</v>
      </c>
      <c r="J64" s="0" t="n">
        <v>1</v>
      </c>
      <c r="K64" s="0" t="n">
        <v>4352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10354</v>
      </c>
      <c r="S64" s="0" t="n">
        <v>61</v>
      </c>
      <c r="T64" s="0" t="n">
        <v>0.08</v>
      </c>
      <c r="U64" s="0" t="n">
        <v>0.21</v>
      </c>
      <c r="V64" s="0" t="n">
        <v>0.11</v>
      </c>
      <c r="W64" s="0" t="n">
        <v>4521</v>
      </c>
    </row>
    <row r="65" customFormat="false" ht="14.5" hidden="false" customHeight="false" outlineLevel="0" collapsed="false">
      <c r="A65" s="0" t="n">
        <v>2229</v>
      </c>
      <c r="B65" s="0" t="n">
        <v>0</v>
      </c>
      <c r="C65" s="0" t="n">
        <v>0</v>
      </c>
      <c r="D65" s="0" t="n">
        <v>0</v>
      </c>
      <c r="E65" s="0" t="n">
        <v>6504</v>
      </c>
      <c r="G65" s="0" t="n">
        <v>62</v>
      </c>
      <c r="H65" s="0" t="n">
        <v>0.65</v>
      </c>
      <c r="I65" s="0" t="n">
        <v>0.24</v>
      </c>
      <c r="J65" s="0" t="n">
        <v>0.35</v>
      </c>
      <c r="K65" s="0" t="n">
        <v>3139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6501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3208</v>
      </c>
    </row>
    <row r="66" customFormat="false" ht="14.5" hidden="false" customHeight="false" outlineLevel="0" collapsed="false">
      <c r="A66" s="0" t="n">
        <v>2230</v>
      </c>
      <c r="B66" s="0" t="n">
        <v>1</v>
      </c>
      <c r="C66" s="0" t="n">
        <v>1</v>
      </c>
      <c r="D66" s="0" t="n">
        <v>1</v>
      </c>
      <c r="E66" s="0" t="n">
        <v>9728</v>
      </c>
      <c r="G66" s="0" t="n">
        <v>63</v>
      </c>
      <c r="H66" s="0" t="n">
        <v>0</v>
      </c>
      <c r="I66" s="0" t="n">
        <v>0</v>
      </c>
      <c r="J66" s="0" t="n">
        <v>0</v>
      </c>
      <c r="K66" s="0" t="n">
        <v>3132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9733</v>
      </c>
      <c r="S66" s="0" t="n">
        <v>63</v>
      </c>
      <c r="T66" s="0" t="n">
        <v>0.01</v>
      </c>
      <c r="U66" s="0" t="n">
        <v>0.11</v>
      </c>
      <c r="V66" s="0" t="n">
        <v>0.02</v>
      </c>
      <c r="W66" s="0" t="n">
        <v>3111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</v>
      </c>
      <c r="D67" s="0" t="n">
        <v>0</v>
      </c>
      <c r="E67" s="0" t="n">
        <v>3491</v>
      </c>
      <c r="G67" s="0" t="n">
        <v>64</v>
      </c>
      <c r="H67" s="0" t="n">
        <v>0.5</v>
      </c>
      <c r="I67" s="0" t="n">
        <v>1</v>
      </c>
      <c r="J67" s="0" t="n">
        <v>0.66</v>
      </c>
      <c r="K67" s="0" t="n">
        <v>3636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3575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3725</v>
      </c>
    </row>
    <row r="68" customFormat="false" ht="14.5" hidden="false" customHeight="false" outlineLevel="0" collapsed="false">
      <c r="A68" s="0" t="n">
        <v>2233</v>
      </c>
      <c r="B68" s="0" t="n">
        <v>0.66</v>
      </c>
      <c r="C68" s="0" t="n">
        <v>0.99</v>
      </c>
      <c r="D68" s="0" t="n">
        <v>0.79</v>
      </c>
      <c r="E68" s="0" t="n">
        <v>7291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4046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6996</v>
      </c>
      <c r="S68" s="0" t="n">
        <v>65</v>
      </c>
      <c r="T68" s="0" t="n">
        <v>0.04</v>
      </c>
      <c r="U68" s="0" t="n">
        <v>0.12</v>
      </c>
      <c r="V68" s="0" t="n">
        <v>0.06</v>
      </c>
      <c r="W68" s="0" t="n">
        <v>3998</v>
      </c>
    </row>
    <row r="69" customFormat="false" ht="14.5" hidden="false" customHeight="false" outlineLevel="0" collapsed="false">
      <c r="A69" s="0" t="n">
        <v>2250</v>
      </c>
      <c r="B69" s="0" t="n">
        <v>1</v>
      </c>
      <c r="C69" s="0" t="n">
        <v>1</v>
      </c>
      <c r="D69" s="0" t="n">
        <v>1</v>
      </c>
      <c r="E69" s="0" t="n">
        <v>8506</v>
      </c>
      <c r="G69" s="0" t="n">
        <v>66</v>
      </c>
      <c r="H69" s="0" t="n">
        <v>0.98</v>
      </c>
      <c r="I69" s="0" t="n">
        <v>0.99</v>
      </c>
      <c r="J69" s="0" t="n">
        <v>0.99</v>
      </c>
      <c r="K69" s="0" t="n">
        <v>3367</v>
      </c>
      <c r="M69" s="0" t="n">
        <v>2250</v>
      </c>
      <c r="N69" s="0" t="n">
        <v>0.52</v>
      </c>
      <c r="O69" s="0" t="n">
        <v>0.2</v>
      </c>
      <c r="P69" s="0" t="n">
        <v>0.29</v>
      </c>
      <c r="Q69" s="0" t="n">
        <v>8247</v>
      </c>
      <c r="S69" s="0" t="n">
        <v>66</v>
      </c>
      <c r="T69" s="0" t="n">
        <v>0.02</v>
      </c>
      <c r="U69" s="0" t="n">
        <v>0.04</v>
      </c>
      <c r="V69" s="0" t="n">
        <v>0.03</v>
      </c>
      <c r="W69" s="0" t="n">
        <v>3409</v>
      </c>
    </row>
    <row r="70" customFormat="false" ht="14.5" hidden="false" customHeight="false" outlineLevel="0" collapsed="false">
      <c r="A70" s="0" t="n">
        <v>2251</v>
      </c>
      <c r="B70" s="0" t="n">
        <v>0.64</v>
      </c>
      <c r="C70" s="0" t="n">
        <v>0.75</v>
      </c>
      <c r="D70" s="0" t="n">
        <v>0.69</v>
      </c>
      <c r="E70" s="0" t="n">
        <v>14138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3276</v>
      </c>
      <c r="M70" s="0" t="n">
        <v>2251</v>
      </c>
      <c r="N70" s="0" t="n">
        <v>0.8</v>
      </c>
      <c r="O70" s="0" t="n">
        <v>0</v>
      </c>
      <c r="P70" s="0" t="n">
        <v>0</v>
      </c>
      <c r="Q70" s="0" t="n">
        <v>14083</v>
      </c>
      <c r="S70" s="0" t="n">
        <v>67</v>
      </c>
      <c r="T70" s="0" t="n">
        <v>0</v>
      </c>
      <c r="U70" s="0" t="n">
        <v>0</v>
      </c>
      <c r="V70" s="0" t="n">
        <v>0</v>
      </c>
      <c r="W70" s="0" t="n">
        <v>3304</v>
      </c>
    </row>
    <row r="71" customFormat="false" ht="14.5" hidden="false" customHeight="false" outlineLevel="0" collapsed="false">
      <c r="A71" s="0" t="n">
        <v>2259</v>
      </c>
      <c r="B71" s="0" t="n">
        <v>0.18</v>
      </c>
      <c r="C71" s="0" t="n">
        <v>0.22</v>
      </c>
      <c r="D71" s="0" t="n">
        <v>0.2</v>
      </c>
      <c r="E71" s="0" t="n">
        <v>97126</v>
      </c>
      <c r="G71" s="0" t="n">
        <v>68</v>
      </c>
      <c r="H71" s="0" t="n">
        <v>0.95</v>
      </c>
      <c r="I71" s="0" t="n">
        <v>1</v>
      </c>
      <c r="J71" s="0" t="n">
        <v>0.97</v>
      </c>
      <c r="K71" s="0" t="n">
        <v>3470</v>
      </c>
      <c r="M71" s="0" t="n">
        <v>2259</v>
      </c>
      <c r="N71" s="0" t="n">
        <v>0.1</v>
      </c>
      <c r="O71" s="0" t="n">
        <v>0.96</v>
      </c>
      <c r="P71" s="0" t="n">
        <v>0.18</v>
      </c>
      <c r="Q71" s="0" t="n">
        <v>97230</v>
      </c>
      <c r="S71" s="0" t="n">
        <v>68</v>
      </c>
      <c r="T71" s="0" t="n">
        <v>0.26</v>
      </c>
      <c r="U71" s="0" t="n">
        <v>0.01</v>
      </c>
      <c r="V71" s="0" t="n">
        <v>0.01</v>
      </c>
      <c r="W71" s="0" t="n">
        <v>3514</v>
      </c>
    </row>
    <row r="72" customFormat="false" ht="14.5" hidden="false" customHeight="false" outlineLevel="0" collapsed="false">
      <c r="A72" s="0" t="n">
        <v>2260</v>
      </c>
      <c r="B72" s="0" t="n">
        <v>0.02</v>
      </c>
      <c r="C72" s="0" t="n">
        <v>0</v>
      </c>
      <c r="D72" s="0" t="n">
        <v>0</v>
      </c>
      <c r="E72" s="0" t="n">
        <v>10227</v>
      </c>
      <c r="G72" s="0" t="n">
        <v>69</v>
      </c>
      <c r="H72" s="0" t="n">
        <v>1</v>
      </c>
      <c r="I72" s="0" t="n">
        <v>0.95</v>
      </c>
      <c r="J72" s="0" t="n">
        <v>0.97</v>
      </c>
      <c r="K72" s="0" t="n">
        <v>3473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10076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3479</v>
      </c>
    </row>
    <row r="73" customFormat="false" ht="14.5" hidden="false" customHeight="false" outlineLevel="0" collapsed="false">
      <c r="A73" s="0" t="n">
        <v>2261</v>
      </c>
      <c r="B73" s="0" t="n">
        <v>0.4</v>
      </c>
      <c r="C73" s="0" t="n">
        <v>0.66</v>
      </c>
      <c r="D73" s="0" t="n">
        <v>0.5</v>
      </c>
      <c r="E73" s="0" t="n">
        <v>71036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3556</v>
      </c>
      <c r="M73" s="0" t="n">
        <v>2261</v>
      </c>
      <c r="N73" s="0" t="n">
        <v>0.15</v>
      </c>
      <c r="O73" s="0" t="n">
        <v>0.05</v>
      </c>
      <c r="P73" s="0" t="n">
        <v>0.08</v>
      </c>
      <c r="Q73" s="0" t="n">
        <v>71095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3507</v>
      </c>
    </row>
    <row r="74" customFormat="false" ht="14.5" hidden="false" customHeight="false" outlineLevel="0" collapsed="false">
      <c r="A74" s="0" t="n">
        <v>2262</v>
      </c>
      <c r="B74" s="0" t="n">
        <v>0.51</v>
      </c>
      <c r="C74" s="0" t="n">
        <v>0.63</v>
      </c>
      <c r="D74" s="0" t="n">
        <v>0.56</v>
      </c>
      <c r="E74" s="0" t="n">
        <v>27122</v>
      </c>
      <c r="G74" s="0" t="n">
        <v>71</v>
      </c>
      <c r="H74" s="0" t="n">
        <v>0.98</v>
      </c>
      <c r="I74" s="0" t="n">
        <v>1</v>
      </c>
      <c r="J74" s="0" t="n">
        <v>0.99</v>
      </c>
      <c r="K74" s="0" t="n">
        <v>3732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27228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3734</v>
      </c>
    </row>
    <row r="75" customFormat="false" ht="14.5" hidden="false" customHeight="false" outlineLevel="0" collapsed="false">
      <c r="A75" s="0" t="n">
        <v>2263</v>
      </c>
      <c r="B75" s="0" t="n">
        <v>0.64</v>
      </c>
      <c r="C75" s="0" t="n">
        <v>0.17</v>
      </c>
      <c r="D75" s="0" t="n">
        <v>0.27</v>
      </c>
      <c r="E75" s="0" t="n">
        <v>20697</v>
      </c>
      <c r="G75" s="0" t="n">
        <v>72</v>
      </c>
      <c r="H75" s="0" t="n">
        <v>0.59</v>
      </c>
      <c r="I75" s="0" t="n">
        <v>0.97</v>
      </c>
      <c r="J75" s="0" t="n">
        <v>0.73</v>
      </c>
      <c r="K75" s="0" t="n">
        <v>3211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20595</v>
      </c>
      <c r="S75" s="0" t="n">
        <v>72</v>
      </c>
      <c r="T75" s="0" t="n">
        <v>0.02</v>
      </c>
      <c r="U75" s="0" t="n">
        <v>0.03</v>
      </c>
      <c r="V75" s="0" t="n">
        <v>0.02</v>
      </c>
      <c r="W75" s="0" t="n">
        <v>3215</v>
      </c>
    </row>
    <row r="76" customFormat="false" ht="14.5" hidden="false" customHeight="false" outlineLevel="0" collapsed="false">
      <c r="A76" s="0" t="n">
        <v>2264</v>
      </c>
      <c r="B76" s="0" t="n">
        <v>1</v>
      </c>
      <c r="C76" s="0" t="n">
        <v>1</v>
      </c>
      <c r="D76" s="0" t="n">
        <v>1</v>
      </c>
      <c r="E76" s="0" t="n">
        <v>3368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3540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3355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3491</v>
      </c>
    </row>
    <row r="77" customFormat="false" ht="14.5" hidden="false" customHeight="false" outlineLevel="0" collapsed="false">
      <c r="A77" s="0" t="n">
        <v>2265</v>
      </c>
      <c r="B77" s="0" t="n">
        <v>1</v>
      </c>
      <c r="C77" s="0" t="n">
        <v>0.64</v>
      </c>
      <c r="D77" s="0" t="n">
        <v>0.78</v>
      </c>
      <c r="E77" s="0" t="n">
        <v>10210</v>
      </c>
      <c r="G77" s="0" t="n">
        <v>74</v>
      </c>
      <c r="H77" s="0" t="n">
        <v>1</v>
      </c>
      <c r="I77" s="0" t="n">
        <v>0.98</v>
      </c>
      <c r="J77" s="0" t="n">
        <v>0.99</v>
      </c>
      <c r="K77" s="0" t="n">
        <v>3247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10506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3325</v>
      </c>
    </row>
    <row r="78" customFormat="false" ht="14.5" hidden="false" customHeight="false" outlineLevel="0" collapsed="false">
      <c r="A78" s="0" t="n">
        <v>2278</v>
      </c>
      <c r="B78" s="0" t="n">
        <v>0.58</v>
      </c>
      <c r="C78" s="0" t="n">
        <v>1</v>
      </c>
      <c r="D78" s="0" t="n">
        <v>0.73</v>
      </c>
      <c r="E78" s="0" t="n">
        <v>3261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3301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3301</v>
      </c>
      <c r="S78" s="0" t="n">
        <v>75</v>
      </c>
      <c r="T78" s="0" t="n">
        <v>0</v>
      </c>
      <c r="U78" s="0" t="n">
        <v>0</v>
      </c>
      <c r="V78" s="0" t="n">
        <v>0</v>
      </c>
      <c r="W78" s="0" t="n">
        <v>3444</v>
      </c>
    </row>
    <row r="79" customFormat="false" ht="14.5" hidden="false" customHeight="false" outlineLevel="0" collapsed="false">
      <c r="A79" s="0" t="n">
        <v>2280</v>
      </c>
      <c r="B79" s="0" t="n">
        <v>0.66</v>
      </c>
      <c r="C79" s="0" t="n">
        <v>0.38</v>
      </c>
      <c r="D79" s="0" t="n">
        <v>0.49</v>
      </c>
      <c r="E79" s="0" t="n">
        <v>17472</v>
      </c>
      <c r="G79" s="0" t="n">
        <v>76</v>
      </c>
      <c r="H79" s="0" t="n">
        <v>0.84</v>
      </c>
      <c r="I79" s="0" t="n">
        <v>0.44</v>
      </c>
      <c r="J79" s="0" t="n">
        <v>0.58</v>
      </c>
      <c r="K79" s="0" t="n">
        <v>3325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17450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3249</v>
      </c>
    </row>
    <row r="80" customFormat="false" ht="14.5" hidden="false" customHeight="false" outlineLevel="0" collapsed="false">
      <c r="A80" s="0" t="n">
        <v>2281</v>
      </c>
      <c r="B80" s="0" t="n">
        <v>0.47</v>
      </c>
      <c r="C80" s="0" t="n">
        <v>0.89</v>
      </c>
      <c r="D80" s="0" t="n">
        <v>0.62</v>
      </c>
      <c r="E80" s="0" t="n">
        <v>3847</v>
      </c>
      <c r="G80" s="0" t="n">
        <v>77</v>
      </c>
      <c r="H80" s="0" t="n">
        <v>0.66</v>
      </c>
      <c r="I80" s="0" t="n">
        <v>0.81</v>
      </c>
      <c r="J80" s="0" t="n">
        <v>0.73</v>
      </c>
      <c r="K80" s="0" t="n">
        <v>3580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3830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3551</v>
      </c>
    </row>
    <row r="81" customFormat="false" ht="14.5" hidden="false" customHeight="false" outlineLevel="0" collapsed="false">
      <c r="A81" s="0" t="n">
        <v>2282</v>
      </c>
      <c r="B81" s="0" t="n">
        <v>0.48</v>
      </c>
      <c r="C81" s="0" t="n">
        <v>0.05</v>
      </c>
      <c r="D81" s="0" t="n">
        <v>0.09</v>
      </c>
      <c r="E81" s="0" t="n">
        <v>13732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13879</v>
      </c>
      <c r="S81" s="0" t="n">
        <v>78</v>
      </c>
      <c r="T81" s="0" t="n">
        <v>0.01</v>
      </c>
      <c r="U81" s="0" t="n">
        <v>0.04</v>
      </c>
      <c r="V81" s="0" t="n">
        <v>0.02</v>
      </c>
      <c r="W81" s="0" t="n">
        <v>3194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6468</v>
      </c>
      <c r="G82" s="0" t="n">
        <v>79</v>
      </c>
      <c r="H82" s="0" t="n">
        <v>0.75</v>
      </c>
      <c r="I82" s="0" t="n">
        <v>0.48</v>
      </c>
      <c r="J82" s="0" t="n">
        <v>0.59</v>
      </c>
      <c r="K82" s="0" t="n">
        <v>3292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6389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3254</v>
      </c>
    </row>
    <row r="83" customFormat="false" ht="14.5" hidden="false" customHeight="false" outlineLevel="0" collapsed="false">
      <c r="A83" s="0" t="n">
        <v>2284</v>
      </c>
      <c r="B83" s="0" t="n">
        <v>0.74</v>
      </c>
      <c r="C83" s="0" t="n">
        <v>0.56</v>
      </c>
      <c r="D83" s="0" t="n">
        <v>0.63</v>
      </c>
      <c r="E83" s="0" t="n">
        <v>13569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3256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13702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3205</v>
      </c>
    </row>
    <row r="84" customFormat="false" ht="14.5" hidden="false" customHeight="false" outlineLevel="0" collapsed="false">
      <c r="A84" s="0" t="n">
        <v>2285</v>
      </c>
      <c r="B84" s="0" t="n">
        <v>0.29</v>
      </c>
      <c r="C84" s="0" t="n">
        <v>0.59</v>
      </c>
      <c r="D84" s="0" t="n">
        <v>0.39</v>
      </c>
      <c r="E84" s="0" t="n">
        <v>16342</v>
      </c>
      <c r="G84" s="0" t="n">
        <v>81</v>
      </c>
      <c r="H84" s="0" t="n">
        <v>1</v>
      </c>
      <c r="I84" s="0" t="n">
        <v>0.22</v>
      </c>
      <c r="J84" s="0" t="n">
        <v>0.36</v>
      </c>
      <c r="K84" s="0" t="n">
        <v>3445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16422</v>
      </c>
      <c r="S84" s="0" t="n">
        <v>81</v>
      </c>
      <c r="T84" s="0" t="n">
        <v>0.35</v>
      </c>
      <c r="U84" s="0" t="n">
        <v>0.02</v>
      </c>
      <c r="V84" s="0" t="n">
        <v>0.04</v>
      </c>
      <c r="W84" s="0" t="n">
        <v>3371</v>
      </c>
    </row>
    <row r="85" customFormat="false" ht="14.5" hidden="false" customHeight="false" outlineLevel="0" collapsed="false">
      <c r="A85" s="0" t="n">
        <v>2286</v>
      </c>
      <c r="B85" s="0" t="n">
        <v>0.51</v>
      </c>
      <c r="C85" s="0" t="n">
        <v>1</v>
      </c>
      <c r="D85" s="0" t="n">
        <v>0.68</v>
      </c>
      <c r="E85" s="0" t="n">
        <v>3233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3453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3268</v>
      </c>
      <c r="S85" s="0" t="n">
        <v>82</v>
      </c>
      <c r="T85" s="0" t="n">
        <v>0.04</v>
      </c>
      <c r="U85" s="0" t="n">
        <v>0.03</v>
      </c>
      <c r="V85" s="0" t="n">
        <v>0.03</v>
      </c>
      <c r="W85" s="0" t="n">
        <v>3344</v>
      </c>
    </row>
    <row r="86" customFormat="false" ht="14.5" hidden="false" customHeight="false" outlineLevel="0" collapsed="false">
      <c r="A86" s="0" t="n">
        <v>2289</v>
      </c>
      <c r="B86" s="0" t="n">
        <v>0.99</v>
      </c>
      <c r="C86" s="0" t="n">
        <v>0.16</v>
      </c>
      <c r="D86" s="0" t="n">
        <v>0.27</v>
      </c>
      <c r="E86" s="0" t="n">
        <v>19913</v>
      </c>
      <c r="G86" s="0" t="n">
        <v>83</v>
      </c>
      <c r="H86" s="0" t="n">
        <v>0.49</v>
      </c>
      <c r="I86" s="0" t="n">
        <v>1</v>
      </c>
      <c r="J86" s="0" t="n">
        <v>0.65</v>
      </c>
      <c r="K86" s="0" t="n">
        <v>3434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20016</v>
      </c>
      <c r="S86" s="0" t="n">
        <v>83</v>
      </c>
      <c r="T86" s="0" t="n">
        <v>0.14</v>
      </c>
      <c r="U86" s="0" t="n">
        <v>0.16</v>
      </c>
      <c r="V86" s="0" t="n">
        <v>0.15</v>
      </c>
      <c r="W86" s="0" t="n">
        <v>3364</v>
      </c>
    </row>
    <row r="87" customFormat="false" ht="14.5" hidden="false" customHeight="false" outlineLevel="0" collapsed="false">
      <c r="A87" s="0" t="n">
        <v>2290</v>
      </c>
      <c r="B87" s="0" t="n">
        <v>0.21</v>
      </c>
      <c r="C87" s="0" t="n">
        <v>0.11</v>
      </c>
      <c r="D87" s="0" t="n">
        <v>0.15</v>
      </c>
      <c r="E87" s="0" t="n">
        <v>43524</v>
      </c>
      <c r="G87" s="0" t="n">
        <v>84</v>
      </c>
      <c r="H87" s="0" t="n">
        <v>0.73</v>
      </c>
      <c r="I87" s="0" t="n">
        <v>0.86</v>
      </c>
      <c r="J87" s="0" t="n">
        <v>0.79</v>
      </c>
      <c r="K87" s="0" t="n">
        <v>3740</v>
      </c>
      <c r="M87" s="0" t="n">
        <v>2290</v>
      </c>
      <c r="N87" s="0" t="n">
        <v>0.09</v>
      </c>
      <c r="O87" s="0" t="n">
        <v>0.02</v>
      </c>
      <c r="P87" s="0" t="n">
        <v>0.04</v>
      </c>
      <c r="Q87" s="0" t="n">
        <v>43756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3648</v>
      </c>
    </row>
    <row r="88" customFormat="false" ht="14.5" hidden="false" customHeight="false" outlineLevel="0" collapsed="false">
      <c r="A88" s="0" t="n">
        <v>2291</v>
      </c>
      <c r="B88" s="0" t="n">
        <v>0.4</v>
      </c>
      <c r="C88" s="0" t="n">
        <v>0.38</v>
      </c>
      <c r="D88" s="0" t="n">
        <v>0.39</v>
      </c>
      <c r="E88" s="0" t="n">
        <v>19356</v>
      </c>
      <c r="G88" s="0" t="n">
        <v>85</v>
      </c>
      <c r="H88" s="0" t="n">
        <v>0.92</v>
      </c>
      <c r="I88" s="0" t="n">
        <v>1</v>
      </c>
      <c r="J88" s="0" t="n">
        <v>0.96</v>
      </c>
      <c r="K88" s="0" t="n">
        <v>3377</v>
      </c>
      <c r="M88" s="0" t="n">
        <v>2291</v>
      </c>
      <c r="N88" s="0" t="n">
        <v>0.25</v>
      </c>
      <c r="O88" s="0" t="n">
        <v>0.09</v>
      </c>
      <c r="P88" s="0" t="n">
        <v>0.14</v>
      </c>
      <c r="Q88" s="0" t="n">
        <v>19432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3242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3278</v>
      </c>
      <c r="G89" s="0" t="n">
        <v>86</v>
      </c>
      <c r="H89" s="0" t="n">
        <v>0</v>
      </c>
      <c r="I89" s="0" t="n">
        <v>0</v>
      </c>
      <c r="J89" s="0" t="n">
        <v>0</v>
      </c>
      <c r="K89" s="0" t="n">
        <v>3239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3404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3228</v>
      </c>
    </row>
    <row r="90" customFormat="false" ht="14.5" hidden="false" customHeight="false" outlineLevel="0" collapsed="false">
      <c r="A90" s="0" t="n">
        <v>2293</v>
      </c>
      <c r="B90" s="0" t="n">
        <v>0.99</v>
      </c>
      <c r="C90" s="0" t="n">
        <v>0.44</v>
      </c>
      <c r="D90" s="0" t="n">
        <v>0.61</v>
      </c>
      <c r="E90" s="0" t="n">
        <v>6783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3656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6776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3754</v>
      </c>
    </row>
    <row r="91" customFormat="false" ht="14.5" hidden="false" customHeight="false" outlineLevel="0" collapsed="false">
      <c r="A91" s="0" t="n">
        <v>2294</v>
      </c>
      <c r="B91" s="0" t="n">
        <v>0</v>
      </c>
      <c r="C91" s="0" t="n">
        <v>0</v>
      </c>
      <c r="D91" s="0" t="n">
        <v>0</v>
      </c>
      <c r="E91" s="0" t="n">
        <v>3275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3359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3371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3329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2907</v>
      </c>
      <c r="G92" s="0" t="n">
        <v>89</v>
      </c>
      <c r="H92" s="0" t="n">
        <v>0.8</v>
      </c>
      <c r="I92" s="0" t="n">
        <v>0.11</v>
      </c>
      <c r="J92" s="0" t="n">
        <v>0.2</v>
      </c>
      <c r="K92" s="0" t="n">
        <v>3161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2859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3271</v>
      </c>
    </row>
    <row r="93" customFormat="false" ht="14.5" hidden="false" customHeight="false" outlineLevel="0" collapsed="false">
      <c r="A93" s="0" t="n">
        <v>2296</v>
      </c>
      <c r="B93" s="0" t="n">
        <v>0.5</v>
      </c>
      <c r="C93" s="0" t="n">
        <v>0.7</v>
      </c>
      <c r="D93" s="0" t="n">
        <v>0.58</v>
      </c>
      <c r="E93" s="0" t="n">
        <v>3169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3168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3219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3144</v>
      </c>
    </row>
    <row r="94" customFormat="false" ht="14.5" hidden="false" customHeight="false" outlineLevel="0" collapsed="false">
      <c r="A94" s="0" t="n">
        <v>2300</v>
      </c>
      <c r="B94" s="0" t="n">
        <v>0</v>
      </c>
      <c r="C94" s="0" t="n">
        <v>0</v>
      </c>
      <c r="D94" s="0" t="n">
        <v>0</v>
      </c>
      <c r="E94" s="0" t="n">
        <v>6503</v>
      </c>
      <c r="G94" s="0" t="n">
        <v>91</v>
      </c>
      <c r="H94" s="0" t="n">
        <v>0.97</v>
      </c>
      <c r="I94" s="0" t="n">
        <v>0.44</v>
      </c>
      <c r="J94" s="0" t="n">
        <v>0.61</v>
      </c>
      <c r="K94" s="0" t="n">
        <v>3122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6255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2993</v>
      </c>
    </row>
    <row r="95" customFormat="false" ht="14.5" hidden="false" customHeight="false" outlineLevel="0" collapsed="false">
      <c r="A95" s="0" t="n">
        <v>2303</v>
      </c>
      <c r="B95" s="0" t="n">
        <v>0.68</v>
      </c>
      <c r="C95" s="0" t="n">
        <v>1</v>
      </c>
      <c r="D95" s="0" t="n">
        <v>0.81</v>
      </c>
      <c r="E95" s="0" t="n">
        <v>6445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2579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6483</v>
      </c>
      <c r="S95" s="0" t="n">
        <v>92</v>
      </c>
      <c r="T95" s="0" t="n">
        <v>0</v>
      </c>
      <c r="U95" s="0" t="n">
        <v>0</v>
      </c>
      <c r="V95" s="0" t="n">
        <v>0</v>
      </c>
      <c r="W95" s="0" t="n">
        <v>2609</v>
      </c>
    </row>
    <row r="96" customFormat="false" ht="14.5" hidden="false" customHeight="false" outlineLevel="0" collapsed="false">
      <c r="A96" s="0" t="n">
        <v>2305</v>
      </c>
      <c r="B96" s="0" t="n">
        <v>0.56</v>
      </c>
      <c r="C96" s="0" t="n">
        <v>0.91</v>
      </c>
      <c r="D96" s="0" t="n">
        <v>0.7</v>
      </c>
      <c r="E96" s="0" t="n">
        <v>16823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3330</v>
      </c>
      <c r="M96" s="0" t="n">
        <v>2305</v>
      </c>
      <c r="N96" s="0" t="n">
        <v>0.03</v>
      </c>
      <c r="O96" s="0" t="n">
        <v>0</v>
      </c>
      <c r="P96" s="0" t="n">
        <v>0</v>
      </c>
      <c r="Q96" s="0" t="n">
        <v>16896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3260</v>
      </c>
    </row>
    <row r="97" customFormat="false" ht="14.5" hidden="false" customHeight="false" outlineLevel="0" collapsed="false">
      <c r="A97" s="0" t="n">
        <v>2315</v>
      </c>
      <c r="B97" s="0" t="n">
        <v>1</v>
      </c>
      <c r="C97" s="0" t="n">
        <v>1</v>
      </c>
      <c r="D97" s="0" t="n">
        <v>1</v>
      </c>
      <c r="E97" s="0" t="n">
        <v>3774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3457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3732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3478</v>
      </c>
    </row>
    <row r="98" customFormat="false" ht="14.5" hidden="false" customHeight="false" outlineLevel="0" collapsed="false">
      <c r="A98" s="0" t="n">
        <v>2320</v>
      </c>
      <c r="B98" s="0" t="n">
        <v>0.5</v>
      </c>
      <c r="C98" s="0" t="n">
        <v>0.45</v>
      </c>
      <c r="D98" s="0" t="n">
        <v>0.47</v>
      </c>
      <c r="E98" s="0" t="n">
        <v>10114</v>
      </c>
      <c r="G98" s="0" t="n">
        <v>95</v>
      </c>
      <c r="H98" s="0" t="n">
        <v>1</v>
      </c>
      <c r="I98" s="0" t="n">
        <v>0.99</v>
      </c>
      <c r="J98" s="0" t="n">
        <v>1</v>
      </c>
      <c r="K98" s="0" t="n">
        <v>3614</v>
      </c>
      <c r="M98" s="0" t="n">
        <v>2320</v>
      </c>
      <c r="N98" s="0" t="n">
        <v>0.2</v>
      </c>
      <c r="O98" s="0" t="n">
        <v>0.01</v>
      </c>
      <c r="P98" s="0" t="n">
        <v>0.01</v>
      </c>
      <c r="Q98" s="0" t="n">
        <v>10201</v>
      </c>
      <c r="S98" s="0" t="n">
        <v>95</v>
      </c>
      <c r="T98" s="0" t="n">
        <v>0</v>
      </c>
      <c r="U98" s="0" t="n">
        <v>0</v>
      </c>
      <c r="V98" s="0" t="n">
        <v>0</v>
      </c>
      <c r="W98" s="0" t="n">
        <v>3635</v>
      </c>
    </row>
    <row r="99" customFormat="false" ht="14.5" hidden="false" customHeight="false" outlineLevel="0" collapsed="false">
      <c r="A99" s="0" t="n">
        <v>2321</v>
      </c>
      <c r="B99" s="0" t="n">
        <v>0.46</v>
      </c>
      <c r="C99" s="0" t="n">
        <v>0.68</v>
      </c>
      <c r="D99" s="0" t="n">
        <v>0.55</v>
      </c>
      <c r="E99" s="0" t="n">
        <v>3275</v>
      </c>
      <c r="G99" s="0" t="n">
        <v>96</v>
      </c>
      <c r="H99" s="0" t="n">
        <v>0.58</v>
      </c>
      <c r="I99" s="0" t="n">
        <v>0.96</v>
      </c>
      <c r="J99" s="0" t="n">
        <v>0.72</v>
      </c>
      <c r="K99" s="0" t="n">
        <v>3697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3307</v>
      </c>
      <c r="S99" s="0" t="n">
        <v>96</v>
      </c>
      <c r="T99" s="0" t="n">
        <v>0.01</v>
      </c>
      <c r="U99" s="0" t="n">
        <v>0</v>
      </c>
      <c r="V99" s="0" t="n">
        <v>0.01</v>
      </c>
      <c r="W99" s="0" t="n">
        <v>3697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0.5</v>
      </c>
      <c r="D100" s="0" t="n">
        <v>0.66</v>
      </c>
      <c r="E100" s="0" t="n">
        <v>3261</v>
      </c>
      <c r="G100" s="0" t="n">
        <v>97</v>
      </c>
      <c r="H100" s="0" t="n">
        <v>1</v>
      </c>
      <c r="I100" s="0" t="n">
        <v>0.84</v>
      </c>
      <c r="J100" s="0" t="n">
        <v>0.91</v>
      </c>
      <c r="K100" s="0" t="n">
        <v>2678</v>
      </c>
      <c r="M100" s="0" t="n">
        <v>2324</v>
      </c>
      <c r="N100" s="0" t="n">
        <v>0</v>
      </c>
      <c r="O100" s="0" t="n">
        <v>0</v>
      </c>
      <c r="P100" s="0" t="n">
        <v>0</v>
      </c>
      <c r="Q100" s="0" t="n">
        <v>3247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2646</v>
      </c>
    </row>
    <row r="101" customFormat="false" ht="14.5" hidden="false" customHeight="false" outlineLevel="0" collapsed="false">
      <c r="A101" s="0" t="n">
        <v>2325</v>
      </c>
      <c r="B101" s="0" t="n">
        <v>0.47</v>
      </c>
      <c r="C101" s="0" t="n">
        <v>1</v>
      </c>
      <c r="D101" s="0" t="n">
        <v>0.64</v>
      </c>
      <c r="E101" s="0" t="n">
        <v>10419</v>
      </c>
      <c r="G101" s="0" t="n">
        <v>98</v>
      </c>
      <c r="H101" s="0" t="n">
        <v>0.54</v>
      </c>
      <c r="I101" s="0" t="n">
        <v>0.99</v>
      </c>
      <c r="J101" s="0" t="n">
        <v>0.7</v>
      </c>
      <c r="K101" s="0" t="n">
        <v>3298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10309</v>
      </c>
      <c r="S101" s="0" t="n">
        <v>98</v>
      </c>
      <c r="T101" s="0" t="n">
        <v>0.01</v>
      </c>
      <c r="U101" s="0" t="n">
        <v>0.01</v>
      </c>
      <c r="V101" s="0" t="n">
        <v>0.01</v>
      </c>
      <c r="W101" s="0" t="n">
        <v>3344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3300</v>
      </c>
      <c r="G102" s="0" t="n">
        <v>99</v>
      </c>
      <c r="H102" s="0" t="n">
        <v>1</v>
      </c>
      <c r="I102" s="0" t="n">
        <v>0.17</v>
      </c>
      <c r="J102" s="0" t="n">
        <v>0.29</v>
      </c>
      <c r="K102" s="0" t="n">
        <v>3795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3289</v>
      </c>
      <c r="S102" s="0" t="n">
        <v>99</v>
      </c>
      <c r="T102" s="0" t="n">
        <v>0.03</v>
      </c>
      <c r="U102" s="0" t="n">
        <v>0.01</v>
      </c>
      <c r="V102" s="0" t="n">
        <v>0.01</v>
      </c>
      <c r="W102" s="0" t="n">
        <v>3860</v>
      </c>
    </row>
    <row r="103" customFormat="false" ht="14.5" hidden="false" customHeight="false" outlineLevel="0" collapsed="false">
      <c r="A103" s="0" t="n">
        <v>2330</v>
      </c>
      <c r="B103" s="0" t="n">
        <v>1</v>
      </c>
      <c r="C103" s="0" t="n">
        <v>0.99</v>
      </c>
      <c r="D103" s="0" t="n">
        <v>1</v>
      </c>
      <c r="E103" s="0" t="n">
        <v>3299</v>
      </c>
      <c r="G103" s="0" t="n">
        <v>100</v>
      </c>
      <c r="H103" s="0" t="n">
        <v>0.61</v>
      </c>
      <c r="I103" s="0" t="n">
        <v>0.91</v>
      </c>
      <c r="J103" s="0" t="n">
        <v>0.73</v>
      </c>
      <c r="K103" s="0" t="n">
        <v>3251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3322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3229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3302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3323</v>
      </c>
    </row>
    <row r="105" customFormat="false" ht="14.5" hidden="false" customHeight="false" outlineLevel="0" collapsed="false">
      <c r="A105" s="0" t="s">
        <v>88</v>
      </c>
      <c r="G105" s="0" t="n">
        <v>102</v>
      </c>
      <c r="H105" s="0" t="n">
        <v>0.67</v>
      </c>
      <c r="I105" s="0" t="n">
        <v>0.42</v>
      </c>
      <c r="J105" s="0" t="n">
        <v>0.52</v>
      </c>
      <c r="K105" s="0" t="n">
        <v>3360</v>
      </c>
      <c r="M105" s="0" t="s">
        <v>89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3203</v>
      </c>
    </row>
    <row r="106" customFormat="false" ht="14.5" hidden="false" customHeight="false" outlineLevel="0" collapsed="false">
      <c r="A106" s="0" t="s">
        <v>90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3172</v>
      </c>
      <c r="M106" s="0" t="s">
        <v>91</v>
      </c>
      <c r="S106" s="0" t="n">
        <v>103</v>
      </c>
      <c r="T106" s="0" t="n">
        <v>0.01</v>
      </c>
      <c r="U106" s="0" t="n">
        <v>0.03</v>
      </c>
      <c r="V106" s="0" t="n">
        <v>0.02</v>
      </c>
      <c r="W106" s="0" t="n">
        <v>3075</v>
      </c>
    </row>
    <row r="107" customFormat="false" ht="14.5" hidden="false" customHeight="false" outlineLevel="0" collapsed="false">
      <c r="A107" s="0" t="s">
        <v>92</v>
      </c>
      <c r="G107" s="0" t="n">
        <v>104</v>
      </c>
      <c r="H107" s="0" t="n">
        <v>0.44</v>
      </c>
      <c r="I107" s="0" t="n">
        <v>0.98</v>
      </c>
      <c r="J107" s="0" t="n">
        <v>0.61</v>
      </c>
      <c r="K107" s="0" t="n">
        <v>3227</v>
      </c>
      <c r="M107" s="0" t="s">
        <v>93</v>
      </c>
      <c r="S107" s="0" t="n">
        <v>104</v>
      </c>
      <c r="T107" s="0" t="n">
        <v>0.09</v>
      </c>
      <c r="U107" s="0" t="n">
        <v>0.05</v>
      </c>
      <c r="V107" s="0" t="n">
        <v>0.07</v>
      </c>
      <c r="W107" s="0" t="n">
        <v>3253</v>
      </c>
    </row>
    <row r="108" customFormat="false" ht="14.5" hidden="false" customHeight="false" outlineLevel="0" collapsed="false">
      <c r="G108" s="0" t="n">
        <v>105</v>
      </c>
      <c r="H108" s="0" t="n">
        <v>0.82</v>
      </c>
      <c r="I108" s="0" t="n">
        <v>1</v>
      </c>
      <c r="J108" s="0" t="n">
        <v>0.9</v>
      </c>
      <c r="K108" s="0" t="n">
        <v>3815</v>
      </c>
      <c r="S108" s="0" t="n">
        <v>105</v>
      </c>
      <c r="T108" s="0" t="n">
        <v>0</v>
      </c>
      <c r="U108" s="0" t="n">
        <v>0</v>
      </c>
      <c r="V108" s="0" t="n">
        <v>0</v>
      </c>
      <c r="W108" s="0" t="n">
        <v>3768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0.9</v>
      </c>
      <c r="J109" s="0" t="n">
        <v>0.95</v>
      </c>
      <c r="K109" s="0" t="n">
        <v>3309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3267</v>
      </c>
    </row>
    <row r="110" customFormat="false" ht="14.5" hidden="false" customHeight="false" outlineLevel="0" collapsed="false">
      <c r="G110" s="0" t="n">
        <v>107</v>
      </c>
      <c r="H110" s="0" t="n">
        <v>0.45</v>
      </c>
      <c r="I110" s="0" t="n">
        <v>1</v>
      </c>
      <c r="J110" s="0" t="n">
        <v>0.62</v>
      </c>
      <c r="K110" s="0" t="n">
        <v>3212</v>
      </c>
      <c r="S110" s="0" t="n">
        <v>107</v>
      </c>
      <c r="T110" s="0" t="n">
        <v>0</v>
      </c>
      <c r="U110" s="0" t="n">
        <v>0</v>
      </c>
      <c r="V110" s="0" t="n">
        <v>0</v>
      </c>
      <c r="W110" s="0" t="n">
        <v>3262</v>
      </c>
    </row>
    <row r="111" customFormat="false" ht="14.5" hidden="false" customHeight="false" outlineLevel="0" collapsed="false">
      <c r="G111" s="0" t="n">
        <v>108</v>
      </c>
      <c r="H111" s="0" t="n">
        <v>0.53</v>
      </c>
      <c r="I111" s="0" t="n">
        <v>0.98</v>
      </c>
      <c r="J111" s="0" t="n">
        <v>0.68</v>
      </c>
      <c r="K111" s="0" t="n">
        <v>3426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3407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3319</v>
      </c>
      <c r="S112" s="0" t="n">
        <v>109</v>
      </c>
      <c r="T112" s="0" t="n">
        <v>0.01</v>
      </c>
      <c r="U112" s="0" t="n">
        <v>0.09</v>
      </c>
      <c r="V112" s="0" t="n">
        <v>0.02</v>
      </c>
      <c r="W112" s="0" t="n">
        <v>3325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3477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3529</v>
      </c>
    </row>
    <row r="114" customFormat="false" ht="14.5" hidden="false" customHeight="false" outlineLevel="0" collapsed="false">
      <c r="G114" s="0" t="n">
        <v>111</v>
      </c>
      <c r="H114" s="0" t="n">
        <v>0.99</v>
      </c>
      <c r="I114" s="0" t="n">
        <v>1</v>
      </c>
      <c r="J114" s="0" t="n">
        <v>0.99</v>
      </c>
      <c r="K114" s="0" t="n">
        <v>3274</v>
      </c>
      <c r="S114" s="0" t="n">
        <v>111</v>
      </c>
      <c r="T114" s="0" t="n">
        <v>0</v>
      </c>
      <c r="U114" s="0" t="n">
        <v>0</v>
      </c>
      <c r="V114" s="0" t="n">
        <v>0</v>
      </c>
      <c r="W114" s="0" t="n">
        <v>3262</v>
      </c>
    </row>
    <row r="115" customFormat="false" ht="14.5" hidden="false" customHeight="false" outlineLevel="0" collapsed="false">
      <c r="G115" s="0" t="n">
        <v>112</v>
      </c>
      <c r="H115" s="0" t="n">
        <v>1</v>
      </c>
      <c r="I115" s="0" t="n">
        <v>0.13</v>
      </c>
      <c r="J115" s="0" t="n">
        <v>0.24</v>
      </c>
      <c r="K115" s="0" t="n">
        <v>3269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0.53</v>
      </c>
      <c r="I116" s="0" t="n">
        <v>0.98</v>
      </c>
      <c r="J116" s="0" t="n">
        <v>0.69</v>
      </c>
      <c r="K116" s="0" t="n">
        <v>3351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3274</v>
      </c>
    </row>
    <row r="117" customFormat="false" ht="14.5" hidden="false" customHeight="false" outlineLevel="0" collapsed="false">
      <c r="G117" s="0" t="n">
        <v>114</v>
      </c>
      <c r="H117" s="0" t="n">
        <v>0.54</v>
      </c>
      <c r="I117" s="0" t="n">
        <v>1</v>
      </c>
      <c r="J117" s="0" t="n">
        <v>0.7</v>
      </c>
      <c r="K117" s="0" t="n">
        <v>3261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3344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3341</v>
      </c>
      <c r="S118" s="0" t="n">
        <v>115</v>
      </c>
      <c r="T118" s="0" t="n">
        <v>0.01</v>
      </c>
      <c r="U118" s="0" t="n">
        <v>0.01</v>
      </c>
      <c r="V118" s="0" t="n">
        <v>0.01</v>
      </c>
      <c r="W118" s="0" t="n">
        <v>3413</v>
      </c>
    </row>
    <row r="119" customFormat="false" ht="14.5" hidden="false" customHeight="false" outlineLevel="0" collapsed="false">
      <c r="G119" s="0" t="n">
        <v>116</v>
      </c>
      <c r="H119" s="0" t="n">
        <v>0.67</v>
      </c>
      <c r="I119" s="0" t="n">
        <v>0.59</v>
      </c>
      <c r="J119" s="0" t="n">
        <v>0.63</v>
      </c>
      <c r="K119" s="0" t="n">
        <v>2694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2725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0.51</v>
      </c>
      <c r="J120" s="0" t="n">
        <v>0.68</v>
      </c>
      <c r="K120" s="0" t="n">
        <v>3162</v>
      </c>
      <c r="S120" s="0" t="n">
        <v>117</v>
      </c>
      <c r="T120" s="0" t="n">
        <v>0.03</v>
      </c>
      <c r="U120" s="0" t="n">
        <v>0.04</v>
      </c>
      <c r="V120" s="0" t="n">
        <v>0.03</v>
      </c>
      <c r="W120" s="0" t="n">
        <v>3220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0.99</v>
      </c>
      <c r="J121" s="0" t="n">
        <v>1</v>
      </c>
      <c r="K121" s="0" t="n">
        <v>3917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3823</v>
      </c>
    </row>
    <row r="122" customFormat="false" ht="14.5" hidden="false" customHeight="false" outlineLevel="0" collapsed="false">
      <c r="G122" s="0" t="n">
        <v>119</v>
      </c>
      <c r="H122" s="0" t="n">
        <v>0.73</v>
      </c>
      <c r="I122" s="0" t="n">
        <v>0.23</v>
      </c>
      <c r="J122" s="0" t="n">
        <v>0.35</v>
      </c>
      <c r="K122" s="0" t="n">
        <v>4016</v>
      </c>
      <c r="S122" s="0" t="n">
        <v>119</v>
      </c>
      <c r="T122" s="0" t="n">
        <v>0.03</v>
      </c>
      <c r="U122" s="0" t="n">
        <v>0.09</v>
      </c>
      <c r="V122" s="0" t="n">
        <v>0.04</v>
      </c>
      <c r="W122" s="0" t="n">
        <v>4061</v>
      </c>
    </row>
    <row r="123" customFormat="false" ht="14.5" hidden="false" customHeight="false" outlineLevel="0" collapsed="false">
      <c r="G123" s="0" t="n">
        <v>120</v>
      </c>
      <c r="H123" s="0" t="n">
        <v>0.34</v>
      </c>
      <c r="I123" s="0" t="n">
        <v>1</v>
      </c>
      <c r="J123" s="0" t="n">
        <v>0.51</v>
      </c>
      <c r="K123" s="0" t="n">
        <v>3402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3406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2989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2883</v>
      </c>
    </row>
    <row r="125" customFormat="false" ht="14.5" hidden="false" customHeight="false" outlineLevel="0" collapsed="false">
      <c r="G125" s="0" t="n">
        <v>122</v>
      </c>
      <c r="H125" s="0" t="n">
        <v>0.75</v>
      </c>
      <c r="I125" s="0" t="n">
        <v>0.79</v>
      </c>
      <c r="J125" s="0" t="n">
        <v>0.77</v>
      </c>
      <c r="K125" s="0" t="n">
        <v>3230</v>
      </c>
      <c r="S125" s="0" t="n">
        <v>122</v>
      </c>
      <c r="T125" s="0" t="n">
        <v>0.01</v>
      </c>
      <c r="U125" s="0" t="n">
        <v>0.26</v>
      </c>
      <c r="V125" s="0" t="n">
        <v>0.02</v>
      </c>
      <c r="W125" s="0" t="n">
        <v>3240</v>
      </c>
    </row>
    <row r="126" customFormat="false" ht="14.5" hidden="false" customHeight="false" outlineLevel="0" collapsed="false">
      <c r="G126" s="0" t="n">
        <v>123</v>
      </c>
      <c r="H126" s="0" t="n">
        <v>0.97</v>
      </c>
      <c r="I126" s="0" t="n">
        <v>0.15</v>
      </c>
      <c r="J126" s="0" t="n">
        <v>0.26</v>
      </c>
      <c r="K126" s="0" t="n">
        <v>3666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3570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0.98</v>
      </c>
      <c r="J127" s="0" t="n">
        <v>0.99</v>
      </c>
      <c r="K127" s="0" t="n">
        <v>3229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3287</v>
      </c>
    </row>
    <row r="128" customFormat="false" ht="14.5" hidden="false" customHeight="false" outlineLevel="0" collapsed="false">
      <c r="G128" s="0" t="n">
        <v>125</v>
      </c>
      <c r="H128" s="0" t="n">
        <v>0.81</v>
      </c>
      <c r="I128" s="0" t="n">
        <v>0.99</v>
      </c>
      <c r="J128" s="0" t="n">
        <v>0.89</v>
      </c>
      <c r="K128" s="0" t="n">
        <v>3633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3653</v>
      </c>
    </row>
    <row r="129" customFormat="false" ht="14.5" hidden="false" customHeight="false" outlineLevel="0" collapsed="false">
      <c r="G129" s="0" t="n">
        <v>126</v>
      </c>
      <c r="H129" s="0" t="n">
        <v>0.36</v>
      </c>
      <c r="I129" s="0" t="n">
        <v>1</v>
      </c>
      <c r="J129" s="0" t="n">
        <v>0.53</v>
      </c>
      <c r="K129" s="0" t="n">
        <v>3421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3494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3753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3684</v>
      </c>
    </row>
    <row r="131" customFormat="false" ht="14.5" hidden="false" customHeight="false" outlineLevel="0" collapsed="false">
      <c r="G131" s="0" t="n">
        <v>128</v>
      </c>
      <c r="H131" s="0" t="n">
        <v>0.82</v>
      </c>
      <c r="I131" s="0" t="n">
        <v>0.61</v>
      </c>
      <c r="J131" s="0" t="n">
        <v>0.7</v>
      </c>
      <c r="K131" s="0" t="n">
        <v>3357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3285</v>
      </c>
    </row>
    <row r="132" customFormat="false" ht="14.5" hidden="false" customHeight="false" outlineLevel="0" collapsed="false">
      <c r="G132" s="0" t="n">
        <v>129</v>
      </c>
      <c r="H132" s="0" t="n">
        <v>0.6</v>
      </c>
      <c r="I132" s="0" t="n">
        <v>0.57</v>
      </c>
      <c r="J132" s="0" t="n">
        <v>0.58</v>
      </c>
      <c r="K132" s="0" t="n">
        <v>3926</v>
      </c>
      <c r="S132" s="0" t="n">
        <v>129</v>
      </c>
      <c r="T132" s="0" t="n">
        <v>0.15</v>
      </c>
      <c r="U132" s="0" t="n">
        <v>0</v>
      </c>
      <c r="V132" s="0" t="n">
        <v>0.01</v>
      </c>
      <c r="W132" s="0" t="n">
        <v>3858</v>
      </c>
    </row>
    <row r="133" customFormat="false" ht="14.5" hidden="false" customHeight="false" outlineLevel="0" collapsed="false">
      <c r="G133" s="0" t="n">
        <v>130</v>
      </c>
      <c r="H133" s="0" t="n">
        <v>0.89</v>
      </c>
      <c r="I133" s="0" t="n">
        <v>0.9</v>
      </c>
      <c r="J133" s="0" t="n">
        <v>0.9</v>
      </c>
      <c r="K133" s="0" t="n">
        <v>3285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3267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3211</v>
      </c>
      <c r="S134" s="0" t="n">
        <v>131</v>
      </c>
      <c r="T134" s="0" t="n">
        <v>0.01</v>
      </c>
      <c r="U134" s="0" t="n">
        <v>0.04</v>
      </c>
      <c r="V134" s="0" t="n">
        <v>0.02</v>
      </c>
      <c r="W134" s="0" t="n">
        <v>3322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0.93</v>
      </c>
      <c r="J135" s="0" t="n">
        <v>0.96</v>
      </c>
      <c r="K135" s="0" t="n">
        <v>3240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3123</v>
      </c>
    </row>
    <row r="136" customFormat="false" ht="14.5" hidden="false" customHeight="false" outlineLevel="0" collapsed="false">
      <c r="G136" s="0" t="n">
        <v>133</v>
      </c>
      <c r="H136" s="0" t="n">
        <v>0.98</v>
      </c>
      <c r="I136" s="0" t="n">
        <v>0.75</v>
      </c>
      <c r="J136" s="0" t="n">
        <v>0.85</v>
      </c>
      <c r="K136" s="0" t="n">
        <v>3731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3562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0.92</v>
      </c>
      <c r="J137" s="0" t="n">
        <v>0.96</v>
      </c>
      <c r="K137" s="0" t="n">
        <v>3302</v>
      </c>
      <c r="S137" s="0" t="n">
        <v>134</v>
      </c>
      <c r="T137" s="0" t="n">
        <v>0</v>
      </c>
      <c r="U137" s="0" t="n">
        <v>0.01</v>
      </c>
      <c r="V137" s="0" t="n">
        <v>0.01</v>
      </c>
      <c r="W137" s="0" t="n">
        <v>3238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3243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3372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3176</v>
      </c>
      <c r="S139" s="0" t="n">
        <v>136</v>
      </c>
      <c r="T139" s="0" t="n">
        <v>0.23</v>
      </c>
      <c r="U139" s="0" t="n">
        <v>0.04</v>
      </c>
      <c r="V139" s="0" t="n">
        <v>0.07</v>
      </c>
      <c r="W139" s="0" t="n">
        <v>3199</v>
      </c>
    </row>
    <row r="140" customFormat="false" ht="14.5" hidden="false" customHeight="false" outlineLevel="0" collapsed="false">
      <c r="G140" s="0" t="n">
        <v>137</v>
      </c>
      <c r="H140" s="0" t="n">
        <v>0.51</v>
      </c>
      <c r="I140" s="0" t="n">
        <v>0.96</v>
      </c>
      <c r="J140" s="0" t="n">
        <v>0.66</v>
      </c>
      <c r="K140" s="0" t="n">
        <v>3332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3308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2938</v>
      </c>
      <c r="S141" s="0" t="n">
        <v>138</v>
      </c>
      <c r="T141" s="0" t="n">
        <v>0.38</v>
      </c>
      <c r="U141" s="0" t="n">
        <v>0.2</v>
      </c>
      <c r="V141" s="0" t="n">
        <v>0.26</v>
      </c>
      <c r="W141" s="0" t="n">
        <v>3016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3280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3295</v>
      </c>
    </row>
    <row r="143" customFormat="false" ht="14.5" hidden="false" customHeight="false" outlineLevel="0" collapsed="false">
      <c r="G143" s="0" t="n">
        <v>140</v>
      </c>
      <c r="H143" s="0" t="n">
        <v>0.43</v>
      </c>
      <c r="I143" s="0" t="n">
        <v>0.89</v>
      </c>
      <c r="J143" s="0" t="n">
        <v>0.58</v>
      </c>
      <c r="K143" s="0" t="n">
        <v>3393</v>
      </c>
      <c r="S143" s="0" t="n">
        <v>140</v>
      </c>
      <c r="T143" s="0" t="n">
        <v>0.01</v>
      </c>
      <c r="U143" s="0" t="n">
        <v>0.24</v>
      </c>
      <c r="V143" s="0" t="n">
        <v>0.02</v>
      </c>
      <c r="W143" s="0" t="n">
        <v>3439</v>
      </c>
    </row>
    <row r="144" customFormat="false" ht="14.5" hidden="false" customHeight="false" outlineLevel="0" collapsed="false">
      <c r="G144" s="0" t="n">
        <v>141</v>
      </c>
      <c r="H144" s="0" t="n">
        <v>0.96</v>
      </c>
      <c r="I144" s="0" t="n">
        <v>1</v>
      </c>
      <c r="J144" s="0" t="n">
        <v>0.98</v>
      </c>
      <c r="K144" s="0" t="n">
        <v>3269</v>
      </c>
      <c r="S144" s="0" t="n">
        <v>141</v>
      </c>
      <c r="T144" s="0" t="n">
        <v>0</v>
      </c>
      <c r="U144" s="0" t="n">
        <v>0</v>
      </c>
      <c r="V144" s="0" t="n">
        <v>0</v>
      </c>
      <c r="W144" s="0" t="n">
        <v>3382</v>
      </c>
    </row>
    <row r="145" customFormat="false" ht="14.5" hidden="false" customHeight="false" outlineLevel="0" collapsed="false">
      <c r="G145" s="0" t="n">
        <v>142</v>
      </c>
      <c r="H145" s="0" t="n">
        <v>0.97</v>
      </c>
      <c r="I145" s="0" t="n">
        <v>0.83</v>
      </c>
      <c r="J145" s="0" t="n">
        <v>0.89</v>
      </c>
      <c r="K145" s="0" t="n">
        <v>3171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3244</v>
      </c>
    </row>
    <row r="146" customFormat="false" ht="14.5" hidden="false" customHeight="false" outlineLevel="0" collapsed="false">
      <c r="G146" s="0" t="n">
        <v>143</v>
      </c>
      <c r="H146" s="0" t="n">
        <v>0.92</v>
      </c>
      <c r="I146" s="0" t="n">
        <v>1</v>
      </c>
      <c r="J146" s="0" t="n">
        <v>0.96</v>
      </c>
      <c r="K146" s="0" t="n">
        <v>3298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3248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3318</v>
      </c>
      <c r="S147" s="0" t="n">
        <v>144</v>
      </c>
      <c r="T147" s="0" t="n">
        <v>0.01</v>
      </c>
      <c r="U147" s="0" t="n">
        <v>0</v>
      </c>
      <c r="V147" s="0" t="n">
        <v>0</v>
      </c>
      <c r="W147" s="0" t="n">
        <v>3215</v>
      </c>
    </row>
    <row r="148" customFormat="false" ht="14.5" hidden="false" customHeight="false" outlineLevel="0" collapsed="false">
      <c r="G148" s="0" t="n">
        <v>145</v>
      </c>
      <c r="H148" s="0" t="n">
        <v>0.6</v>
      </c>
      <c r="I148" s="0" t="n">
        <v>0.06</v>
      </c>
      <c r="J148" s="0" t="n">
        <v>0.11</v>
      </c>
      <c r="K148" s="0" t="n">
        <v>3734</v>
      </c>
      <c r="S148" s="0" t="n">
        <v>145</v>
      </c>
      <c r="T148" s="0" t="n">
        <v>0</v>
      </c>
      <c r="U148" s="0" t="n">
        <v>0</v>
      </c>
      <c r="V148" s="0" t="n">
        <v>0</v>
      </c>
      <c r="W148" s="0" t="n">
        <v>3734</v>
      </c>
    </row>
    <row r="149" customFormat="false" ht="14.5" hidden="false" customHeight="false" outlineLevel="0" collapsed="false">
      <c r="G149" s="0" t="n">
        <v>146</v>
      </c>
      <c r="H149" s="0" t="n">
        <v>0.5</v>
      </c>
      <c r="I149" s="0" t="n">
        <v>1</v>
      </c>
      <c r="J149" s="0" t="n">
        <v>0.67</v>
      </c>
      <c r="K149" s="0" t="n">
        <v>3274</v>
      </c>
      <c r="S149" s="0" t="n">
        <v>146</v>
      </c>
      <c r="T149" s="0" t="n">
        <v>0.04</v>
      </c>
      <c r="U149" s="0" t="n">
        <v>0.11</v>
      </c>
      <c r="V149" s="0" t="n">
        <v>0.06</v>
      </c>
      <c r="W149" s="0" t="n">
        <v>3226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3207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3203</v>
      </c>
    </row>
    <row r="151" customFormat="false" ht="14.5" hidden="false" customHeight="false" outlineLevel="0" collapsed="false">
      <c r="G151" s="0" t="n">
        <v>148</v>
      </c>
      <c r="H151" s="0" t="n">
        <v>1</v>
      </c>
      <c r="I151" s="0" t="n">
        <v>0.13</v>
      </c>
      <c r="J151" s="0" t="n">
        <v>0.23</v>
      </c>
      <c r="K151" s="0" t="n">
        <v>3595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3599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3172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3181</v>
      </c>
    </row>
    <row r="153" customFormat="false" ht="14.5" hidden="false" customHeight="false" outlineLevel="0" collapsed="false">
      <c r="G153" s="0" t="n">
        <v>150</v>
      </c>
      <c r="H153" s="0" t="n">
        <v>0.65</v>
      </c>
      <c r="I153" s="0" t="n">
        <v>1</v>
      </c>
      <c r="J153" s="0" t="n">
        <v>0.78</v>
      </c>
      <c r="K153" s="0" t="n">
        <v>3487</v>
      </c>
      <c r="S153" s="0" t="n">
        <v>150</v>
      </c>
      <c r="T153" s="0" t="n">
        <v>0.03</v>
      </c>
      <c r="U153" s="0" t="n">
        <v>0.02</v>
      </c>
      <c r="V153" s="0" t="n">
        <v>0.03</v>
      </c>
      <c r="W153" s="0" t="n">
        <v>3389</v>
      </c>
    </row>
    <row r="154" customFormat="false" ht="14.5" hidden="false" customHeight="false" outlineLevel="0" collapsed="false">
      <c r="G154" s="0" t="n">
        <v>151</v>
      </c>
      <c r="H154" s="0" t="n">
        <v>0.9</v>
      </c>
      <c r="I154" s="0" t="n">
        <v>1</v>
      </c>
      <c r="J154" s="0" t="n">
        <v>0.95</v>
      </c>
      <c r="K154" s="0" t="n">
        <v>3366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3408</v>
      </c>
    </row>
    <row r="155" customFormat="false" ht="14.5" hidden="false" customHeight="false" outlineLevel="0" collapsed="false">
      <c r="G155" s="0" t="n">
        <v>152</v>
      </c>
      <c r="H155" s="0" t="n">
        <v>0.84</v>
      </c>
      <c r="I155" s="0" t="n">
        <v>0.09</v>
      </c>
      <c r="J155" s="0" t="n">
        <v>0.16</v>
      </c>
      <c r="K155" s="0" t="n">
        <v>3300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3425</v>
      </c>
    </row>
    <row r="156" customFormat="false" ht="14.5" hidden="false" customHeight="false" outlineLevel="0" collapsed="false">
      <c r="G156" s="0" t="n">
        <v>153</v>
      </c>
      <c r="H156" s="0" t="n">
        <v>0.97</v>
      </c>
      <c r="I156" s="0" t="n">
        <v>0.78</v>
      </c>
      <c r="J156" s="0" t="n">
        <v>0.87</v>
      </c>
      <c r="K156" s="0" t="n">
        <v>3363</v>
      </c>
      <c r="S156" s="0" t="n">
        <v>153</v>
      </c>
      <c r="T156" s="0" t="n">
        <v>0</v>
      </c>
      <c r="U156" s="0" t="n">
        <v>0</v>
      </c>
      <c r="V156" s="0" t="n">
        <v>0</v>
      </c>
      <c r="W156" s="0" t="n">
        <v>3249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3216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3215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3738</v>
      </c>
      <c r="S158" s="0" t="n">
        <v>155</v>
      </c>
      <c r="T158" s="0" t="n">
        <v>0</v>
      </c>
      <c r="U158" s="0" t="n">
        <v>0</v>
      </c>
      <c r="V158" s="0" t="n">
        <v>0</v>
      </c>
      <c r="W158" s="0" t="n">
        <v>3817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3699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3578</v>
      </c>
    </row>
    <row r="160" customFormat="false" ht="14.5" hidden="false" customHeight="false" outlineLevel="0" collapsed="false">
      <c r="G160" s="0" t="n">
        <v>157</v>
      </c>
      <c r="H160" s="0" t="n">
        <v>0.91</v>
      </c>
      <c r="I160" s="0" t="n">
        <v>0.35</v>
      </c>
      <c r="J160" s="0" t="n">
        <v>0.51</v>
      </c>
      <c r="K160" s="0" t="n">
        <v>3299</v>
      </c>
      <c r="S160" s="0" t="n">
        <v>157</v>
      </c>
      <c r="T160" s="0" t="n">
        <v>0.38</v>
      </c>
      <c r="U160" s="0" t="n">
        <v>0.14</v>
      </c>
      <c r="V160" s="0" t="n">
        <v>0.2</v>
      </c>
      <c r="W160" s="0" t="n">
        <v>3279</v>
      </c>
    </row>
    <row r="161" customFormat="false" ht="14.5" hidden="false" customHeight="false" outlineLevel="0" collapsed="false">
      <c r="G161" s="0" t="n">
        <v>158</v>
      </c>
      <c r="H161" s="0" t="n">
        <v>0.87</v>
      </c>
      <c r="I161" s="0" t="n">
        <v>0.93</v>
      </c>
      <c r="J161" s="0" t="n">
        <v>0.9</v>
      </c>
      <c r="K161" s="0" t="n">
        <v>2988</v>
      </c>
      <c r="S161" s="0" t="n">
        <v>158</v>
      </c>
      <c r="T161" s="0" t="n">
        <v>0.15</v>
      </c>
      <c r="U161" s="0" t="n">
        <v>0.01</v>
      </c>
      <c r="V161" s="0" t="n">
        <v>0.01</v>
      </c>
      <c r="W161" s="0" t="n">
        <v>2913</v>
      </c>
    </row>
    <row r="162" customFormat="false" ht="14.5" hidden="false" customHeight="false" outlineLevel="0" collapsed="false">
      <c r="G162" s="0" t="n">
        <v>159</v>
      </c>
      <c r="H162" s="0" t="n">
        <v>0.93</v>
      </c>
      <c r="I162" s="0" t="n">
        <v>0.94</v>
      </c>
      <c r="J162" s="0" t="n">
        <v>0.94</v>
      </c>
      <c r="K162" s="0" t="n">
        <v>3338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3260</v>
      </c>
    </row>
    <row r="163" customFormat="false" ht="14.5" hidden="false" customHeight="false" outlineLevel="0" collapsed="false">
      <c r="G163" s="0" t="n">
        <v>160</v>
      </c>
      <c r="H163" s="0" t="n">
        <v>0.6</v>
      </c>
      <c r="I163" s="0" t="n">
        <v>1</v>
      </c>
      <c r="J163" s="0" t="n">
        <v>0.75</v>
      </c>
      <c r="K163" s="0" t="n">
        <v>3634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3547</v>
      </c>
    </row>
    <row r="164" customFormat="false" ht="14.5" hidden="false" customHeight="false" outlineLevel="0" collapsed="false">
      <c r="G164" s="0" t="n">
        <v>161</v>
      </c>
      <c r="H164" s="0" t="n">
        <v>0.51</v>
      </c>
      <c r="I164" s="0" t="n">
        <v>1</v>
      </c>
      <c r="J164" s="0" t="n">
        <v>0.68</v>
      </c>
      <c r="K164" s="0" t="n">
        <v>3530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3513</v>
      </c>
    </row>
    <row r="165" customFormat="false" ht="14.5" hidden="false" customHeight="false" outlineLevel="0" collapsed="false">
      <c r="G165" s="0" t="n">
        <v>162</v>
      </c>
      <c r="H165" s="0" t="n">
        <v>0.57</v>
      </c>
      <c r="I165" s="0" t="n">
        <v>0.95</v>
      </c>
      <c r="J165" s="0" t="n">
        <v>0.71</v>
      </c>
      <c r="K165" s="0" t="n">
        <v>3256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3212</v>
      </c>
    </row>
    <row r="166" customFormat="false" ht="14.5" hidden="false" customHeight="false" outlineLevel="0" collapsed="false">
      <c r="G166" s="0" t="n">
        <v>163</v>
      </c>
      <c r="H166" s="0" t="n">
        <v>0.95</v>
      </c>
      <c r="I166" s="0" t="n">
        <v>0.28</v>
      </c>
      <c r="J166" s="0" t="n">
        <v>0.43</v>
      </c>
      <c r="K166" s="0" t="n">
        <v>3210</v>
      </c>
      <c r="S166" s="0" t="n">
        <v>163</v>
      </c>
      <c r="T166" s="0" t="n">
        <v>0.02</v>
      </c>
      <c r="U166" s="0" t="n">
        <v>0.01</v>
      </c>
      <c r="V166" s="0" t="n">
        <v>0.01</v>
      </c>
      <c r="W166" s="0" t="n">
        <v>3230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3217</v>
      </c>
      <c r="S167" s="0" t="n">
        <v>164</v>
      </c>
      <c r="T167" s="0" t="n">
        <v>0.01</v>
      </c>
      <c r="U167" s="0" t="n">
        <v>0.04</v>
      </c>
      <c r="V167" s="0" t="n">
        <v>0.02</v>
      </c>
      <c r="W167" s="0" t="n">
        <v>3269</v>
      </c>
    </row>
    <row r="168" customFormat="false" ht="14.5" hidden="false" customHeight="false" outlineLevel="0" collapsed="false">
      <c r="G168" s="0" t="n">
        <v>165</v>
      </c>
      <c r="H168" s="0" t="n">
        <v>0.34</v>
      </c>
      <c r="I168" s="0" t="n">
        <v>1</v>
      </c>
      <c r="J168" s="0" t="n">
        <v>0.51</v>
      </c>
      <c r="K168" s="0" t="n">
        <v>3276</v>
      </c>
      <c r="S168" s="0" t="n">
        <v>165</v>
      </c>
      <c r="T168" s="0" t="n">
        <v>0.02</v>
      </c>
      <c r="U168" s="0" t="n">
        <v>0.01</v>
      </c>
      <c r="V168" s="0" t="n">
        <v>0.01</v>
      </c>
      <c r="W168" s="0" t="n">
        <v>3211</v>
      </c>
    </row>
    <row r="169" customFormat="false" ht="14.5" hidden="false" customHeight="false" outlineLevel="0" collapsed="false">
      <c r="G169" s="0" t="n">
        <v>166</v>
      </c>
      <c r="H169" s="0" t="n">
        <v>0.72</v>
      </c>
      <c r="I169" s="0" t="n">
        <v>0.55</v>
      </c>
      <c r="J169" s="0" t="n">
        <v>0.62</v>
      </c>
      <c r="K169" s="0" t="n">
        <v>3269</v>
      </c>
      <c r="S169" s="0" t="n">
        <v>166</v>
      </c>
      <c r="T169" s="0" t="n">
        <v>0</v>
      </c>
      <c r="U169" s="0" t="n">
        <v>0</v>
      </c>
      <c r="V169" s="0" t="n">
        <v>0</v>
      </c>
      <c r="W169" s="0" t="n">
        <v>3331</v>
      </c>
    </row>
    <row r="170" customFormat="false" ht="14.5" hidden="false" customHeight="false" outlineLevel="0" collapsed="false">
      <c r="G170" s="0" t="n">
        <v>167</v>
      </c>
      <c r="H170" s="0" t="n">
        <v>0.88</v>
      </c>
      <c r="I170" s="0" t="n">
        <v>0.15</v>
      </c>
      <c r="J170" s="0" t="n">
        <v>0.25</v>
      </c>
      <c r="K170" s="0" t="n">
        <v>3543</v>
      </c>
      <c r="S170" s="0" t="n">
        <v>167</v>
      </c>
      <c r="T170" s="0" t="n">
        <v>0</v>
      </c>
      <c r="U170" s="0" t="n">
        <v>0</v>
      </c>
      <c r="V170" s="0" t="n">
        <v>0</v>
      </c>
      <c r="W170" s="0" t="n">
        <v>3498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3463</v>
      </c>
      <c r="S171" s="0" t="n">
        <v>168</v>
      </c>
      <c r="T171" s="0" t="n">
        <v>0.01</v>
      </c>
      <c r="U171" s="0" t="n">
        <v>0.25</v>
      </c>
      <c r="V171" s="0" t="n">
        <v>0.02</v>
      </c>
      <c r="W171" s="0" t="n">
        <v>3424</v>
      </c>
    </row>
    <row r="172" customFormat="false" ht="14.5" hidden="false" customHeight="false" outlineLevel="0" collapsed="false">
      <c r="G172" s="0" t="n">
        <v>169</v>
      </c>
      <c r="H172" s="0" t="n">
        <v>0.62</v>
      </c>
      <c r="I172" s="0" t="n">
        <v>0.21</v>
      </c>
      <c r="J172" s="0" t="n">
        <v>0.31</v>
      </c>
      <c r="K172" s="0" t="n">
        <v>3181</v>
      </c>
      <c r="S172" s="0" t="n">
        <v>169</v>
      </c>
      <c r="T172" s="0" t="n">
        <v>0.01</v>
      </c>
      <c r="U172" s="0" t="n">
        <v>0.01</v>
      </c>
      <c r="V172" s="0" t="n">
        <v>0.01</v>
      </c>
      <c r="W172" s="0" t="n">
        <v>3304</v>
      </c>
    </row>
    <row r="173" customFormat="false" ht="14.5" hidden="false" customHeight="false" outlineLevel="0" collapsed="false">
      <c r="G173" s="0" t="n">
        <v>170</v>
      </c>
      <c r="H173" s="0" t="n">
        <v>0.42</v>
      </c>
      <c r="I173" s="0" t="n">
        <v>0.97</v>
      </c>
      <c r="J173" s="0" t="n">
        <v>0.58</v>
      </c>
      <c r="K173" s="0" t="n">
        <v>3238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3425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3577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3676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1</v>
      </c>
      <c r="J175" s="0" t="n">
        <v>1</v>
      </c>
      <c r="K175" s="0" t="n">
        <v>3052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3133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3543</v>
      </c>
      <c r="S176" s="0" t="n">
        <v>173</v>
      </c>
      <c r="T176" s="0" t="n">
        <v>0.02</v>
      </c>
      <c r="U176" s="0" t="n">
        <v>0.02</v>
      </c>
      <c r="V176" s="0" t="n">
        <v>0.02</v>
      </c>
      <c r="W176" s="0" t="n">
        <v>3589</v>
      </c>
    </row>
    <row r="177" customFormat="false" ht="14.5" hidden="false" customHeight="false" outlineLevel="0" collapsed="false">
      <c r="G177" s="0" t="n">
        <v>174</v>
      </c>
      <c r="H177" s="0" t="n">
        <v>0.49</v>
      </c>
      <c r="I177" s="0" t="n">
        <v>1</v>
      </c>
      <c r="J177" s="0" t="n">
        <v>0.66</v>
      </c>
      <c r="K177" s="0" t="n">
        <v>3309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3332</v>
      </c>
    </row>
    <row r="178" customFormat="false" ht="14.5" hidden="false" customHeight="false" outlineLevel="0" collapsed="false">
      <c r="G178" s="0" t="n">
        <v>175</v>
      </c>
      <c r="H178" s="0" t="n">
        <v>0.77</v>
      </c>
      <c r="I178" s="0" t="n">
        <v>0.73</v>
      </c>
      <c r="J178" s="0" t="n">
        <v>0.75</v>
      </c>
      <c r="K178" s="0" t="n">
        <v>3111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3174</v>
      </c>
    </row>
    <row r="179" customFormat="false" ht="14.5" hidden="false" customHeight="false" outlineLevel="0" collapsed="false">
      <c r="G179" s="0" t="n">
        <v>176</v>
      </c>
      <c r="H179" s="0" t="n">
        <v>0.36</v>
      </c>
      <c r="I179" s="0" t="n">
        <v>0.98</v>
      </c>
      <c r="J179" s="0" t="n">
        <v>0.53</v>
      </c>
      <c r="K179" s="0" t="n">
        <v>3355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3262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3323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3306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0.23</v>
      </c>
      <c r="J181" s="0" t="n">
        <v>0.38</v>
      </c>
      <c r="K181" s="0" t="n">
        <v>3358</v>
      </c>
      <c r="S181" s="0" t="n">
        <v>178</v>
      </c>
      <c r="T181" s="0" t="n">
        <v>0</v>
      </c>
      <c r="U181" s="0" t="n">
        <v>0</v>
      </c>
      <c r="V181" s="0" t="n">
        <v>0</v>
      </c>
      <c r="W181" s="0" t="n">
        <v>3292</v>
      </c>
    </row>
    <row r="182" customFormat="false" ht="14.5" hidden="false" customHeight="false" outlineLevel="0" collapsed="false">
      <c r="G182" s="0" t="n">
        <v>179</v>
      </c>
      <c r="H182" s="0" t="n">
        <v>0.51</v>
      </c>
      <c r="I182" s="0" t="n">
        <v>0.99</v>
      </c>
      <c r="J182" s="0" t="n">
        <v>0.67</v>
      </c>
      <c r="K182" s="0" t="n">
        <v>3297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3243</v>
      </c>
    </row>
    <row r="183" customFormat="false" ht="14.5" hidden="false" customHeight="false" outlineLevel="0" collapsed="false">
      <c r="G183" s="0" t="n">
        <v>180</v>
      </c>
      <c r="H183" s="0" t="n">
        <v>0.77</v>
      </c>
      <c r="I183" s="0" t="n">
        <v>0.28</v>
      </c>
      <c r="J183" s="0" t="n">
        <v>0.41</v>
      </c>
      <c r="K183" s="0" t="n">
        <v>3175</v>
      </c>
      <c r="S183" s="0" t="n">
        <v>180</v>
      </c>
      <c r="T183" s="0" t="n">
        <v>0</v>
      </c>
      <c r="U183" s="0" t="n">
        <v>0</v>
      </c>
      <c r="V183" s="0" t="n">
        <v>0</v>
      </c>
      <c r="W183" s="0" t="n">
        <v>3281</v>
      </c>
    </row>
    <row r="184" customFormat="false" ht="14.5" hidden="false" customHeight="false" outlineLevel="0" collapsed="false">
      <c r="G184" s="0" t="n">
        <v>181</v>
      </c>
      <c r="H184" s="0" t="n">
        <v>0.51</v>
      </c>
      <c r="I184" s="0" t="n">
        <v>1</v>
      </c>
      <c r="J184" s="0" t="n">
        <v>0.67</v>
      </c>
      <c r="K184" s="0" t="n">
        <v>3213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3224</v>
      </c>
    </row>
    <row r="185" customFormat="false" ht="14.5" hidden="false" customHeight="false" outlineLevel="0" collapsed="false">
      <c r="G185" s="0" t="n">
        <v>182</v>
      </c>
      <c r="H185" s="0" t="n">
        <v>0.51</v>
      </c>
      <c r="I185" s="0" t="n">
        <v>1</v>
      </c>
      <c r="J185" s="0" t="n">
        <v>0.68</v>
      </c>
      <c r="K185" s="0" t="n">
        <v>3297</v>
      </c>
      <c r="S185" s="0" t="n">
        <v>182</v>
      </c>
      <c r="T185" s="0" t="n">
        <v>0.01</v>
      </c>
      <c r="U185" s="0" t="n">
        <v>0.19</v>
      </c>
      <c r="V185" s="0" t="n">
        <v>0.02</v>
      </c>
      <c r="W185" s="0" t="n">
        <v>3280</v>
      </c>
    </row>
    <row r="186" customFormat="false" ht="14.5" hidden="false" customHeight="false" outlineLevel="0" collapsed="false">
      <c r="G186" s="0" t="n">
        <v>183</v>
      </c>
      <c r="H186" s="0" t="n">
        <v>0.41</v>
      </c>
      <c r="I186" s="0" t="n">
        <v>0.98</v>
      </c>
      <c r="J186" s="0" t="n">
        <v>0.58</v>
      </c>
      <c r="K186" s="0" t="n">
        <v>3329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3275</v>
      </c>
    </row>
    <row r="187" customFormat="false" ht="14.5" hidden="false" customHeight="false" outlineLevel="0" collapsed="false">
      <c r="G187" s="0" t="n">
        <v>184</v>
      </c>
      <c r="H187" s="0" t="n">
        <v>0.95</v>
      </c>
      <c r="I187" s="0" t="n">
        <v>0.45</v>
      </c>
      <c r="J187" s="0" t="n">
        <v>0.62</v>
      </c>
      <c r="K187" s="0" t="n">
        <v>3777</v>
      </c>
      <c r="S187" s="0" t="n">
        <v>184</v>
      </c>
      <c r="T187" s="0" t="n">
        <v>0.02</v>
      </c>
      <c r="U187" s="0" t="n">
        <v>0.03</v>
      </c>
      <c r="V187" s="0" t="n">
        <v>0.03</v>
      </c>
      <c r="W187" s="0" t="n">
        <v>3765</v>
      </c>
    </row>
    <row r="188" customFormat="false" ht="14.5" hidden="false" customHeight="false" outlineLevel="0" collapsed="false">
      <c r="G188" s="0" t="n">
        <v>185</v>
      </c>
      <c r="H188" s="0" t="n">
        <v>0.41</v>
      </c>
      <c r="I188" s="0" t="n">
        <v>0.41</v>
      </c>
      <c r="J188" s="0" t="n">
        <v>0.41</v>
      </c>
      <c r="K188" s="0" t="n">
        <v>3199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3148</v>
      </c>
    </row>
    <row r="189" customFormat="false" ht="14.5" hidden="false" customHeight="false" outlineLevel="0" collapsed="false">
      <c r="G189" s="0" t="n">
        <v>186</v>
      </c>
      <c r="H189" s="0" t="n">
        <v>0</v>
      </c>
      <c r="I189" s="0" t="n">
        <v>0</v>
      </c>
      <c r="J189" s="0" t="n">
        <v>0</v>
      </c>
      <c r="K189" s="0" t="n">
        <v>3340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3451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3143</v>
      </c>
      <c r="S190" s="0" t="n">
        <v>187</v>
      </c>
      <c r="T190" s="0" t="n">
        <v>0.01</v>
      </c>
      <c r="U190" s="0" t="n">
        <v>0.01</v>
      </c>
      <c r="V190" s="0" t="n">
        <v>0.01</v>
      </c>
      <c r="W190" s="0" t="n">
        <v>3132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3278</v>
      </c>
      <c r="S191" s="0" t="n">
        <v>188</v>
      </c>
      <c r="T191" s="0" t="n">
        <v>0</v>
      </c>
      <c r="U191" s="0" t="n">
        <v>0</v>
      </c>
      <c r="V191" s="0" t="n">
        <v>0</v>
      </c>
      <c r="W191" s="0" t="n">
        <v>3338</v>
      </c>
    </row>
    <row r="192" customFormat="false" ht="14.5" hidden="false" customHeight="false" outlineLevel="0" collapsed="false">
      <c r="G192" s="0" t="n">
        <v>189</v>
      </c>
      <c r="H192" s="0" t="n">
        <v>0.21</v>
      </c>
      <c r="I192" s="0" t="n">
        <v>0.26</v>
      </c>
      <c r="J192" s="0" t="n">
        <v>0.23</v>
      </c>
      <c r="K192" s="0" t="n">
        <v>3267</v>
      </c>
      <c r="S192" s="0" t="n">
        <v>189</v>
      </c>
      <c r="T192" s="0" t="n">
        <v>0.01</v>
      </c>
      <c r="U192" s="0" t="n">
        <v>0.02</v>
      </c>
      <c r="V192" s="0" t="n">
        <v>0.01</v>
      </c>
      <c r="W192" s="0" t="n">
        <v>3299</v>
      </c>
    </row>
    <row r="193" customFormat="false" ht="14.5" hidden="false" customHeight="false" outlineLevel="0" collapsed="false">
      <c r="G193" s="0" t="n">
        <v>190</v>
      </c>
      <c r="H193" s="0" t="n">
        <v>0.52</v>
      </c>
      <c r="I193" s="0" t="n">
        <v>0.97</v>
      </c>
      <c r="J193" s="0" t="n">
        <v>0.67</v>
      </c>
      <c r="K193" s="0" t="n">
        <v>3249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3272</v>
      </c>
    </row>
    <row r="194" customFormat="false" ht="14.5" hidden="false" customHeight="false" outlineLevel="0" collapsed="false">
      <c r="G194" s="0" t="n">
        <v>191</v>
      </c>
      <c r="H194" s="0" t="n">
        <v>0.82</v>
      </c>
      <c r="I194" s="0" t="n">
        <v>0.41</v>
      </c>
      <c r="J194" s="0" t="n">
        <v>0.54</v>
      </c>
      <c r="K194" s="0" t="n">
        <v>3220</v>
      </c>
      <c r="S194" s="0" t="n">
        <v>191</v>
      </c>
      <c r="T194" s="0" t="n">
        <v>0.02</v>
      </c>
      <c r="U194" s="0" t="n">
        <v>0.16</v>
      </c>
      <c r="V194" s="0" t="n">
        <v>0.03</v>
      </c>
      <c r="W194" s="0" t="n">
        <v>3305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0.99</v>
      </c>
      <c r="J195" s="0" t="n">
        <v>1</v>
      </c>
      <c r="K195" s="0" t="n">
        <v>3332</v>
      </c>
      <c r="S195" s="0" t="n">
        <v>192</v>
      </c>
      <c r="T195" s="0" t="n">
        <v>0</v>
      </c>
      <c r="U195" s="0" t="n">
        <v>0</v>
      </c>
      <c r="V195" s="0" t="n">
        <v>0</v>
      </c>
      <c r="W195" s="0" t="n">
        <v>3316</v>
      </c>
    </row>
    <row r="196" customFormat="false" ht="14.5" hidden="false" customHeight="false" outlineLevel="0" collapsed="false">
      <c r="G196" s="0" t="n">
        <v>193</v>
      </c>
      <c r="H196" s="0" t="n">
        <v>0.65</v>
      </c>
      <c r="I196" s="0" t="n">
        <v>0.99</v>
      </c>
      <c r="J196" s="0" t="n">
        <v>0.79</v>
      </c>
      <c r="K196" s="0" t="n">
        <v>3326</v>
      </c>
      <c r="S196" s="0" t="n">
        <v>193</v>
      </c>
      <c r="T196" s="0" t="n">
        <v>0.06</v>
      </c>
      <c r="U196" s="0" t="n">
        <v>0.09</v>
      </c>
      <c r="V196" s="0" t="n">
        <v>0.07</v>
      </c>
      <c r="W196" s="0" t="n">
        <v>3467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3464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3501</v>
      </c>
    </row>
    <row r="198" customFormat="false" ht="14.5" hidden="false" customHeight="false" outlineLevel="0" collapsed="false">
      <c r="G198" s="0" t="n">
        <v>195</v>
      </c>
      <c r="H198" s="0" t="n">
        <v>0.97</v>
      </c>
      <c r="I198" s="0" t="n">
        <v>0.01</v>
      </c>
      <c r="J198" s="0" t="n">
        <v>0.02</v>
      </c>
      <c r="K198" s="0" t="n">
        <v>3178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3236</v>
      </c>
    </row>
    <row r="199" customFormat="false" ht="14.5" hidden="false" customHeight="false" outlineLevel="0" collapsed="false">
      <c r="G199" s="0" t="n">
        <v>196</v>
      </c>
      <c r="H199" s="0" t="n">
        <v>0.52</v>
      </c>
      <c r="I199" s="0" t="n">
        <v>1</v>
      </c>
      <c r="J199" s="0" t="n">
        <v>0.68</v>
      </c>
      <c r="K199" s="0" t="n">
        <v>3752</v>
      </c>
      <c r="S199" s="0" t="n">
        <v>196</v>
      </c>
      <c r="T199" s="0" t="n">
        <v>0</v>
      </c>
      <c r="U199" s="0" t="n">
        <v>0</v>
      </c>
      <c r="V199" s="0" t="n">
        <v>0</v>
      </c>
      <c r="W199" s="0" t="n">
        <v>3803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0.46</v>
      </c>
      <c r="J200" s="0" t="n">
        <v>0.63</v>
      </c>
      <c r="K200" s="0" t="n">
        <v>3327</v>
      </c>
      <c r="S200" s="0" t="n">
        <v>197</v>
      </c>
      <c r="T200" s="0" t="n">
        <v>0.01</v>
      </c>
      <c r="U200" s="0" t="n">
        <v>0.04</v>
      </c>
      <c r="V200" s="0" t="n">
        <v>0.02</v>
      </c>
      <c r="W200" s="0" t="n">
        <v>3237</v>
      </c>
    </row>
    <row r="201" customFormat="false" ht="14.5" hidden="false" customHeight="false" outlineLevel="0" collapsed="false">
      <c r="G201" s="0" t="n">
        <v>198</v>
      </c>
      <c r="H201" s="0" t="n">
        <v>0.97</v>
      </c>
      <c r="I201" s="0" t="n">
        <v>0.45</v>
      </c>
      <c r="J201" s="0" t="n">
        <v>0.61</v>
      </c>
      <c r="K201" s="0" t="n">
        <v>3201</v>
      </c>
      <c r="S201" s="0" t="n">
        <v>198</v>
      </c>
      <c r="T201" s="0" t="n">
        <v>0</v>
      </c>
      <c r="U201" s="0" t="n">
        <v>0</v>
      </c>
      <c r="V201" s="0" t="n">
        <v>0</v>
      </c>
      <c r="W201" s="0" t="n">
        <v>3119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3268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3326</v>
      </c>
    </row>
    <row r="203" customFormat="false" ht="14.5" hidden="false" customHeight="false" outlineLevel="0" collapsed="false">
      <c r="G203" s="0" t="n">
        <v>200</v>
      </c>
      <c r="H203" s="0" t="n">
        <v>0.63</v>
      </c>
      <c r="I203" s="0" t="n">
        <v>0.98</v>
      </c>
      <c r="J203" s="0" t="n">
        <v>0.77</v>
      </c>
      <c r="K203" s="0" t="n">
        <v>3192</v>
      </c>
      <c r="S203" s="0" t="n">
        <v>200</v>
      </c>
      <c r="T203" s="0" t="n">
        <v>0</v>
      </c>
      <c r="U203" s="0" t="n">
        <v>0.04</v>
      </c>
      <c r="V203" s="0" t="n">
        <v>0.01</v>
      </c>
      <c r="W203" s="0" t="n">
        <v>3242</v>
      </c>
    </row>
    <row r="204" customFormat="false" ht="14.5" hidden="false" customHeight="false" outlineLevel="0" collapsed="false">
      <c r="G204" s="0" t="n">
        <v>201</v>
      </c>
      <c r="H204" s="0" t="n">
        <v>0.93</v>
      </c>
      <c r="I204" s="0" t="n">
        <v>1</v>
      </c>
      <c r="J204" s="0" t="n">
        <v>0.96</v>
      </c>
      <c r="K204" s="0" t="n">
        <v>3250</v>
      </c>
      <c r="S204" s="0" t="n">
        <v>201</v>
      </c>
      <c r="T204" s="0" t="n">
        <v>0.01</v>
      </c>
      <c r="U204" s="0" t="n">
        <v>0.06</v>
      </c>
      <c r="V204" s="0" t="n">
        <v>0.02</v>
      </c>
      <c r="W204" s="0" t="n">
        <v>3220</v>
      </c>
    </row>
    <row r="205" customFormat="false" ht="14.5" hidden="false" customHeight="false" outlineLevel="0" collapsed="false">
      <c r="G205" s="0" t="n">
        <v>202</v>
      </c>
      <c r="H205" s="0" t="n">
        <v>0.46</v>
      </c>
      <c r="I205" s="0" t="n">
        <v>0.99</v>
      </c>
      <c r="J205" s="0" t="n">
        <v>0.63</v>
      </c>
      <c r="K205" s="0" t="n">
        <v>3554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3494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2963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3140</v>
      </c>
    </row>
    <row r="207" customFormat="false" ht="14.5" hidden="false" customHeight="false" outlineLevel="0" collapsed="false">
      <c r="G207" s="0" t="n">
        <v>204</v>
      </c>
      <c r="H207" s="0" t="n">
        <v>0.79</v>
      </c>
      <c r="I207" s="0" t="n">
        <v>0.97</v>
      </c>
      <c r="J207" s="0" t="n">
        <v>0.87</v>
      </c>
      <c r="K207" s="0" t="n">
        <v>3590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3589</v>
      </c>
    </row>
    <row r="208" customFormat="false" ht="14.5" hidden="false" customHeight="false" outlineLevel="0" collapsed="false">
      <c r="G208" s="0" t="n">
        <v>205</v>
      </c>
      <c r="H208" s="0" t="n">
        <v>0</v>
      </c>
      <c r="I208" s="0" t="n">
        <v>0</v>
      </c>
      <c r="J208" s="0" t="n">
        <v>0</v>
      </c>
      <c r="K208" s="0" t="n">
        <v>3300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3222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3717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3762</v>
      </c>
    </row>
    <row r="210" customFormat="false" ht="14.5" hidden="false" customHeight="false" outlineLevel="0" collapsed="false">
      <c r="G210" s="0" t="n">
        <v>207</v>
      </c>
      <c r="H210" s="0" t="n">
        <v>0.62</v>
      </c>
      <c r="I210" s="0" t="n">
        <v>0.91</v>
      </c>
      <c r="J210" s="0" t="n">
        <v>0.74</v>
      </c>
      <c r="K210" s="0" t="n">
        <v>3373</v>
      </c>
      <c r="S210" s="0" t="n">
        <v>207</v>
      </c>
      <c r="T210" s="0" t="n">
        <v>0.02</v>
      </c>
      <c r="U210" s="0" t="n">
        <v>0.07</v>
      </c>
      <c r="V210" s="0" t="n">
        <v>0.02</v>
      </c>
      <c r="W210" s="0" t="n">
        <v>3308</v>
      </c>
    </row>
    <row r="211" customFormat="false" ht="14.5" hidden="false" customHeight="false" outlineLevel="0" collapsed="false">
      <c r="G211" s="0" t="n">
        <v>208</v>
      </c>
      <c r="H211" s="0" t="n">
        <v>0.99</v>
      </c>
      <c r="I211" s="0" t="n">
        <v>0.79</v>
      </c>
      <c r="J211" s="0" t="n">
        <v>0.88</v>
      </c>
      <c r="K211" s="0" t="n">
        <v>3494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3431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0.91</v>
      </c>
      <c r="J212" s="0" t="n">
        <v>0.95</v>
      </c>
      <c r="K212" s="0" t="n">
        <v>3552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3704</v>
      </c>
    </row>
    <row r="213" customFormat="false" ht="14.5" hidden="false" customHeight="false" outlineLevel="0" collapsed="false">
      <c r="G213" s="0" t="n">
        <v>210</v>
      </c>
      <c r="H213" s="0" t="n">
        <v>0.83</v>
      </c>
      <c r="I213" s="0" t="n">
        <v>0.32</v>
      </c>
      <c r="J213" s="0" t="n">
        <v>0.46</v>
      </c>
      <c r="K213" s="0" t="n">
        <v>3558</v>
      </c>
      <c r="S213" s="0" t="n">
        <v>210</v>
      </c>
      <c r="T213" s="0" t="n">
        <v>0.02</v>
      </c>
      <c r="U213" s="0" t="n">
        <v>0</v>
      </c>
      <c r="V213" s="0" t="n">
        <v>0.01</v>
      </c>
      <c r="W213" s="0" t="n">
        <v>3509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0.01</v>
      </c>
      <c r="J214" s="0" t="n">
        <v>0.01</v>
      </c>
      <c r="K214" s="0" t="n">
        <v>3285</v>
      </c>
      <c r="S214" s="0" t="n">
        <v>211</v>
      </c>
      <c r="T214" s="0" t="n">
        <v>0.03</v>
      </c>
      <c r="U214" s="0" t="n">
        <v>0.01</v>
      </c>
      <c r="V214" s="0" t="n">
        <v>0.01</v>
      </c>
      <c r="W214" s="0" t="n">
        <v>3187</v>
      </c>
    </row>
    <row r="215" customFormat="false" ht="14.5" hidden="false" customHeight="false" outlineLevel="0" collapsed="false">
      <c r="G215" s="0" t="n">
        <v>212</v>
      </c>
      <c r="H215" s="0" t="n">
        <v>1</v>
      </c>
      <c r="I215" s="0" t="n">
        <v>0</v>
      </c>
      <c r="J215" s="0" t="n">
        <v>0.01</v>
      </c>
      <c r="K215" s="0" t="n">
        <v>3675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3684</v>
      </c>
    </row>
    <row r="216" customFormat="false" ht="14.5" hidden="false" customHeight="false" outlineLevel="0" collapsed="false">
      <c r="G216" s="0" t="n">
        <v>213</v>
      </c>
      <c r="H216" s="0" t="n">
        <v>0</v>
      </c>
      <c r="I216" s="0" t="n">
        <v>0</v>
      </c>
      <c r="J216" s="0" t="n">
        <v>0</v>
      </c>
      <c r="K216" s="0" t="n">
        <v>3366</v>
      </c>
      <c r="S216" s="0" t="n">
        <v>213</v>
      </c>
      <c r="T216" s="0" t="n">
        <v>0.01</v>
      </c>
      <c r="U216" s="0" t="n">
        <v>0.27</v>
      </c>
      <c r="V216" s="0" t="n">
        <v>0.03</v>
      </c>
      <c r="W216" s="0" t="n">
        <v>3304</v>
      </c>
    </row>
    <row r="217" customFormat="false" ht="14.5" hidden="false" customHeight="false" outlineLevel="0" collapsed="false">
      <c r="G217" s="0" t="n">
        <v>214</v>
      </c>
      <c r="H217" s="0" t="n">
        <v>0.81</v>
      </c>
      <c r="I217" s="0" t="n">
        <v>0.3</v>
      </c>
      <c r="J217" s="0" t="n">
        <v>0.44</v>
      </c>
      <c r="K217" s="0" t="n">
        <v>3221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3338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3584</v>
      </c>
      <c r="S218" s="0" t="n">
        <v>215</v>
      </c>
      <c r="T218" s="0" t="n">
        <v>0</v>
      </c>
      <c r="U218" s="0" t="n">
        <v>0</v>
      </c>
      <c r="V218" s="0" t="n">
        <v>0</v>
      </c>
      <c r="W218" s="0" t="n">
        <v>3509</v>
      </c>
    </row>
    <row r="219" customFormat="false" ht="14.5" hidden="false" customHeight="false" outlineLevel="0" collapsed="false">
      <c r="G219" s="0" t="n">
        <v>216</v>
      </c>
      <c r="H219" s="0" t="n">
        <v>0.98</v>
      </c>
      <c r="I219" s="0" t="n">
        <v>1</v>
      </c>
      <c r="J219" s="0" t="n">
        <v>0.99</v>
      </c>
      <c r="K219" s="0" t="n">
        <v>3255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3194</v>
      </c>
    </row>
    <row r="220" customFormat="false" ht="14.5" hidden="false" customHeight="false" outlineLevel="0" collapsed="false">
      <c r="G220" s="0" t="n">
        <v>217</v>
      </c>
      <c r="H220" s="0" t="n">
        <v>0.5</v>
      </c>
      <c r="I220" s="0" t="n">
        <v>0.96</v>
      </c>
      <c r="J220" s="0" t="n">
        <v>0.66</v>
      </c>
      <c r="K220" s="0" t="n">
        <v>3641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3686</v>
      </c>
    </row>
    <row r="221" customFormat="false" ht="14.5" hidden="false" customHeight="false" outlineLevel="0" collapsed="false">
      <c r="G221" s="0" t="n">
        <v>218</v>
      </c>
      <c r="H221" s="0" t="n">
        <v>0.76</v>
      </c>
      <c r="I221" s="0" t="n">
        <v>1</v>
      </c>
      <c r="J221" s="0" t="n">
        <v>0.86</v>
      </c>
      <c r="K221" s="0" t="n">
        <v>3367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3350</v>
      </c>
    </row>
    <row r="222" customFormat="false" ht="14.5" hidden="false" customHeight="false" outlineLevel="0" collapsed="false">
      <c r="G222" s="0" t="n">
        <v>219</v>
      </c>
      <c r="H222" s="0" t="n">
        <v>0</v>
      </c>
      <c r="I222" s="0" t="n">
        <v>0</v>
      </c>
      <c r="J222" s="0" t="n">
        <v>0</v>
      </c>
      <c r="K222" s="0" t="n">
        <v>3166</v>
      </c>
      <c r="S222" s="0" t="n">
        <v>219</v>
      </c>
      <c r="T222" s="0" t="n">
        <v>0.01</v>
      </c>
      <c r="U222" s="0" t="n">
        <v>0.04</v>
      </c>
      <c r="V222" s="0" t="n">
        <v>0.02</v>
      </c>
      <c r="W222" s="0" t="n">
        <v>3337</v>
      </c>
    </row>
    <row r="223" customFormat="false" ht="14.5" hidden="false" customHeight="false" outlineLevel="0" collapsed="false">
      <c r="G223" s="0" t="n">
        <v>220</v>
      </c>
      <c r="H223" s="0" t="n">
        <v>0.95</v>
      </c>
      <c r="I223" s="0" t="n">
        <v>0.96</v>
      </c>
      <c r="J223" s="0" t="n">
        <v>0.96</v>
      </c>
      <c r="K223" s="0" t="n">
        <v>3237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3354</v>
      </c>
    </row>
    <row r="224" customFormat="false" ht="14.5" hidden="false" customHeight="false" outlineLevel="0" collapsed="false">
      <c r="G224" s="0" t="n">
        <v>221</v>
      </c>
      <c r="H224" s="0" t="n">
        <v>0.48</v>
      </c>
      <c r="I224" s="0" t="n">
        <v>1</v>
      </c>
      <c r="J224" s="0" t="n">
        <v>0.65</v>
      </c>
      <c r="K224" s="0" t="n">
        <v>3511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3620</v>
      </c>
    </row>
    <row r="225" customFormat="false" ht="14.5" hidden="false" customHeight="false" outlineLevel="0" collapsed="false">
      <c r="G225" s="0" t="n">
        <v>222</v>
      </c>
      <c r="H225" s="0" t="n">
        <v>0.66</v>
      </c>
      <c r="I225" s="0" t="n">
        <v>0.95</v>
      </c>
      <c r="J225" s="0" t="n">
        <v>0.77</v>
      </c>
      <c r="K225" s="0" t="n">
        <v>3098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3089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3695</v>
      </c>
      <c r="S226" s="0" t="n">
        <v>223</v>
      </c>
      <c r="T226" s="0" t="n">
        <v>0.03</v>
      </c>
      <c r="U226" s="0" t="n">
        <v>0.01</v>
      </c>
      <c r="V226" s="0" t="n">
        <v>0.02</v>
      </c>
      <c r="W226" s="0" t="n">
        <v>3637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3173</v>
      </c>
      <c r="S227" s="0" t="n">
        <v>224</v>
      </c>
      <c r="T227" s="0" t="n">
        <v>0.19</v>
      </c>
      <c r="U227" s="0" t="n">
        <v>0.07</v>
      </c>
      <c r="V227" s="0" t="n">
        <v>0.1</v>
      </c>
      <c r="W227" s="0" t="n">
        <v>3249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3440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3437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3323</v>
      </c>
      <c r="S229" s="0" t="n">
        <v>226</v>
      </c>
      <c r="T229" s="0" t="n">
        <v>0.01</v>
      </c>
      <c r="U229" s="0" t="n">
        <v>0.01</v>
      </c>
      <c r="V229" s="0" t="n">
        <v>0.01</v>
      </c>
      <c r="W229" s="0" t="n">
        <v>3484</v>
      </c>
    </row>
    <row r="230" customFormat="false" ht="14.5" hidden="false" customHeight="false" outlineLevel="0" collapsed="false">
      <c r="G230" s="0" t="n">
        <v>227</v>
      </c>
      <c r="H230" s="0" t="n">
        <v>0.65</v>
      </c>
      <c r="I230" s="0" t="n">
        <v>0.7</v>
      </c>
      <c r="J230" s="0" t="n">
        <v>0.67</v>
      </c>
      <c r="K230" s="0" t="n">
        <v>3382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3361</v>
      </c>
    </row>
    <row r="231" customFormat="false" ht="14.5" hidden="false" customHeight="false" outlineLevel="0" collapsed="false">
      <c r="G231" s="0" t="n">
        <v>228</v>
      </c>
      <c r="H231" s="0" t="n">
        <v>0.92</v>
      </c>
      <c r="I231" s="0" t="n">
        <v>0.33</v>
      </c>
      <c r="J231" s="0" t="n">
        <v>0.49</v>
      </c>
      <c r="K231" s="0" t="n">
        <v>3290</v>
      </c>
      <c r="S231" s="0" t="n">
        <v>228</v>
      </c>
      <c r="T231" s="0" t="n">
        <v>0.02</v>
      </c>
      <c r="U231" s="0" t="n">
        <v>0.09</v>
      </c>
      <c r="V231" s="0" t="n">
        <v>0.03</v>
      </c>
      <c r="W231" s="0" t="n">
        <v>3155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0.99</v>
      </c>
      <c r="J232" s="0" t="n">
        <v>0.99</v>
      </c>
      <c r="K232" s="0" t="n">
        <v>3128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3035</v>
      </c>
    </row>
    <row r="233" customFormat="false" ht="14.5" hidden="false" customHeight="false" outlineLevel="0" collapsed="false">
      <c r="G233" s="0" t="n">
        <v>230</v>
      </c>
      <c r="H233" s="0" t="n">
        <v>0.86</v>
      </c>
      <c r="I233" s="0" t="n">
        <v>0.97</v>
      </c>
      <c r="J233" s="0" t="n">
        <v>0.91</v>
      </c>
      <c r="K233" s="0" t="n">
        <v>3276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3230</v>
      </c>
    </row>
    <row r="234" customFormat="false" ht="14.5" hidden="false" customHeight="false" outlineLevel="0" collapsed="false">
      <c r="G234" s="0" t="n">
        <v>231</v>
      </c>
      <c r="H234" s="0" t="n">
        <v>0.67</v>
      </c>
      <c r="I234" s="0" t="n">
        <v>0.92</v>
      </c>
      <c r="J234" s="0" t="n">
        <v>0.78</v>
      </c>
      <c r="K234" s="0" t="n">
        <v>3243</v>
      </c>
      <c r="S234" s="0" t="n">
        <v>231</v>
      </c>
      <c r="T234" s="0" t="n">
        <v>0.02</v>
      </c>
      <c r="U234" s="0" t="n">
        <v>0.02</v>
      </c>
      <c r="V234" s="0" t="n">
        <v>0.02</v>
      </c>
      <c r="W234" s="0" t="n">
        <v>3346</v>
      </c>
    </row>
    <row r="235" customFormat="false" ht="14.5" hidden="false" customHeight="false" outlineLevel="0" collapsed="false">
      <c r="G235" s="0" t="n">
        <v>232</v>
      </c>
      <c r="H235" s="0" t="n">
        <v>0.98</v>
      </c>
      <c r="I235" s="0" t="n">
        <v>0.02</v>
      </c>
      <c r="J235" s="0" t="n">
        <v>0.03</v>
      </c>
      <c r="K235" s="0" t="n">
        <v>3845</v>
      </c>
      <c r="S235" s="0" t="n">
        <v>232</v>
      </c>
      <c r="T235" s="0" t="n">
        <v>0</v>
      </c>
      <c r="U235" s="0" t="n">
        <v>0</v>
      </c>
      <c r="V235" s="0" t="n">
        <v>0</v>
      </c>
      <c r="W235" s="0" t="n">
        <v>3900</v>
      </c>
    </row>
    <row r="236" customFormat="false" ht="14.5" hidden="false" customHeight="false" outlineLevel="0" collapsed="false">
      <c r="G236" s="0" t="n">
        <v>233</v>
      </c>
      <c r="H236" s="0" t="n">
        <v>0.89</v>
      </c>
      <c r="I236" s="0" t="n">
        <v>1</v>
      </c>
      <c r="J236" s="0" t="n">
        <v>0.94</v>
      </c>
      <c r="K236" s="0" t="n">
        <v>3246</v>
      </c>
      <c r="S236" s="0" t="n">
        <v>233</v>
      </c>
      <c r="T236" s="0" t="n">
        <v>0.11</v>
      </c>
      <c r="U236" s="0" t="n">
        <v>0.02</v>
      </c>
      <c r="V236" s="0" t="n">
        <v>0.04</v>
      </c>
      <c r="W236" s="0" t="n">
        <v>3195</v>
      </c>
    </row>
    <row r="237" customFormat="false" ht="14.5" hidden="false" customHeight="false" outlineLevel="0" collapsed="false">
      <c r="G237" s="0" t="n">
        <v>234</v>
      </c>
      <c r="H237" s="0" t="n">
        <v>0.63</v>
      </c>
      <c r="I237" s="0" t="n">
        <v>0.82</v>
      </c>
      <c r="J237" s="0" t="n">
        <v>0.71</v>
      </c>
      <c r="K237" s="0" t="n">
        <v>3982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3981</v>
      </c>
    </row>
    <row r="238" customFormat="false" ht="14.5" hidden="false" customHeight="false" outlineLevel="0" collapsed="false">
      <c r="G238" s="0" t="n">
        <v>235</v>
      </c>
      <c r="H238" s="0" t="n">
        <v>1</v>
      </c>
      <c r="I238" s="0" t="n">
        <v>1</v>
      </c>
      <c r="J238" s="0" t="n">
        <v>1</v>
      </c>
      <c r="K238" s="0" t="n">
        <v>3399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3414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3285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3237</v>
      </c>
    </row>
    <row r="240" customFormat="false" ht="14.5" hidden="false" customHeight="false" outlineLevel="0" collapsed="false">
      <c r="G240" s="0" t="n">
        <v>237</v>
      </c>
      <c r="H240" s="0" t="n">
        <v>0.74</v>
      </c>
      <c r="I240" s="0" t="n">
        <v>0.26</v>
      </c>
      <c r="J240" s="0" t="n">
        <v>0.38</v>
      </c>
      <c r="K240" s="0" t="n">
        <v>3261</v>
      </c>
      <c r="S240" s="0" t="n">
        <v>237</v>
      </c>
      <c r="T240" s="0" t="n">
        <v>0.01</v>
      </c>
      <c r="U240" s="0" t="n">
        <v>0.02</v>
      </c>
      <c r="V240" s="0" t="n">
        <v>0.01</v>
      </c>
      <c r="W240" s="0" t="n">
        <v>3249</v>
      </c>
    </row>
    <row r="241" customFormat="false" ht="14.5" hidden="false" customHeight="false" outlineLevel="0" collapsed="false">
      <c r="G241" s="0" t="n">
        <v>238</v>
      </c>
      <c r="H241" s="0" t="n">
        <v>0.95</v>
      </c>
      <c r="I241" s="0" t="n">
        <v>1</v>
      </c>
      <c r="J241" s="0" t="n">
        <v>0.98</v>
      </c>
      <c r="K241" s="0" t="n">
        <v>3282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3283</v>
      </c>
    </row>
    <row r="242" customFormat="false" ht="14.5" hidden="false" customHeight="false" outlineLevel="0" collapsed="false">
      <c r="G242" s="0" t="n">
        <v>239</v>
      </c>
      <c r="H242" s="0" t="n">
        <v>0.95</v>
      </c>
      <c r="I242" s="0" t="n">
        <v>0.94</v>
      </c>
      <c r="J242" s="0" t="n">
        <v>0.94</v>
      </c>
      <c r="K242" s="0" t="n">
        <v>3772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3679</v>
      </c>
    </row>
    <row r="243" customFormat="false" ht="14.5" hidden="false" customHeight="false" outlineLevel="0" collapsed="false">
      <c r="G243" s="0" t="n">
        <v>240</v>
      </c>
      <c r="H243" s="0" t="n">
        <v>1</v>
      </c>
      <c r="I243" s="0" t="n">
        <v>0.89</v>
      </c>
      <c r="J243" s="0" t="n">
        <v>0.94</v>
      </c>
      <c r="K243" s="0" t="n">
        <v>3292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3277</v>
      </c>
    </row>
    <row r="244" customFormat="false" ht="14.5" hidden="false" customHeight="false" outlineLevel="0" collapsed="false">
      <c r="G244" s="0" t="n">
        <v>241</v>
      </c>
      <c r="H244" s="0" t="n">
        <v>0.7</v>
      </c>
      <c r="I244" s="0" t="n">
        <v>0.25</v>
      </c>
      <c r="J244" s="0" t="n">
        <v>0.37</v>
      </c>
      <c r="K244" s="0" t="n">
        <v>3319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3216</v>
      </c>
    </row>
    <row r="245" customFormat="false" ht="14.5" hidden="false" customHeight="false" outlineLevel="0" collapsed="false">
      <c r="G245" s="0" t="n">
        <v>242</v>
      </c>
      <c r="H245" s="0" t="n">
        <v>0.5</v>
      </c>
      <c r="I245" s="0" t="n">
        <v>1</v>
      </c>
      <c r="J245" s="0" t="n">
        <v>0.67</v>
      </c>
      <c r="K245" s="0" t="n">
        <v>3213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3305</v>
      </c>
    </row>
    <row r="246" customFormat="false" ht="14.5" hidden="false" customHeight="false" outlineLevel="0" collapsed="false">
      <c r="G246" s="0" t="n">
        <v>243</v>
      </c>
      <c r="H246" s="0" t="n">
        <v>0.87</v>
      </c>
      <c r="I246" s="0" t="n">
        <v>0.16</v>
      </c>
      <c r="J246" s="0" t="n">
        <v>0.27</v>
      </c>
      <c r="K246" s="0" t="n">
        <v>3525</v>
      </c>
      <c r="S246" s="0" t="n">
        <v>243</v>
      </c>
      <c r="T246" s="0" t="n">
        <v>0.02</v>
      </c>
      <c r="U246" s="0" t="n">
        <v>0</v>
      </c>
      <c r="V246" s="0" t="n">
        <v>0</v>
      </c>
      <c r="W246" s="0" t="n">
        <v>3491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0</v>
      </c>
      <c r="J247" s="0" t="n">
        <v>0</v>
      </c>
      <c r="K247" s="0" t="n">
        <v>3257</v>
      </c>
      <c r="S247" s="0" t="n">
        <v>244</v>
      </c>
      <c r="T247" s="0" t="n">
        <v>0.01</v>
      </c>
      <c r="U247" s="0" t="n">
        <v>0</v>
      </c>
      <c r="V247" s="0" t="n">
        <v>0</v>
      </c>
      <c r="W247" s="0" t="n">
        <v>3276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0.95</v>
      </c>
      <c r="J248" s="0" t="n">
        <v>0.98</v>
      </c>
      <c r="K248" s="0" t="n">
        <v>3331</v>
      </c>
      <c r="S248" s="0" t="n">
        <v>245</v>
      </c>
      <c r="T248" s="0" t="n">
        <v>0.03</v>
      </c>
      <c r="U248" s="0" t="n">
        <v>0.02</v>
      </c>
      <c r="V248" s="0" t="n">
        <v>0.02</v>
      </c>
      <c r="W248" s="0" t="n">
        <v>3463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3600</v>
      </c>
      <c r="S249" s="0" t="n">
        <v>246</v>
      </c>
      <c r="T249" s="0" t="n">
        <v>0</v>
      </c>
      <c r="U249" s="0" t="n">
        <v>0</v>
      </c>
      <c r="V249" s="0" t="n">
        <v>0</v>
      </c>
      <c r="W249" s="0" t="n">
        <v>3562</v>
      </c>
    </row>
    <row r="250" customFormat="false" ht="14.5" hidden="false" customHeight="false" outlineLevel="0" collapsed="false">
      <c r="G250" s="0" t="n">
        <v>247</v>
      </c>
      <c r="H250" s="0" t="n">
        <v>0.97</v>
      </c>
      <c r="I250" s="0" t="n">
        <v>0.47</v>
      </c>
      <c r="J250" s="0" t="n">
        <v>0.64</v>
      </c>
      <c r="K250" s="0" t="n">
        <v>3469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3604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5247</v>
      </c>
      <c r="S251" s="0" t="n">
        <v>248</v>
      </c>
      <c r="T251" s="0" t="n">
        <v>0.19</v>
      </c>
      <c r="U251" s="0" t="n">
        <v>0.33</v>
      </c>
      <c r="V251" s="0" t="n">
        <v>0.24</v>
      </c>
      <c r="W251" s="0" t="n">
        <v>5352</v>
      </c>
    </row>
    <row r="252" customFormat="false" ht="14.5" hidden="false" customHeight="false" outlineLevel="0" collapsed="false">
      <c r="G252" s="0" t="n">
        <v>249</v>
      </c>
      <c r="H252" s="0" t="n">
        <v>0.99</v>
      </c>
      <c r="I252" s="0" t="n">
        <v>0.98</v>
      </c>
      <c r="J252" s="0" t="n">
        <v>0.99</v>
      </c>
      <c r="K252" s="0" t="n">
        <v>3688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3674</v>
      </c>
    </row>
    <row r="253" customFormat="false" ht="14.5" hidden="false" customHeight="false" outlineLevel="0" collapsed="false">
      <c r="G253" s="0" t="n">
        <v>250</v>
      </c>
      <c r="H253" s="0" t="n">
        <v>0.81</v>
      </c>
      <c r="I253" s="0" t="n">
        <v>0.25</v>
      </c>
      <c r="J253" s="0" t="n">
        <v>0.39</v>
      </c>
      <c r="K253" s="0" t="n">
        <v>3041</v>
      </c>
      <c r="S253" s="0" t="n">
        <v>250</v>
      </c>
      <c r="T253" s="0" t="n">
        <v>0</v>
      </c>
      <c r="U253" s="0" t="n">
        <v>0</v>
      </c>
      <c r="V253" s="0" t="n">
        <v>0</v>
      </c>
      <c r="W253" s="0" t="n">
        <v>3096</v>
      </c>
    </row>
    <row r="254" customFormat="false" ht="14.5" hidden="false" customHeight="false" outlineLevel="0" collapsed="false">
      <c r="G254" s="0" t="n">
        <v>251</v>
      </c>
      <c r="H254" s="0" t="n">
        <v>1</v>
      </c>
      <c r="I254" s="0" t="n">
        <v>1</v>
      </c>
      <c r="J254" s="0" t="n">
        <v>1</v>
      </c>
      <c r="K254" s="0" t="n">
        <v>3231</v>
      </c>
      <c r="S254" s="0" t="n">
        <v>251</v>
      </c>
      <c r="T254" s="0" t="n">
        <v>0</v>
      </c>
      <c r="U254" s="0" t="n">
        <v>0</v>
      </c>
      <c r="V254" s="0" t="n">
        <v>0</v>
      </c>
      <c r="W254" s="0" t="n">
        <v>3225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3263</v>
      </c>
      <c r="S255" s="0" t="n">
        <v>252</v>
      </c>
      <c r="T255" s="0" t="n">
        <v>0.01</v>
      </c>
      <c r="U255" s="0" t="n">
        <v>0.02</v>
      </c>
      <c r="V255" s="0" t="n">
        <v>0.01</v>
      </c>
      <c r="W255" s="0" t="n">
        <v>3341</v>
      </c>
    </row>
    <row r="256" customFormat="false" ht="14.5" hidden="false" customHeight="false" outlineLevel="0" collapsed="false">
      <c r="G256" s="0" t="n">
        <v>253</v>
      </c>
      <c r="H256" s="0" t="n">
        <v>0.83</v>
      </c>
      <c r="I256" s="0" t="n">
        <v>0.02</v>
      </c>
      <c r="J256" s="0" t="n">
        <v>0.04</v>
      </c>
      <c r="K256" s="0" t="n">
        <v>3301</v>
      </c>
      <c r="S256" s="0" t="n">
        <v>253</v>
      </c>
      <c r="T256" s="0" t="n">
        <v>0.01</v>
      </c>
      <c r="U256" s="0" t="n">
        <v>0.02</v>
      </c>
      <c r="V256" s="0" t="n">
        <v>0.02</v>
      </c>
      <c r="W256" s="0" t="n">
        <v>3210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0.92</v>
      </c>
      <c r="J257" s="0" t="n">
        <v>0.96</v>
      </c>
      <c r="K257" s="0" t="n">
        <v>3314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3234</v>
      </c>
    </row>
    <row r="258" customFormat="false" ht="14.5" hidden="false" customHeight="false" outlineLevel="0" collapsed="false">
      <c r="G258" s="0" t="n">
        <v>255</v>
      </c>
      <c r="H258" s="0" t="n">
        <v>0.76</v>
      </c>
      <c r="I258" s="0" t="n">
        <v>0.86</v>
      </c>
      <c r="J258" s="0" t="n">
        <v>0.81</v>
      </c>
      <c r="K258" s="0" t="n">
        <v>3303</v>
      </c>
      <c r="S258" s="0" t="n">
        <v>255</v>
      </c>
      <c r="T258" s="0" t="n">
        <v>0.01</v>
      </c>
      <c r="U258" s="0" t="n">
        <v>0.04</v>
      </c>
      <c r="V258" s="0" t="n">
        <v>0.02</v>
      </c>
      <c r="W258" s="0" t="n">
        <v>3296</v>
      </c>
    </row>
    <row r="259" customFormat="false" ht="14.5" hidden="false" customHeight="false" outlineLevel="0" collapsed="false">
      <c r="G259" s="0" t="n">
        <v>256</v>
      </c>
      <c r="H259" s="0" t="n">
        <v>0.44</v>
      </c>
      <c r="I259" s="0" t="n">
        <v>0.99</v>
      </c>
      <c r="J259" s="0" t="n">
        <v>0.61</v>
      </c>
      <c r="K259" s="0" t="n">
        <v>3437</v>
      </c>
      <c r="S259" s="0" t="n">
        <v>256</v>
      </c>
      <c r="T259" s="0" t="n">
        <v>0.12</v>
      </c>
      <c r="U259" s="0" t="n">
        <v>0.07</v>
      </c>
      <c r="V259" s="0" t="n">
        <v>0.09</v>
      </c>
      <c r="W259" s="0" t="n">
        <v>3345</v>
      </c>
    </row>
    <row r="260" customFormat="false" ht="14.5" hidden="false" customHeight="false" outlineLevel="0" collapsed="false">
      <c r="G260" s="0" t="n">
        <v>257</v>
      </c>
      <c r="H260" s="0" t="n">
        <v>0.71</v>
      </c>
      <c r="I260" s="0" t="n">
        <v>0.69</v>
      </c>
      <c r="J260" s="0" t="n">
        <v>0.7</v>
      </c>
      <c r="K260" s="0" t="n">
        <v>3122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3189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3329</v>
      </c>
      <c r="S261" s="0" t="n">
        <v>258</v>
      </c>
      <c r="T261" s="0" t="n">
        <v>0</v>
      </c>
      <c r="U261" s="0" t="n">
        <v>0</v>
      </c>
      <c r="V261" s="0" t="n">
        <v>0</v>
      </c>
      <c r="W261" s="0" t="n">
        <v>3471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3390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3286</v>
      </c>
    </row>
    <row r="263" customFormat="false" ht="14.5" hidden="false" customHeight="false" outlineLevel="0" collapsed="false">
      <c r="G263" s="0" t="n">
        <v>260</v>
      </c>
      <c r="H263" s="0" t="n">
        <v>0</v>
      </c>
      <c r="I263" s="0" t="n">
        <v>0</v>
      </c>
      <c r="J263" s="0" t="n">
        <v>0</v>
      </c>
      <c r="K263" s="0" t="n">
        <v>2610</v>
      </c>
      <c r="S263" s="0" t="n">
        <v>260</v>
      </c>
      <c r="T263" s="0" t="n">
        <v>0.17</v>
      </c>
      <c r="U263" s="0" t="n">
        <v>0.02</v>
      </c>
      <c r="V263" s="0" t="n">
        <v>0.04</v>
      </c>
      <c r="W263" s="0" t="n">
        <v>2604</v>
      </c>
    </row>
    <row r="264" customFormat="false" ht="14.5" hidden="false" customHeight="false" outlineLevel="0" collapsed="false">
      <c r="G264" s="0" t="n">
        <v>261</v>
      </c>
      <c r="H264" s="0" t="n">
        <v>0.91</v>
      </c>
      <c r="I264" s="0" t="n">
        <v>1</v>
      </c>
      <c r="J264" s="0" t="n">
        <v>0.95</v>
      </c>
      <c r="K264" s="0" t="n">
        <v>3320</v>
      </c>
      <c r="S264" s="0" t="n">
        <v>261</v>
      </c>
      <c r="T264" s="0" t="n">
        <v>0.01</v>
      </c>
      <c r="U264" s="0" t="n">
        <v>0.1</v>
      </c>
      <c r="V264" s="0" t="n">
        <v>0.02</v>
      </c>
      <c r="W264" s="0" t="n">
        <v>3257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3221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3203</v>
      </c>
    </row>
    <row r="266" customFormat="false" ht="14.5" hidden="false" customHeight="false" outlineLevel="0" collapsed="false">
      <c r="G266" s="0" t="n">
        <v>263</v>
      </c>
      <c r="H266" s="0" t="n">
        <v>0.89</v>
      </c>
      <c r="I266" s="0" t="n">
        <v>0.58</v>
      </c>
      <c r="J266" s="0" t="n">
        <v>0.7</v>
      </c>
      <c r="K266" s="0" t="n">
        <v>3129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3198</v>
      </c>
    </row>
    <row r="267" customFormat="false" ht="14.5" hidden="false" customHeight="false" outlineLevel="0" collapsed="false">
      <c r="G267" s="0" t="n">
        <v>264</v>
      </c>
      <c r="H267" s="0" t="n">
        <v>0.65</v>
      </c>
      <c r="I267" s="0" t="n">
        <v>0.81</v>
      </c>
      <c r="J267" s="0" t="n">
        <v>0.72</v>
      </c>
      <c r="K267" s="0" t="n">
        <v>3478</v>
      </c>
      <c r="S267" s="0" t="n">
        <v>264</v>
      </c>
      <c r="T267" s="0" t="n">
        <v>0</v>
      </c>
      <c r="U267" s="0" t="n">
        <v>0</v>
      </c>
      <c r="V267" s="0" t="n">
        <v>0</v>
      </c>
      <c r="W267" s="0" t="n">
        <v>3483</v>
      </c>
    </row>
    <row r="268" customFormat="false" ht="14.5" hidden="false" customHeight="false" outlineLevel="0" collapsed="false">
      <c r="G268" s="0" t="n">
        <v>265</v>
      </c>
      <c r="H268" s="0" t="n">
        <v>0.36</v>
      </c>
      <c r="I268" s="0" t="n">
        <v>0.93</v>
      </c>
      <c r="J268" s="0" t="n">
        <v>0.52</v>
      </c>
      <c r="K268" s="0" t="n">
        <v>3385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3327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1</v>
      </c>
      <c r="J269" s="0" t="n">
        <v>1</v>
      </c>
      <c r="K269" s="0" t="n">
        <v>2740</v>
      </c>
      <c r="S269" s="0" t="n">
        <v>266</v>
      </c>
      <c r="T269" s="0" t="n">
        <v>0.17</v>
      </c>
      <c r="U269" s="0" t="n">
        <v>0</v>
      </c>
      <c r="V269" s="0" t="n">
        <v>0.01</v>
      </c>
      <c r="W269" s="0" t="n">
        <v>2722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3274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3086</v>
      </c>
    </row>
    <row r="271" customFormat="false" ht="14.5" hidden="false" customHeight="false" outlineLevel="0" collapsed="false">
      <c r="G271" s="0" t="n">
        <v>268</v>
      </c>
      <c r="H271" s="0" t="n">
        <v>0.46</v>
      </c>
      <c r="I271" s="0" t="n">
        <v>0.28</v>
      </c>
      <c r="J271" s="0" t="n">
        <v>0.35</v>
      </c>
      <c r="K271" s="0" t="n">
        <v>3261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3396</v>
      </c>
    </row>
    <row r="272" customFormat="false" ht="14.5" hidden="false" customHeight="false" outlineLevel="0" collapsed="false">
      <c r="G272" s="0" t="n">
        <v>269</v>
      </c>
      <c r="H272" s="0" t="n">
        <v>0.97</v>
      </c>
      <c r="I272" s="0" t="n">
        <v>0.84</v>
      </c>
      <c r="J272" s="0" t="n">
        <v>0.9</v>
      </c>
      <c r="K272" s="0" t="n">
        <v>3259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3372</v>
      </c>
    </row>
    <row r="273" customFormat="false" ht="14.5" hidden="false" customHeight="false" outlineLevel="0" collapsed="false">
      <c r="G273" s="0" t="n">
        <v>270</v>
      </c>
      <c r="H273" s="0" t="n">
        <v>0</v>
      </c>
      <c r="I273" s="0" t="n">
        <v>0</v>
      </c>
      <c r="J273" s="0" t="n">
        <v>0</v>
      </c>
      <c r="K273" s="0" t="n">
        <v>3374</v>
      </c>
      <c r="S273" s="0" t="n">
        <v>270</v>
      </c>
      <c r="T273" s="0" t="n">
        <v>0.02</v>
      </c>
      <c r="U273" s="0" t="n">
        <v>0</v>
      </c>
      <c r="V273" s="0" t="n">
        <v>0</v>
      </c>
      <c r="W273" s="0" t="n">
        <v>3331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3921</v>
      </c>
      <c r="S274" s="0" t="n">
        <v>271</v>
      </c>
      <c r="T274" s="0" t="n">
        <v>0</v>
      </c>
      <c r="U274" s="0" t="n">
        <v>0</v>
      </c>
      <c r="V274" s="0" t="n">
        <v>0</v>
      </c>
      <c r="W274" s="0" t="n">
        <v>3907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3486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3474</v>
      </c>
    </row>
    <row r="276" customFormat="false" ht="14.5" hidden="false" customHeight="false" outlineLevel="0" collapsed="false">
      <c r="G276" s="0" t="n">
        <v>273</v>
      </c>
      <c r="H276" s="0" t="n">
        <v>0.71</v>
      </c>
      <c r="I276" s="0" t="n">
        <v>0.73</v>
      </c>
      <c r="J276" s="0" t="n">
        <v>0.72</v>
      </c>
      <c r="K276" s="0" t="n">
        <v>3206</v>
      </c>
      <c r="S276" s="0" t="n">
        <v>273</v>
      </c>
      <c r="T276" s="0" t="n">
        <v>0</v>
      </c>
      <c r="U276" s="0" t="n">
        <v>0</v>
      </c>
      <c r="V276" s="0" t="n">
        <v>0</v>
      </c>
      <c r="W276" s="0" t="n">
        <v>3348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3744</v>
      </c>
      <c r="S277" s="0" t="n">
        <v>274</v>
      </c>
      <c r="T277" s="0" t="n">
        <v>0</v>
      </c>
      <c r="U277" s="0" t="n">
        <v>0</v>
      </c>
      <c r="V277" s="0" t="n">
        <v>0</v>
      </c>
      <c r="W277" s="0" t="n">
        <v>3825</v>
      </c>
    </row>
    <row r="278" customFormat="false" ht="14.5" hidden="false" customHeight="false" outlineLevel="0" collapsed="false">
      <c r="G278" s="0" t="n">
        <v>275</v>
      </c>
      <c r="H278" s="0" t="n">
        <v>0.51</v>
      </c>
      <c r="I278" s="0" t="n">
        <v>0.76</v>
      </c>
      <c r="J278" s="0" t="n">
        <v>0.61</v>
      </c>
      <c r="K278" s="0" t="n">
        <v>3063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3026</v>
      </c>
    </row>
    <row r="279" customFormat="false" ht="14.5" hidden="false" customHeight="false" outlineLevel="0" collapsed="false">
      <c r="G279" s="0" t="n">
        <v>276</v>
      </c>
      <c r="H279" s="0" t="n">
        <v>0.97</v>
      </c>
      <c r="I279" s="0" t="n">
        <v>0.02</v>
      </c>
      <c r="J279" s="0" t="n">
        <v>0.05</v>
      </c>
      <c r="K279" s="0" t="n">
        <v>3212</v>
      </c>
      <c r="S279" s="0" t="n">
        <v>276</v>
      </c>
      <c r="T279" s="0" t="n">
        <v>0.01</v>
      </c>
      <c r="U279" s="0" t="n">
        <v>0</v>
      </c>
      <c r="V279" s="0" t="n">
        <v>0.01</v>
      </c>
      <c r="W279" s="0" t="n">
        <v>3211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1</v>
      </c>
      <c r="J280" s="0" t="n">
        <v>1</v>
      </c>
      <c r="K280" s="0" t="n">
        <v>3392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3369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3298</v>
      </c>
      <c r="S281" s="0" t="n">
        <v>278</v>
      </c>
      <c r="T281" s="0" t="n">
        <v>0.01</v>
      </c>
      <c r="U281" s="0" t="n">
        <v>0</v>
      </c>
      <c r="V281" s="0" t="n">
        <v>0</v>
      </c>
      <c r="W281" s="0" t="n">
        <v>3302</v>
      </c>
    </row>
    <row r="282" customFormat="false" ht="14.5" hidden="false" customHeight="false" outlineLevel="0" collapsed="false">
      <c r="G282" s="0" t="n">
        <v>279</v>
      </c>
      <c r="H282" s="0" t="n">
        <v>0.63</v>
      </c>
      <c r="I282" s="0" t="n">
        <v>0.98</v>
      </c>
      <c r="J282" s="0" t="n">
        <v>0.77</v>
      </c>
      <c r="K282" s="0" t="n">
        <v>3669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3681</v>
      </c>
    </row>
    <row r="283" customFormat="false" ht="14.5" hidden="false" customHeight="false" outlineLevel="0" collapsed="false">
      <c r="G283" s="0" t="n">
        <v>280</v>
      </c>
      <c r="H283" s="0" t="n">
        <v>0.95</v>
      </c>
      <c r="I283" s="0" t="n">
        <v>0.06</v>
      </c>
      <c r="J283" s="0" t="n">
        <v>0.11</v>
      </c>
      <c r="K283" s="0" t="n">
        <v>3321</v>
      </c>
      <c r="S283" s="0" t="n">
        <v>280</v>
      </c>
      <c r="T283" s="0" t="n">
        <v>0</v>
      </c>
      <c r="U283" s="0" t="n">
        <v>0.01</v>
      </c>
      <c r="V283" s="0" t="n">
        <v>0</v>
      </c>
      <c r="W283" s="0" t="n">
        <v>3299</v>
      </c>
    </row>
    <row r="284" customFormat="false" ht="14.5" hidden="false" customHeight="false" outlineLevel="0" collapsed="false">
      <c r="G284" s="0" t="n">
        <v>281</v>
      </c>
      <c r="H284" s="0" t="n">
        <v>0.99</v>
      </c>
      <c r="I284" s="0" t="n">
        <v>1</v>
      </c>
      <c r="J284" s="0" t="n">
        <v>0.99</v>
      </c>
      <c r="K284" s="0" t="n">
        <v>3145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3032</v>
      </c>
    </row>
    <row r="285" customFormat="false" ht="14.5" hidden="false" customHeight="false" outlineLevel="0" collapsed="false">
      <c r="G285" s="0" t="n">
        <v>282</v>
      </c>
      <c r="H285" s="0" t="n">
        <v>0</v>
      </c>
      <c r="I285" s="0" t="n">
        <v>0</v>
      </c>
      <c r="J285" s="0" t="n">
        <v>0</v>
      </c>
      <c r="K285" s="0" t="n">
        <v>3235</v>
      </c>
      <c r="S285" s="0" t="n">
        <v>282</v>
      </c>
      <c r="T285" s="0" t="n">
        <v>0.01</v>
      </c>
      <c r="U285" s="0" t="n">
        <v>0</v>
      </c>
      <c r="V285" s="0" t="n">
        <v>0</v>
      </c>
      <c r="W285" s="0" t="n">
        <v>3223</v>
      </c>
    </row>
    <row r="286" customFormat="false" ht="14.5" hidden="false" customHeight="false" outlineLevel="0" collapsed="false">
      <c r="G286" s="0" t="n">
        <v>283</v>
      </c>
      <c r="H286" s="0" t="n">
        <v>0.63</v>
      </c>
      <c r="I286" s="0" t="n">
        <v>0.85</v>
      </c>
      <c r="J286" s="0" t="n">
        <v>0.72</v>
      </c>
      <c r="K286" s="0" t="n">
        <v>3384</v>
      </c>
      <c r="S286" s="0" t="n">
        <v>283</v>
      </c>
      <c r="T286" s="0" t="n">
        <v>0.04</v>
      </c>
      <c r="U286" s="0" t="n">
        <v>0</v>
      </c>
      <c r="V286" s="0" t="n">
        <v>0</v>
      </c>
      <c r="W286" s="0" t="n">
        <v>3168</v>
      </c>
    </row>
    <row r="287" customFormat="false" ht="14.5" hidden="false" customHeight="false" outlineLevel="0" collapsed="false">
      <c r="G287" s="0" t="n">
        <v>284</v>
      </c>
      <c r="H287" s="0" t="n">
        <v>0.55</v>
      </c>
      <c r="I287" s="0" t="n">
        <v>0.99</v>
      </c>
      <c r="J287" s="0" t="n">
        <v>0.71</v>
      </c>
      <c r="K287" s="0" t="n">
        <v>3345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3311</v>
      </c>
    </row>
    <row r="288" customFormat="false" ht="14.5" hidden="false" customHeight="false" outlineLevel="0" collapsed="false">
      <c r="G288" s="0" t="n">
        <v>285</v>
      </c>
      <c r="H288" s="0" t="n">
        <v>0.5</v>
      </c>
      <c r="I288" s="0" t="n">
        <v>0.85</v>
      </c>
      <c r="J288" s="0" t="n">
        <v>0.63</v>
      </c>
      <c r="K288" s="0" t="n">
        <v>3883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3871</v>
      </c>
    </row>
    <row r="289" customFormat="false" ht="14.5" hidden="false" customHeight="false" outlineLevel="0" collapsed="false">
      <c r="G289" s="0" t="n">
        <v>286</v>
      </c>
      <c r="H289" s="0" t="n">
        <v>0.7</v>
      </c>
      <c r="I289" s="0" t="n">
        <v>0.68</v>
      </c>
      <c r="J289" s="0" t="n">
        <v>0.69</v>
      </c>
      <c r="K289" s="0" t="n">
        <v>3814</v>
      </c>
      <c r="S289" s="0" t="n">
        <v>286</v>
      </c>
      <c r="T289" s="0" t="n">
        <v>0</v>
      </c>
      <c r="U289" s="0" t="n">
        <v>0</v>
      </c>
      <c r="V289" s="0" t="n">
        <v>0</v>
      </c>
      <c r="W289" s="0" t="n">
        <v>3763</v>
      </c>
    </row>
    <row r="290" customFormat="false" ht="14.5" hidden="false" customHeight="false" outlineLevel="0" collapsed="false">
      <c r="G290" s="0" t="n">
        <v>287</v>
      </c>
      <c r="H290" s="0" t="n">
        <v>1</v>
      </c>
      <c r="I290" s="0" t="n">
        <v>0.63</v>
      </c>
      <c r="J290" s="0" t="n">
        <v>0.78</v>
      </c>
      <c r="K290" s="0" t="n">
        <v>3985</v>
      </c>
      <c r="S290" s="0" t="n">
        <v>287</v>
      </c>
      <c r="T290" s="0" t="n">
        <v>0</v>
      </c>
      <c r="U290" s="0" t="n">
        <v>0</v>
      </c>
      <c r="V290" s="0" t="n">
        <v>0</v>
      </c>
      <c r="W290" s="0" t="n">
        <v>4018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3270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3297</v>
      </c>
    </row>
    <row r="292" customFormat="false" ht="14.5" hidden="false" customHeight="false" outlineLevel="0" collapsed="false">
      <c r="G292" s="0" t="n">
        <v>289</v>
      </c>
      <c r="H292" s="0" t="n">
        <v>0.88</v>
      </c>
      <c r="I292" s="0" t="n">
        <v>0.46</v>
      </c>
      <c r="J292" s="0" t="n">
        <v>0.6</v>
      </c>
      <c r="K292" s="0" t="n">
        <v>3829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3727</v>
      </c>
    </row>
    <row r="293" customFormat="false" ht="14.5" hidden="false" customHeight="false" outlineLevel="0" collapsed="false">
      <c r="G293" s="0" t="n">
        <v>290</v>
      </c>
      <c r="H293" s="0" t="n">
        <v>0.99</v>
      </c>
      <c r="I293" s="0" t="n">
        <v>0.59</v>
      </c>
      <c r="J293" s="0" t="n">
        <v>0.74</v>
      </c>
      <c r="K293" s="0" t="n">
        <v>3431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3527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0.97</v>
      </c>
      <c r="J294" s="0" t="n">
        <v>0.98</v>
      </c>
      <c r="K294" s="0" t="n">
        <v>3318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3299</v>
      </c>
    </row>
    <row r="295" customFormat="false" ht="14.5" hidden="false" customHeight="false" outlineLevel="0" collapsed="false">
      <c r="G295" s="0" t="n">
        <v>292</v>
      </c>
      <c r="H295" s="0" t="n">
        <v>0.56</v>
      </c>
      <c r="I295" s="0" t="n">
        <v>0.9</v>
      </c>
      <c r="J295" s="0" t="n">
        <v>0.69</v>
      </c>
      <c r="K295" s="0" t="n">
        <v>3194</v>
      </c>
      <c r="S295" s="0" t="n">
        <v>292</v>
      </c>
      <c r="T295" s="0" t="n">
        <v>0</v>
      </c>
      <c r="U295" s="0" t="n">
        <v>0</v>
      </c>
      <c r="V295" s="0" t="n">
        <v>0</v>
      </c>
      <c r="W295" s="0" t="n">
        <v>3352</v>
      </c>
    </row>
    <row r="296" customFormat="false" ht="14.5" hidden="false" customHeight="false" outlineLevel="0" collapsed="false">
      <c r="G296" s="0" t="n">
        <v>293</v>
      </c>
      <c r="H296" s="0" t="n">
        <v>0.78</v>
      </c>
      <c r="I296" s="0" t="n">
        <v>0.59</v>
      </c>
      <c r="J296" s="0" t="n">
        <v>0.67</v>
      </c>
      <c r="K296" s="0" t="n">
        <v>3511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3527</v>
      </c>
    </row>
    <row r="297" customFormat="false" ht="14.5" hidden="false" customHeight="false" outlineLevel="0" collapsed="false">
      <c r="G297" s="0" t="n">
        <v>294</v>
      </c>
      <c r="H297" s="0" t="n">
        <v>0.66</v>
      </c>
      <c r="I297" s="0" t="n">
        <v>0.48</v>
      </c>
      <c r="J297" s="0" t="n">
        <v>0.55</v>
      </c>
      <c r="K297" s="0" t="n">
        <v>3506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3538</v>
      </c>
    </row>
    <row r="298" customFormat="false" ht="14.5" hidden="false" customHeight="false" outlineLevel="0" collapsed="false">
      <c r="G298" s="0" t="n">
        <v>295</v>
      </c>
      <c r="H298" s="0" t="n">
        <v>0.56</v>
      </c>
      <c r="I298" s="0" t="n">
        <v>0.72</v>
      </c>
      <c r="J298" s="0" t="n">
        <v>0.63</v>
      </c>
      <c r="K298" s="0" t="n">
        <v>3241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3246</v>
      </c>
    </row>
    <row r="299" customFormat="false" ht="14.5" hidden="false" customHeight="false" outlineLevel="0" collapsed="false">
      <c r="G299" s="0" t="n">
        <v>296</v>
      </c>
      <c r="H299" s="0" t="n">
        <v>1</v>
      </c>
      <c r="I299" s="0" t="n">
        <v>0.21</v>
      </c>
      <c r="J299" s="0" t="n">
        <v>0.34</v>
      </c>
      <c r="K299" s="0" t="n">
        <v>3166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3273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3619</v>
      </c>
      <c r="S300" s="0" t="n">
        <v>297</v>
      </c>
      <c r="T300" s="0" t="n">
        <v>0</v>
      </c>
      <c r="U300" s="0" t="n">
        <v>0</v>
      </c>
      <c r="V300" s="0" t="n">
        <v>0</v>
      </c>
      <c r="W300" s="0" t="n">
        <v>3563</v>
      </c>
    </row>
    <row r="301" customFormat="false" ht="14.5" hidden="false" customHeight="false" outlineLevel="0" collapsed="false">
      <c r="G301" s="0" t="n">
        <v>298</v>
      </c>
      <c r="H301" s="0" t="n">
        <v>0.8</v>
      </c>
      <c r="I301" s="0" t="n">
        <v>0.28</v>
      </c>
      <c r="J301" s="0" t="n">
        <v>0.41</v>
      </c>
      <c r="K301" s="0" t="n">
        <v>3175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3208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0.56</v>
      </c>
      <c r="J302" s="0" t="n">
        <v>0.72</v>
      </c>
      <c r="K302" s="0" t="n">
        <v>3281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3220</v>
      </c>
    </row>
    <row r="303" customFormat="false" ht="14.5" hidden="false" customHeight="false" outlineLevel="0" collapsed="false">
      <c r="G303" s="0" t="n">
        <v>300</v>
      </c>
      <c r="H303" s="0" t="n">
        <v>0.98</v>
      </c>
      <c r="I303" s="0" t="n">
        <v>0.11</v>
      </c>
      <c r="J303" s="0" t="n">
        <v>0.2</v>
      </c>
      <c r="K303" s="0" t="n">
        <v>3537</v>
      </c>
      <c r="S303" s="0" t="n">
        <v>300</v>
      </c>
      <c r="T303" s="0" t="n">
        <v>0</v>
      </c>
      <c r="U303" s="0" t="n">
        <v>0</v>
      </c>
      <c r="V303" s="0" t="n">
        <v>0</v>
      </c>
      <c r="W303" s="0" t="n">
        <v>3567</v>
      </c>
    </row>
    <row r="305" customFormat="false" ht="14.5" hidden="false" customHeight="false" outlineLevel="0" collapsed="false">
      <c r="G305" s="0" t="s">
        <v>94</v>
      </c>
      <c r="S305" s="0" t="s">
        <v>95</v>
      </c>
    </row>
    <row r="306" customFormat="false" ht="14.5" hidden="false" customHeight="false" outlineLevel="0" collapsed="false">
      <c r="G306" s="0" t="s">
        <v>96</v>
      </c>
      <c r="S306" s="0" t="s">
        <v>97</v>
      </c>
    </row>
    <row r="307" customFormat="false" ht="14.5" hidden="false" customHeight="false" outlineLevel="0" collapsed="false">
      <c r="G307" s="0" t="s">
        <v>98</v>
      </c>
      <c r="S30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03" activeCellId="0" sqref="H303"/>
    </sheetView>
  </sheetViews>
  <sheetFormatPr defaultColWidth="8.39453125" defaultRowHeight="14.5" zeroHeight="false" outlineLevelRow="0" outlineLevelCol="0"/>
  <sheetData>
    <row r="1" customFormat="false" ht="14.5" hidden="false" customHeight="false" outlineLevel="0" collapsed="false">
      <c r="A1" s="0" t="s">
        <v>100</v>
      </c>
      <c r="G1" s="0" t="s">
        <v>101</v>
      </c>
      <c r="I1" s="0" t="n">
        <f aca="false">COUNTIF(H4:H103,"=1")</f>
        <v>72</v>
      </c>
      <c r="M1" s="0" t="s">
        <v>102</v>
      </c>
      <c r="S1" s="0" t="s">
        <v>103</v>
      </c>
    </row>
    <row r="2" customFormat="false" ht="14.5" hidden="false" customHeight="false" outlineLevel="0" collapsed="false">
      <c r="B2" s="49" t="n">
        <f aca="false">_xlfn.STDEV.P(B4:B303)</f>
        <v>0.351121061743667</v>
      </c>
      <c r="C2" s="0" t="n">
        <f aca="false">COUNTIF(B4:B103,"=0")</f>
        <v>23</v>
      </c>
      <c r="H2" s="49" t="n">
        <f aca="false">_xlfn.STDEV.P(H4:H303)</f>
        <v>0.278690339903548</v>
      </c>
      <c r="I2" s="0" t="n">
        <f aca="false">COUNTIF(H4:H103,"=0")</f>
        <v>10</v>
      </c>
      <c r="N2" s="49" t="n">
        <f aca="false">_xlfn.STDEV.P(N4:N303)</f>
        <v>0.0802869852466762</v>
      </c>
      <c r="T2" s="49" t="n">
        <f aca="false">_xlfn.STDEV.P(T4:T303)</f>
        <v>0.0566054178796812</v>
      </c>
      <c r="U2" s="49"/>
    </row>
    <row r="3" customFormat="false" ht="14.5" hidden="false" customHeight="false" outlineLevel="0" collapsed="false">
      <c r="B3" s="0" t="s">
        <v>55</v>
      </c>
      <c r="C3" s="0" t="s">
        <v>56</v>
      </c>
      <c r="D3" s="0" t="s">
        <v>57</v>
      </c>
      <c r="E3" s="0" t="s">
        <v>58</v>
      </c>
      <c r="H3" s="0" t="s">
        <v>55</v>
      </c>
      <c r="I3" s="0" t="s">
        <v>56</v>
      </c>
      <c r="J3" s="0" t="s">
        <v>57</v>
      </c>
      <c r="K3" s="0" t="s">
        <v>58</v>
      </c>
      <c r="N3" s="0" t="s">
        <v>55</v>
      </c>
      <c r="O3" s="0" t="s">
        <v>56</v>
      </c>
      <c r="P3" s="0" t="s">
        <v>57</v>
      </c>
      <c r="Q3" s="0" t="s">
        <v>58</v>
      </c>
      <c r="T3" s="0" t="s">
        <v>55</v>
      </c>
      <c r="U3" s="0" t="s">
        <v>56</v>
      </c>
      <c r="V3" s="0" t="s">
        <v>57</v>
      </c>
      <c r="W3" s="0" t="s">
        <v>58</v>
      </c>
    </row>
    <row r="4" customFormat="false" ht="14.5" hidden="false" customHeight="false" outlineLevel="0" collapsed="false">
      <c r="A4" s="0" t="n">
        <v>2008</v>
      </c>
      <c r="B4" s="0" t="n">
        <v>0.77</v>
      </c>
      <c r="C4" s="0" t="n">
        <v>1</v>
      </c>
      <c r="D4" s="0" t="n">
        <v>0.87</v>
      </c>
      <c r="E4" s="0" t="n">
        <v>2431</v>
      </c>
      <c r="G4" s="0" t="n">
        <v>1</v>
      </c>
      <c r="H4" s="0" t="n">
        <v>0</v>
      </c>
      <c r="I4" s="0" t="n">
        <v>0</v>
      </c>
      <c r="J4" s="0" t="n">
        <v>0</v>
      </c>
      <c r="K4" s="0" t="n">
        <v>3724</v>
      </c>
      <c r="M4" s="0" t="n">
        <v>2008</v>
      </c>
      <c r="N4" s="0" t="n">
        <v>0</v>
      </c>
      <c r="O4" s="0" t="n">
        <v>0</v>
      </c>
      <c r="P4" s="0" t="n">
        <v>0</v>
      </c>
      <c r="Q4" s="0" t="n">
        <v>2449</v>
      </c>
      <c r="S4" s="0" t="n">
        <v>1</v>
      </c>
      <c r="T4" s="0" t="n">
        <v>0</v>
      </c>
      <c r="U4" s="0" t="n">
        <v>0</v>
      </c>
      <c r="V4" s="0" t="n">
        <v>0</v>
      </c>
      <c r="W4" s="0" t="n">
        <v>3705</v>
      </c>
    </row>
    <row r="5" customFormat="false" ht="14.5" hidden="false" customHeight="false" outlineLevel="0" collapsed="false">
      <c r="A5" s="0" t="n">
        <v>2010</v>
      </c>
      <c r="B5" s="0" t="n">
        <v>0.33</v>
      </c>
      <c r="C5" s="0" t="n">
        <v>1</v>
      </c>
      <c r="D5" s="0" t="n">
        <v>0.5</v>
      </c>
      <c r="E5" s="0" t="n">
        <v>3210</v>
      </c>
      <c r="G5" s="0" t="n">
        <v>2</v>
      </c>
      <c r="H5" s="0" t="n">
        <v>0.85</v>
      </c>
      <c r="I5" s="0" t="n">
        <v>1</v>
      </c>
      <c r="J5" s="0" t="n">
        <v>0.92</v>
      </c>
      <c r="K5" s="0" t="n">
        <v>1960</v>
      </c>
      <c r="M5" s="0" t="n">
        <v>2010</v>
      </c>
      <c r="N5" s="0" t="n">
        <v>0</v>
      </c>
      <c r="O5" s="0" t="n">
        <v>0</v>
      </c>
      <c r="P5" s="0" t="n">
        <v>0</v>
      </c>
      <c r="Q5" s="0" t="n">
        <v>3174</v>
      </c>
      <c r="S5" s="0" t="n">
        <v>2</v>
      </c>
      <c r="T5" s="0" t="n">
        <v>0</v>
      </c>
      <c r="U5" s="0" t="n">
        <v>0</v>
      </c>
      <c r="V5" s="0" t="n">
        <v>0</v>
      </c>
      <c r="W5" s="0" t="n">
        <v>1992</v>
      </c>
    </row>
    <row r="6" customFormat="false" ht="14.5" hidden="false" customHeight="false" outlineLevel="0" collapsed="false">
      <c r="A6" s="0" t="n">
        <v>2018</v>
      </c>
      <c r="B6" s="0" t="n">
        <v>0</v>
      </c>
      <c r="C6" s="0" t="n">
        <v>0</v>
      </c>
      <c r="D6" s="0" t="n">
        <v>0</v>
      </c>
      <c r="E6" s="0" t="n">
        <v>6556</v>
      </c>
      <c r="G6" s="0" t="n">
        <v>3</v>
      </c>
      <c r="H6" s="0" t="n">
        <v>0.56</v>
      </c>
      <c r="I6" s="0" t="n">
        <v>0.82</v>
      </c>
      <c r="J6" s="0" t="n">
        <v>0.66</v>
      </c>
      <c r="K6" s="0" t="n">
        <v>3247</v>
      </c>
      <c r="M6" s="0" t="n">
        <v>2018</v>
      </c>
      <c r="N6" s="0" t="n">
        <v>0</v>
      </c>
      <c r="O6" s="0" t="n">
        <v>0</v>
      </c>
      <c r="P6" s="0" t="n">
        <v>0</v>
      </c>
      <c r="Q6" s="0" t="n">
        <v>6500</v>
      </c>
      <c r="S6" s="0" t="n">
        <v>3</v>
      </c>
      <c r="T6" s="0" t="n">
        <v>0.03</v>
      </c>
      <c r="U6" s="0" t="n">
        <v>0.17</v>
      </c>
      <c r="V6" s="0" t="n">
        <v>0.05</v>
      </c>
      <c r="W6" s="0" t="n">
        <v>3347</v>
      </c>
    </row>
    <row r="7" customFormat="false" ht="14.5" hidden="false" customHeight="false" outlineLevel="0" collapsed="false">
      <c r="A7" s="0" t="n">
        <v>2021</v>
      </c>
      <c r="B7" s="0" t="n">
        <v>0.4</v>
      </c>
      <c r="C7" s="0" t="n">
        <v>1</v>
      </c>
      <c r="D7" s="0" t="n">
        <v>0.57</v>
      </c>
      <c r="E7" s="0" t="n">
        <v>3251</v>
      </c>
      <c r="G7" s="0" t="n">
        <v>4</v>
      </c>
      <c r="H7" s="0" t="n">
        <v>1</v>
      </c>
      <c r="I7" s="0" t="n">
        <v>1</v>
      </c>
      <c r="J7" s="0" t="n">
        <v>1</v>
      </c>
      <c r="K7" s="0" t="n">
        <v>3420</v>
      </c>
      <c r="M7" s="0" t="n">
        <v>2021</v>
      </c>
      <c r="N7" s="0" t="n">
        <v>0</v>
      </c>
      <c r="O7" s="0" t="n">
        <v>0</v>
      </c>
      <c r="P7" s="0" t="n">
        <v>0</v>
      </c>
      <c r="Q7" s="0" t="n">
        <v>3251</v>
      </c>
      <c r="S7" s="0" t="n">
        <v>4</v>
      </c>
      <c r="T7" s="0" t="n">
        <v>0</v>
      </c>
      <c r="U7" s="0" t="n">
        <v>0</v>
      </c>
      <c r="V7" s="0" t="n">
        <v>0</v>
      </c>
      <c r="W7" s="0" t="n">
        <v>3333</v>
      </c>
    </row>
    <row r="8" customFormat="false" ht="14.5" hidden="false" customHeight="false" outlineLevel="0" collapsed="false">
      <c r="A8" s="0" t="n">
        <v>2025</v>
      </c>
      <c r="B8" s="0" t="n">
        <v>0.59</v>
      </c>
      <c r="C8" s="0" t="n">
        <v>1</v>
      </c>
      <c r="D8" s="0" t="n">
        <v>0.74</v>
      </c>
      <c r="E8" s="0" t="n">
        <v>3172</v>
      </c>
      <c r="G8" s="0" t="n">
        <v>5</v>
      </c>
      <c r="H8" s="0" t="n">
        <v>1</v>
      </c>
      <c r="I8" s="0" t="n">
        <v>1</v>
      </c>
      <c r="J8" s="0" t="n">
        <v>1</v>
      </c>
      <c r="K8" s="0" t="n">
        <v>3282</v>
      </c>
      <c r="M8" s="0" t="n">
        <v>2025</v>
      </c>
      <c r="N8" s="0" t="n">
        <v>0</v>
      </c>
      <c r="O8" s="0" t="n">
        <v>0</v>
      </c>
      <c r="P8" s="0" t="n">
        <v>0</v>
      </c>
      <c r="Q8" s="0" t="n">
        <v>3341</v>
      </c>
      <c r="S8" s="0" t="n">
        <v>5</v>
      </c>
      <c r="T8" s="0" t="n">
        <v>0.02</v>
      </c>
      <c r="U8" s="0" t="n">
        <v>0.03</v>
      </c>
      <c r="V8" s="0" t="n">
        <v>0.02</v>
      </c>
      <c r="W8" s="0" t="n">
        <v>3435</v>
      </c>
    </row>
    <row r="9" customFormat="false" ht="14.5" hidden="false" customHeight="false" outlineLevel="0" collapsed="false">
      <c r="A9" s="0" t="n">
        <v>2026</v>
      </c>
      <c r="B9" s="0" t="n">
        <v>0</v>
      </c>
      <c r="C9" s="0" t="n">
        <v>0</v>
      </c>
      <c r="D9" s="0" t="n">
        <v>0</v>
      </c>
      <c r="E9" s="0" t="n">
        <v>6498</v>
      </c>
      <c r="G9" s="0" t="n">
        <v>6</v>
      </c>
      <c r="H9" s="0" t="n">
        <v>1</v>
      </c>
      <c r="I9" s="0" t="n">
        <v>1</v>
      </c>
      <c r="J9" s="0" t="n">
        <v>1</v>
      </c>
      <c r="K9" s="0" t="n">
        <v>2901</v>
      </c>
      <c r="M9" s="0" t="n">
        <v>2026</v>
      </c>
      <c r="N9" s="0" t="n">
        <v>0</v>
      </c>
      <c r="O9" s="0" t="n">
        <v>0</v>
      </c>
      <c r="P9" s="0" t="n">
        <v>0</v>
      </c>
      <c r="Q9" s="0" t="n">
        <v>6559</v>
      </c>
      <c r="S9" s="0" t="n">
        <v>6</v>
      </c>
      <c r="T9" s="0" t="n">
        <v>0.01</v>
      </c>
      <c r="U9" s="0" t="n">
        <v>0</v>
      </c>
      <c r="V9" s="0" t="n">
        <v>0</v>
      </c>
      <c r="W9" s="0" t="n">
        <v>2776</v>
      </c>
    </row>
    <row r="10" customFormat="false" ht="14.5" hidden="false" customHeight="false" outlineLevel="0" collapsed="false">
      <c r="A10" s="0" t="n">
        <v>2029</v>
      </c>
      <c r="B10" s="0" t="n">
        <v>0.69</v>
      </c>
      <c r="C10" s="0" t="n">
        <v>0.02</v>
      </c>
      <c r="D10" s="0" t="n">
        <v>0.03</v>
      </c>
      <c r="E10" s="0" t="n">
        <v>3159</v>
      </c>
      <c r="G10" s="0" t="n">
        <v>7</v>
      </c>
      <c r="H10" s="0" t="n">
        <v>0.98</v>
      </c>
      <c r="I10" s="0" t="n">
        <v>1</v>
      </c>
      <c r="J10" s="0" t="n">
        <v>0.99</v>
      </c>
      <c r="K10" s="0" t="n">
        <v>3415</v>
      </c>
      <c r="M10" s="0" t="n">
        <v>2029</v>
      </c>
      <c r="N10" s="0" t="n">
        <v>0</v>
      </c>
      <c r="O10" s="0" t="n">
        <v>0</v>
      </c>
      <c r="P10" s="0" t="n">
        <v>0</v>
      </c>
      <c r="Q10" s="0" t="n">
        <v>3168</v>
      </c>
      <c r="S10" s="0" t="n">
        <v>7</v>
      </c>
      <c r="T10" s="0" t="n">
        <v>0</v>
      </c>
      <c r="U10" s="0" t="n">
        <v>0</v>
      </c>
      <c r="V10" s="0" t="n">
        <v>0</v>
      </c>
      <c r="W10" s="0" t="n">
        <v>3330</v>
      </c>
    </row>
    <row r="11" customFormat="false" ht="14.5" hidden="false" customHeight="false" outlineLevel="0" collapsed="false">
      <c r="A11" s="0" t="n">
        <v>2031</v>
      </c>
      <c r="B11" s="0" t="n">
        <v>0</v>
      </c>
      <c r="C11" s="0" t="n">
        <v>0</v>
      </c>
      <c r="D11" s="0" t="n">
        <v>0</v>
      </c>
      <c r="E11" s="0" t="n">
        <v>3303</v>
      </c>
      <c r="G11" s="0" t="n">
        <v>8</v>
      </c>
      <c r="H11" s="0" t="n">
        <v>1</v>
      </c>
      <c r="I11" s="0" t="n">
        <v>1</v>
      </c>
      <c r="J11" s="0" t="n">
        <v>1</v>
      </c>
      <c r="K11" s="0" t="n">
        <v>3832</v>
      </c>
      <c r="M11" s="0" t="n">
        <v>2031</v>
      </c>
      <c r="N11" s="0" t="n">
        <v>0</v>
      </c>
      <c r="O11" s="0" t="n">
        <v>0</v>
      </c>
      <c r="P11" s="0" t="n">
        <v>0</v>
      </c>
      <c r="Q11" s="0" t="n">
        <v>3184</v>
      </c>
      <c r="S11" s="0" t="n">
        <v>8</v>
      </c>
      <c r="T11" s="0" t="n">
        <v>0</v>
      </c>
      <c r="U11" s="0" t="n">
        <v>0</v>
      </c>
      <c r="V11" s="0" t="n">
        <v>0</v>
      </c>
      <c r="W11" s="0" t="n">
        <v>3727</v>
      </c>
    </row>
    <row r="12" customFormat="false" ht="14.5" hidden="false" customHeight="false" outlineLevel="0" collapsed="false">
      <c r="A12" s="0" t="n">
        <v>2034</v>
      </c>
      <c r="B12" s="0" t="n">
        <v>0.34</v>
      </c>
      <c r="C12" s="0" t="n">
        <v>1</v>
      </c>
      <c r="D12" s="0" t="n">
        <v>0.5</v>
      </c>
      <c r="E12" s="0" t="n">
        <v>3274</v>
      </c>
      <c r="G12" s="0" t="n">
        <v>9</v>
      </c>
      <c r="H12" s="0" t="n">
        <v>0.52</v>
      </c>
      <c r="I12" s="0" t="n">
        <v>1</v>
      </c>
      <c r="J12" s="0" t="n">
        <v>0.68</v>
      </c>
      <c r="K12" s="0" t="n">
        <v>3555</v>
      </c>
      <c r="M12" s="0" t="n">
        <v>2034</v>
      </c>
      <c r="N12" s="0" t="n">
        <v>0</v>
      </c>
      <c r="O12" s="0" t="n">
        <v>0</v>
      </c>
      <c r="P12" s="0" t="n">
        <v>0</v>
      </c>
      <c r="Q12" s="0" t="n">
        <v>3315</v>
      </c>
      <c r="S12" s="0" t="n">
        <v>9</v>
      </c>
      <c r="T12" s="0" t="n">
        <v>0</v>
      </c>
      <c r="U12" s="0" t="n">
        <v>0</v>
      </c>
      <c r="V12" s="0" t="n">
        <v>0</v>
      </c>
      <c r="W12" s="0" t="n">
        <v>3574</v>
      </c>
    </row>
    <row r="13" customFormat="false" ht="14.5" hidden="false" customHeight="false" outlineLevel="0" collapsed="false">
      <c r="A13" s="0" t="n">
        <v>2037</v>
      </c>
      <c r="B13" s="0" t="n">
        <v>0.86</v>
      </c>
      <c r="C13" s="0" t="n">
        <v>0.46</v>
      </c>
      <c r="D13" s="0" t="n">
        <v>0.6</v>
      </c>
      <c r="E13" s="0" t="n">
        <v>6450</v>
      </c>
      <c r="G13" s="0" t="n">
        <v>10</v>
      </c>
      <c r="H13" s="0" t="n">
        <v>0</v>
      </c>
      <c r="I13" s="0" t="n">
        <v>0</v>
      </c>
      <c r="J13" s="0" t="n">
        <v>0</v>
      </c>
      <c r="K13" s="0" t="n">
        <v>3412</v>
      </c>
      <c r="M13" s="0" t="n">
        <v>2037</v>
      </c>
      <c r="N13" s="0" t="n">
        <v>0</v>
      </c>
      <c r="O13" s="0" t="n">
        <v>0</v>
      </c>
      <c r="P13" s="0" t="n">
        <v>0</v>
      </c>
      <c r="Q13" s="0" t="n">
        <v>6370</v>
      </c>
      <c r="S13" s="0" t="n">
        <v>10</v>
      </c>
      <c r="T13" s="0" t="n">
        <v>0</v>
      </c>
      <c r="U13" s="0" t="n">
        <v>0</v>
      </c>
      <c r="V13" s="0" t="n">
        <v>0</v>
      </c>
      <c r="W13" s="0" t="n">
        <v>3548</v>
      </c>
    </row>
    <row r="14" customFormat="false" ht="14.5" hidden="false" customHeight="false" outlineLevel="0" collapsed="false">
      <c r="A14" s="0" t="n">
        <v>2039</v>
      </c>
      <c r="B14" s="0" t="n">
        <v>0.94</v>
      </c>
      <c r="C14" s="0" t="n">
        <v>1</v>
      </c>
      <c r="D14" s="0" t="n">
        <v>0.97</v>
      </c>
      <c r="E14" s="0" t="n">
        <v>3219</v>
      </c>
      <c r="G14" s="0" t="n">
        <v>11</v>
      </c>
      <c r="H14" s="0" t="n">
        <v>0</v>
      </c>
      <c r="I14" s="0" t="n">
        <v>0</v>
      </c>
      <c r="J14" s="0" t="n">
        <v>0</v>
      </c>
      <c r="K14" s="0" t="n">
        <v>3230</v>
      </c>
      <c r="M14" s="0" t="n">
        <v>2039</v>
      </c>
      <c r="N14" s="0" t="n">
        <v>0</v>
      </c>
      <c r="O14" s="0" t="n">
        <v>0</v>
      </c>
      <c r="P14" s="0" t="n">
        <v>0</v>
      </c>
      <c r="Q14" s="0" t="n">
        <v>3280</v>
      </c>
      <c r="S14" s="0" t="n">
        <v>11</v>
      </c>
      <c r="T14" s="0" t="n">
        <v>0</v>
      </c>
      <c r="U14" s="0" t="n">
        <v>0</v>
      </c>
      <c r="V14" s="0" t="n">
        <v>0</v>
      </c>
      <c r="W14" s="0" t="n">
        <v>3262</v>
      </c>
    </row>
    <row r="15" customFormat="false" ht="14.5" hidden="false" customHeight="false" outlineLevel="0" collapsed="false">
      <c r="A15" s="0" t="n">
        <v>2041</v>
      </c>
      <c r="B15" s="0" t="n">
        <v>0</v>
      </c>
      <c r="C15" s="0" t="n">
        <v>0</v>
      </c>
      <c r="D15" s="0" t="n">
        <v>0</v>
      </c>
      <c r="E15" s="0" t="n">
        <v>6469</v>
      </c>
      <c r="G15" s="0" t="n">
        <v>12</v>
      </c>
      <c r="H15" s="0" t="n">
        <v>1</v>
      </c>
      <c r="I15" s="0" t="n">
        <v>1</v>
      </c>
      <c r="J15" s="0" t="n">
        <v>1</v>
      </c>
      <c r="K15" s="0" t="n">
        <v>3290</v>
      </c>
      <c r="M15" s="0" t="n">
        <v>2041</v>
      </c>
      <c r="N15" s="0" t="n">
        <v>0</v>
      </c>
      <c r="O15" s="0" t="n">
        <v>0</v>
      </c>
      <c r="P15" s="0" t="n">
        <v>0</v>
      </c>
      <c r="Q15" s="0" t="n">
        <v>6557</v>
      </c>
      <c r="S15" s="0" t="n">
        <v>12</v>
      </c>
      <c r="T15" s="0" t="n">
        <v>0</v>
      </c>
      <c r="U15" s="0" t="n">
        <v>0</v>
      </c>
      <c r="V15" s="0" t="n">
        <v>0</v>
      </c>
      <c r="W15" s="0" t="n">
        <v>3207</v>
      </c>
    </row>
    <row r="16" customFormat="false" ht="14.5" hidden="false" customHeight="false" outlineLevel="0" collapsed="false">
      <c r="A16" s="0" t="n">
        <v>2044</v>
      </c>
      <c r="B16" s="0" t="n">
        <v>0.49</v>
      </c>
      <c r="C16" s="0" t="n">
        <v>0.06</v>
      </c>
      <c r="D16" s="0" t="n">
        <v>0.11</v>
      </c>
      <c r="E16" s="0" t="n">
        <v>9753</v>
      </c>
      <c r="G16" s="0" t="n">
        <v>13</v>
      </c>
      <c r="H16" s="0" t="n">
        <v>0</v>
      </c>
      <c r="I16" s="0" t="n">
        <v>0</v>
      </c>
      <c r="J16" s="0" t="n">
        <v>0</v>
      </c>
      <c r="K16" s="0" t="n">
        <v>3266</v>
      </c>
      <c r="M16" s="0" t="n">
        <v>2044</v>
      </c>
      <c r="N16" s="0" t="n">
        <v>0</v>
      </c>
      <c r="O16" s="0" t="n">
        <v>0</v>
      </c>
      <c r="P16" s="0" t="n">
        <v>0</v>
      </c>
      <c r="Q16" s="0" t="n">
        <v>9803</v>
      </c>
      <c r="S16" s="0" t="n">
        <v>13</v>
      </c>
      <c r="T16" s="0" t="n">
        <v>0</v>
      </c>
      <c r="U16" s="0" t="n">
        <v>0</v>
      </c>
      <c r="V16" s="0" t="n">
        <v>0</v>
      </c>
      <c r="W16" s="0" t="n">
        <v>3145</v>
      </c>
    </row>
    <row r="17" customFormat="false" ht="14.5" hidden="false" customHeight="false" outlineLevel="0" collapsed="false">
      <c r="A17" s="0" t="n">
        <v>2046</v>
      </c>
      <c r="B17" s="0" t="n">
        <v>0</v>
      </c>
      <c r="C17" s="0" t="n">
        <v>0</v>
      </c>
      <c r="D17" s="0" t="n">
        <v>0</v>
      </c>
      <c r="E17" s="0" t="n">
        <v>3774</v>
      </c>
      <c r="G17" s="0" t="n">
        <v>14</v>
      </c>
      <c r="H17" s="0" t="n">
        <v>0</v>
      </c>
      <c r="I17" s="0" t="n">
        <v>0</v>
      </c>
      <c r="J17" s="0" t="n">
        <v>0</v>
      </c>
      <c r="K17" s="0" t="n">
        <v>3222</v>
      </c>
      <c r="M17" s="0" t="n">
        <v>2046</v>
      </c>
      <c r="N17" s="0" t="n">
        <v>0</v>
      </c>
      <c r="O17" s="0" t="n">
        <v>0</v>
      </c>
      <c r="P17" s="0" t="n">
        <v>0</v>
      </c>
      <c r="Q17" s="0" t="n">
        <v>3704</v>
      </c>
      <c r="S17" s="0" t="n">
        <v>14</v>
      </c>
      <c r="T17" s="0" t="n">
        <v>0</v>
      </c>
      <c r="U17" s="0" t="n">
        <v>0</v>
      </c>
      <c r="V17" s="0" t="n">
        <v>0</v>
      </c>
      <c r="W17" s="0" t="n">
        <v>3252</v>
      </c>
    </row>
    <row r="18" customFormat="false" ht="14.5" hidden="false" customHeight="false" outlineLevel="0" collapsed="false">
      <c r="A18" s="0" t="n">
        <v>2047</v>
      </c>
      <c r="B18" s="0" t="n">
        <v>1</v>
      </c>
      <c r="C18" s="0" t="n">
        <v>0</v>
      </c>
      <c r="D18" s="0" t="n">
        <v>0</v>
      </c>
      <c r="E18" s="0" t="n">
        <v>3419</v>
      </c>
      <c r="G18" s="0" t="n">
        <v>15</v>
      </c>
      <c r="H18" s="0" t="n">
        <v>1</v>
      </c>
      <c r="I18" s="0" t="n">
        <v>1</v>
      </c>
      <c r="J18" s="0" t="n">
        <v>1</v>
      </c>
      <c r="K18" s="0" t="n">
        <v>3425</v>
      </c>
      <c r="M18" s="0" t="n">
        <v>2047</v>
      </c>
      <c r="N18" s="0" t="n">
        <v>0</v>
      </c>
      <c r="O18" s="0" t="n">
        <v>0</v>
      </c>
      <c r="P18" s="0" t="n">
        <v>0</v>
      </c>
      <c r="Q18" s="0" t="n">
        <v>3461</v>
      </c>
      <c r="S18" s="0" t="n">
        <v>15</v>
      </c>
      <c r="T18" s="0" t="n">
        <v>0</v>
      </c>
      <c r="U18" s="0" t="n">
        <v>0</v>
      </c>
      <c r="V18" s="0" t="n">
        <v>0</v>
      </c>
      <c r="W18" s="0" t="n">
        <v>3389</v>
      </c>
    </row>
    <row r="19" customFormat="false" ht="14.5" hidden="false" customHeight="false" outlineLevel="0" collapsed="false">
      <c r="A19" s="0" t="n">
        <v>2048</v>
      </c>
      <c r="B19" s="0" t="n">
        <v>0.26</v>
      </c>
      <c r="C19" s="0" t="n">
        <v>0.09</v>
      </c>
      <c r="D19" s="0" t="n">
        <v>0.13</v>
      </c>
      <c r="E19" s="0" t="n">
        <v>6750</v>
      </c>
      <c r="G19" s="0" t="n">
        <v>16</v>
      </c>
      <c r="H19" s="0" t="n">
        <v>1</v>
      </c>
      <c r="I19" s="0" t="n">
        <v>1</v>
      </c>
      <c r="J19" s="0" t="n">
        <v>1</v>
      </c>
      <c r="K19" s="0" t="n">
        <v>3243</v>
      </c>
      <c r="M19" s="0" t="n">
        <v>2048</v>
      </c>
      <c r="N19" s="0" t="n">
        <v>0</v>
      </c>
      <c r="O19" s="0" t="n">
        <v>0</v>
      </c>
      <c r="P19" s="0" t="n">
        <v>0</v>
      </c>
      <c r="Q19" s="0" t="n">
        <v>6727</v>
      </c>
      <c r="S19" s="0" t="n">
        <v>16</v>
      </c>
      <c r="T19" s="0" t="n">
        <v>0</v>
      </c>
      <c r="U19" s="0" t="n">
        <v>0</v>
      </c>
      <c r="V19" s="0" t="n">
        <v>0</v>
      </c>
      <c r="W19" s="0" t="n">
        <v>3276</v>
      </c>
    </row>
    <row r="20" customFormat="false" ht="14.5" hidden="false" customHeight="false" outlineLevel="0" collapsed="false">
      <c r="A20" s="0" t="n">
        <v>2066</v>
      </c>
      <c r="B20" s="0" t="n">
        <v>0.12</v>
      </c>
      <c r="C20" s="0" t="n">
        <v>0.1</v>
      </c>
      <c r="D20" s="0" t="n">
        <v>0.11</v>
      </c>
      <c r="E20" s="0" t="n">
        <v>13273</v>
      </c>
      <c r="G20" s="0" t="n">
        <v>17</v>
      </c>
      <c r="H20" s="0" t="n">
        <v>1</v>
      </c>
      <c r="I20" s="0" t="n">
        <v>1</v>
      </c>
      <c r="J20" s="0" t="n">
        <v>1</v>
      </c>
      <c r="K20" s="0" t="n">
        <v>3231</v>
      </c>
      <c r="M20" s="0" t="n">
        <v>2066</v>
      </c>
      <c r="N20" s="0" t="n">
        <v>0</v>
      </c>
      <c r="O20" s="0" t="n">
        <v>0</v>
      </c>
      <c r="P20" s="0" t="n">
        <v>0</v>
      </c>
      <c r="Q20" s="0" t="n">
        <v>13081</v>
      </c>
      <c r="S20" s="0" t="n">
        <v>17</v>
      </c>
      <c r="T20" s="0" t="n">
        <v>0</v>
      </c>
      <c r="U20" s="0" t="n">
        <v>0</v>
      </c>
      <c r="V20" s="0" t="n">
        <v>0</v>
      </c>
      <c r="W20" s="0" t="n">
        <v>3238</v>
      </c>
    </row>
    <row r="21" customFormat="false" ht="14.5" hidden="false" customHeight="false" outlineLevel="0" collapsed="false">
      <c r="A21" s="0" t="n">
        <v>2074</v>
      </c>
      <c r="B21" s="0" t="n">
        <v>0.47</v>
      </c>
      <c r="C21" s="0" t="n">
        <v>0.51</v>
      </c>
      <c r="D21" s="0" t="n">
        <v>0.49</v>
      </c>
      <c r="E21" s="0" t="n">
        <v>15407</v>
      </c>
      <c r="G21" s="0" t="n">
        <v>18</v>
      </c>
      <c r="H21" s="0" t="n">
        <v>1</v>
      </c>
      <c r="I21" s="0" t="n">
        <v>1</v>
      </c>
      <c r="J21" s="0" t="n">
        <v>1</v>
      </c>
      <c r="K21" s="0" t="n">
        <v>3826</v>
      </c>
      <c r="M21" s="0" t="n">
        <v>2074</v>
      </c>
      <c r="N21" s="0" t="n">
        <v>0</v>
      </c>
      <c r="O21" s="0" t="n">
        <v>0</v>
      </c>
      <c r="P21" s="0" t="n">
        <v>0</v>
      </c>
      <c r="Q21" s="0" t="n">
        <v>15485</v>
      </c>
      <c r="S21" s="0" t="n">
        <v>18</v>
      </c>
      <c r="T21" s="0" t="n">
        <v>0.03</v>
      </c>
      <c r="U21" s="0" t="n">
        <v>0.03</v>
      </c>
      <c r="V21" s="0" t="n">
        <v>0.03</v>
      </c>
      <c r="W21" s="0" t="n">
        <v>3914</v>
      </c>
    </row>
    <row r="22" customFormat="false" ht="14.5" hidden="false" customHeight="false" outlineLevel="0" collapsed="false">
      <c r="A22" s="0" t="n">
        <v>2076</v>
      </c>
      <c r="B22" s="0" t="n">
        <v>0.28</v>
      </c>
      <c r="C22" s="0" t="n">
        <v>0.32</v>
      </c>
      <c r="D22" s="0" t="n">
        <v>0.3</v>
      </c>
      <c r="E22" s="0" t="n">
        <v>19845</v>
      </c>
      <c r="G22" s="0" t="n">
        <v>19</v>
      </c>
      <c r="H22" s="0" t="n">
        <v>1</v>
      </c>
      <c r="I22" s="0" t="n">
        <v>1</v>
      </c>
      <c r="J22" s="0" t="n">
        <v>1</v>
      </c>
      <c r="K22" s="0" t="n">
        <v>3211</v>
      </c>
      <c r="M22" s="0" t="n">
        <v>2076</v>
      </c>
      <c r="N22" s="0" t="n">
        <v>0.02</v>
      </c>
      <c r="O22" s="0" t="n">
        <v>0</v>
      </c>
      <c r="P22" s="0" t="n">
        <v>0</v>
      </c>
      <c r="Q22" s="0" t="n">
        <v>19745</v>
      </c>
      <c r="S22" s="0" t="n">
        <v>19</v>
      </c>
      <c r="T22" s="0" t="n">
        <v>0</v>
      </c>
      <c r="U22" s="0" t="n">
        <v>0.01</v>
      </c>
      <c r="V22" s="0" t="n">
        <v>0.01</v>
      </c>
      <c r="W22" s="0" t="n">
        <v>3196</v>
      </c>
    </row>
    <row r="23" customFormat="false" ht="14.5" hidden="false" customHeight="false" outlineLevel="0" collapsed="false">
      <c r="A23" s="0" t="n">
        <v>2077</v>
      </c>
      <c r="B23" s="0" t="n">
        <v>0</v>
      </c>
      <c r="C23" s="0" t="n">
        <v>0</v>
      </c>
      <c r="D23" s="0" t="n">
        <v>0</v>
      </c>
      <c r="E23" s="0" t="n">
        <v>16809</v>
      </c>
      <c r="G23" s="0" t="n">
        <v>20</v>
      </c>
      <c r="H23" s="0" t="n">
        <v>1</v>
      </c>
      <c r="I23" s="0" t="n">
        <v>1</v>
      </c>
      <c r="J23" s="0" t="n">
        <v>1</v>
      </c>
      <c r="K23" s="0" t="n">
        <v>3306</v>
      </c>
      <c r="M23" s="0" t="n">
        <v>2077</v>
      </c>
      <c r="N23" s="0" t="n">
        <v>0</v>
      </c>
      <c r="O23" s="0" t="n">
        <v>0</v>
      </c>
      <c r="P23" s="0" t="n">
        <v>0</v>
      </c>
      <c r="Q23" s="0" t="n">
        <v>16744</v>
      </c>
      <c r="S23" s="0" t="n">
        <v>20</v>
      </c>
      <c r="T23" s="0" t="n">
        <v>0</v>
      </c>
      <c r="U23" s="0" t="n">
        <v>0</v>
      </c>
      <c r="V23" s="0" t="n">
        <v>0</v>
      </c>
      <c r="W23" s="0" t="n">
        <v>3343</v>
      </c>
    </row>
    <row r="24" customFormat="false" ht="14.5" hidden="false" customHeight="false" outlineLevel="0" collapsed="false">
      <c r="A24" s="0" t="n">
        <v>2079</v>
      </c>
      <c r="B24" s="0" t="n">
        <v>0.17</v>
      </c>
      <c r="C24" s="0" t="n">
        <v>0.98</v>
      </c>
      <c r="D24" s="0" t="n">
        <v>0.29</v>
      </c>
      <c r="E24" s="0" t="n">
        <v>10007</v>
      </c>
      <c r="G24" s="0" t="n">
        <v>21</v>
      </c>
      <c r="H24" s="0" t="n">
        <v>1</v>
      </c>
      <c r="I24" s="0" t="n">
        <v>1</v>
      </c>
      <c r="J24" s="0" t="n">
        <v>1</v>
      </c>
      <c r="K24" s="0" t="n">
        <v>3133</v>
      </c>
      <c r="M24" s="0" t="n">
        <v>2079</v>
      </c>
      <c r="N24" s="0" t="n">
        <v>0</v>
      </c>
      <c r="O24" s="0" t="n">
        <v>0</v>
      </c>
      <c r="P24" s="0" t="n">
        <v>0</v>
      </c>
      <c r="Q24" s="0" t="n">
        <v>10034</v>
      </c>
      <c r="S24" s="0" t="n">
        <v>21</v>
      </c>
      <c r="T24" s="0" t="n">
        <v>0</v>
      </c>
      <c r="U24" s="0" t="n">
        <v>0</v>
      </c>
      <c r="V24" s="0" t="n">
        <v>0</v>
      </c>
      <c r="W24" s="0" t="n">
        <v>3163</v>
      </c>
    </row>
    <row r="25" customFormat="false" ht="14.5" hidden="false" customHeight="false" outlineLevel="0" collapsed="false">
      <c r="A25" s="0" t="n">
        <v>2081</v>
      </c>
      <c r="B25" s="0" t="n">
        <v>0.62</v>
      </c>
      <c r="C25" s="0" t="n">
        <v>1</v>
      </c>
      <c r="D25" s="0" t="n">
        <v>0.77</v>
      </c>
      <c r="E25" s="0" t="n">
        <v>3171</v>
      </c>
      <c r="G25" s="0" t="n">
        <v>22</v>
      </c>
      <c r="H25" s="0" t="n">
        <v>1</v>
      </c>
      <c r="I25" s="0" t="n">
        <v>1</v>
      </c>
      <c r="J25" s="0" t="n">
        <v>1</v>
      </c>
      <c r="K25" s="0" t="n">
        <v>2956</v>
      </c>
      <c r="M25" s="0" t="n">
        <v>2081</v>
      </c>
      <c r="N25" s="0" t="n">
        <v>0</v>
      </c>
      <c r="O25" s="0" t="n">
        <v>0</v>
      </c>
      <c r="P25" s="0" t="n">
        <v>0</v>
      </c>
      <c r="Q25" s="0" t="n">
        <v>3259</v>
      </c>
      <c r="S25" s="0" t="n">
        <v>22</v>
      </c>
      <c r="T25" s="0" t="n">
        <v>0.03</v>
      </c>
      <c r="U25" s="0" t="n">
        <v>0.08</v>
      </c>
      <c r="V25" s="0" t="n">
        <v>0.04</v>
      </c>
      <c r="W25" s="0" t="n">
        <v>3057</v>
      </c>
    </row>
    <row r="26" customFormat="false" ht="14.5" hidden="false" customHeight="false" outlineLevel="0" collapsed="false">
      <c r="A26" s="0" t="n">
        <v>2082</v>
      </c>
      <c r="B26" s="0" t="n">
        <v>0.46</v>
      </c>
      <c r="C26" s="0" t="n">
        <v>0.48</v>
      </c>
      <c r="D26" s="0" t="n">
        <v>0.47</v>
      </c>
      <c r="E26" s="0" t="n">
        <v>6483</v>
      </c>
      <c r="G26" s="0" t="n">
        <v>23</v>
      </c>
      <c r="H26" s="0" t="n">
        <v>1</v>
      </c>
      <c r="I26" s="0" t="n">
        <v>1</v>
      </c>
      <c r="J26" s="0" t="n">
        <v>1</v>
      </c>
      <c r="K26" s="0" t="n">
        <v>3457</v>
      </c>
      <c r="M26" s="0" t="n">
        <v>2082</v>
      </c>
      <c r="N26" s="0" t="n">
        <v>0</v>
      </c>
      <c r="O26" s="0" t="n">
        <v>0</v>
      </c>
      <c r="P26" s="0" t="n">
        <v>0</v>
      </c>
      <c r="Q26" s="0" t="n">
        <v>6434</v>
      </c>
      <c r="S26" s="0" t="n">
        <v>23</v>
      </c>
      <c r="T26" s="0" t="n">
        <v>0.01</v>
      </c>
      <c r="U26" s="0" t="n">
        <v>0.03</v>
      </c>
      <c r="V26" s="0" t="n">
        <v>0.01</v>
      </c>
      <c r="W26" s="0" t="n">
        <v>3490</v>
      </c>
    </row>
    <row r="27" customFormat="false" ht="14.5" hidden="false" customHeight="false" outlineLevel="0" collapsed="false">
      <c r="A27" s="0" t="n">
        <v>2084</v>
      </c>
      <c r="B27" s="0" t="n">
        <v>0.66</v>
      </c>
      <c r="C27" s="0" t="n">
        <v>0.99</v>
      </c>
      <c r="D27" s="0" t="n">
        <v>0.79</v>
      </c>
      <c r="E27" s="0" t="n">
        <v>3562</v>
      </c>
      <c r="G27" s="0" t="n">
        <v>24</v>
      </c>
      <c r="H27" s="0" t="n">
        <v>1</v>
      </c>
      <c r="I27" s="0" t="n">
        <v>1</v>
      </c>
      <c r="J27" s="0" t="n">
        <v>1</v>
      </c>
      <c r="K27" s="0" t="n">
        <v>3373</v>
      </c>
      <c r="M27" s="0" t="n">
        <v>2084</v>
      </c>
      <c r="N27" s="0" t="n">
        <v>0</v>
      </c>
      <c r="O27" s="0" t="n">
        <v>0</v>
      </c>
      <c r="P27" s="0" t="n">
        <v>0</v>
      </c>
      <c r="Q27" s="0" t="n">
        <v>3564</v>
      </c>
      <c r="S27" s="0" t="n">
        <v>24</v>
      </c>
      <c r="T27" s="0" t="n">
        <v>0.01</v>
      </c>
      <c r="U27" s="0" t="n">
        <v>0.04</v>
      </c>
      <c r="V27" s="0" t="n">
        <v>0.01</v>
      </c>
      <c r="W27" s="0" t="n">
        <v>3336</v>
      </c>
    </row>
    <row r="28" customFormat="false" ht="14.5" hidden="false" customHeight="false" outlineLevel="0" collapsed="false">
      <c r="A28" s="0" t="n">
        <v>2085</v>
      </c>
      <c r="B28" s="0" t="n">
        <v>0.98</v>
      </c>
      <c r="C28" s="0" t="n">
        <v>1</v>
      </c>
      <c r="D28" s="0" t="n">
        <v>0.99</v>
      </c>
      <c r="E28" s="0" t="n">
        <v>7234</v>
      </c>
      <c r="G28" s="0" t="n">
        <v>25</v>
      </c>
      <c r="H28" s="0" t="n">
        <v>0.75</v>
      </c>
      <c r="I28" s="0" t="n">
        <v>0.92</v>
      </c>
      <c r="J28" s="0" t="n">
        <v>0.83</v>
      </c>
      <c r="K28" s="0" t="n">
        <v>3121</v>
      </c>
      <c r="M28" s="0" t="n">
        <v>2085</v>
      </c>
      <c r="N28" s="0" t="n">
        <v>0</v>
      </c>
      <c r="O28" s="0" t="n">
        <v>0</v>
      </c>
      <c r="P28" s="0" t="n">
        <v>0</v>
      </c>
      <c r="Q28" s="0" t="n">
        <v>7135</v>
      </c>
      <c r="S28" s="0" t="n">
        <v>25</v>
      </c>
      <c r="T28" s="0" t="n">
        <v>0</v>
      </c>
      <c r="U28" s="0" t="n">
        <v>0</v>
      </c>
      <c r="V28" s="0" t="n">
        <v>0</v>
      </c>
      <c r="W28" s="0" t="n">
        <v>3329</v>
      </c>
    </row>
    <row r="29" customFormat="false" ht="14.5" hidden="false" customHeight="false" outlineLevel="0" collapsed="false">
      <c r="A29" s="0" t="n">
        <v>2086</v>
      </c>
      <c r="B29" s="0" t="n">
        <v>0.73</v>
      </c>
      <c r="C29" s="0" t="n">
        <v>0.38</v>
      </c>
      <c r="D29" s="0" t="n">
        <v>0.5</v>
      </c>
      <c r="E29" s="0" t="n">
        <v>16989</v>
      </c>
      <c r="G29" s="0" t="n">
        <v>26</v>
      </c>
      <c r="H29" s="0" t="n">
        <v>0.61</v>
      </c>
      <c r="I29" s="0" t="n">
        <v>1</v>
      </c>
      <c r="J29" s="0" t="n">
        <v>0.76</v>
      </c>
      <c r="K29" s="0" t="n">
        <v>3209</v>
      </c>
      <c r="M29" s="0" t="n">
        <v>2086</v>
      </c>
      <c r="N29" s="0" t="n">
        <v>0</v>
      </c>
      <c r="O29" s="0" t="n">
        <v>0</v>
      </c>
      <c r="P29" s="0" t="n">
        <v>0</v>
      </c>
      <c r="Q29" s="0" t="n">
        <v>16749</v>
      </c>
      <c r="S29" s="0" t="n">
        <v>26</v>
      </c>
      <c r="T29" s="0" t="n">
        <v>0</v>
      </c>
      <c r="U29" s="0" t="n">
        <v>0</v>
      </c>
      <c r="V29" s="0" t="n">
        <v>0</v>
      </c>
      <c r="W29" s="0" t="n">
        <v>3193</v>
      </c>
    </row>
    <row r="30" customFormat="false" ht="14.5" hidden="false" customHeight="false" outlineLevel="0" collapsed="false">
      <c r="A30" s="0" t="n">
        <v>2087</v>
      </c>
      <c r="B30" s="0" t="n">
        <v>0.46</v>
      </c>
      <c r="C30" s="0" t="n">
        <v>0.03</v>
      </c>
      <c r="D30" s="0" t="n">
        <v>0.05</v>
      </c>
      <c r="E30" s="0" t="n">
        <v>12879</v>
      </c>
      <c r="G30" s="0" t="n">
        <v>27</v>
      </c>
      <c r="H30" s="0" t="n">
        <v>1</v>
      </c>
      <c r="I30" s="0" t="n">
        <v>1</v>
      </c>
      <c r="J30" s="0" t="n">
        <v>1</v>
      </c>
      <c r="K30" s="0" t="n">
        <v>3222</v>
      </c>
      <c r="M30" s="0" t="n">
        <v>2087</v>
      </c>
      <c r="N30" s="0" t="n">
        <v>0.2</v>
      </c>
      <c r="O30" s="0" t="n">
        <v>0.02</v>
      </c>
      <c r="P30" s="0" t="n">
        <v>0.04</v>
      </c>
      <c r="Q30" s="0" t="n">
        <v>13041</v>
      </c>
      <c r="S30" s="0" t="n">
        <v>27</v>
      </c>
      <c r="T30" s="0" t="n">
        <v>0</v>
      </c>
      <c r="U30" s="0" t="n">
        <v>0</v>
      </c>
      <c r="V30" s="0" t="n">
        <v>0</v>
      </c>
      <c r="W30" s="0" t="n">
        <v>3216</v>
      </c>
    </row>
    <row r="31" customFormat="false" ht="14.5" hidden="false" customHeight="false" outlineLevel="0" collapsed="false">
      <c r="A31" s="0" t="n">
        <v>2088</v>
      </c>
      <c r="B31" s="0" t="n">
        <v>1</v>
      </c>
      <c r="C31" s="0" t="n">
        <v>1</v>
      </c>
      <c r="D31" s="0" t="n">
        <v>1</v>
      </c>
      <c r="E31" s="0" t="n">
        <v>3211</v>
      </c>
      <c r="G31" s="0" t="n">
        <v>28</v>
      </c>
      <c r="H31" s="0" t="n">
        <v>1</v>
      </c>
      <c r="I31" s="0" t="n">
        <v>1</v>
      </c>
      <c r="J31" s="0" t="n">
        <v>1</v>
      </c>
      <c r="K31" s="0" t="n">
        <v>3282</v>
      </c>
      <c r="M31" s="0" t="n">
        <v>2088</v>
      </c>
      <c r="N31" s="0" t="n">
        <v>0</v>
      </c>
      <c r="O31" s="0" t="n">
        <v>0</v>
      </c>
      <c r="P31" s="0" t="n">
        <v>0</v>
      </c>
      <c r="Q31" s="0" t="n">
        <v>3247</v>
      </c>
      <c r="S31" s="0" t="n">
        <v>28</v>
      </c>
      <c r="T31" s="0" t="n">
        <v>0</v>
      </c>
      <c r="U31" s="0" t="n">
        <v>0</v>
      </c>
      <c r="V31" s="0" t="n">
        <v>0</v>
      </c>
      <c r="W31" s="0" t="n">
        <v>3173</v>
      </c>
    </row>
    <row r="32" customFormat="false" ht="14.5" hidden="false" customHeight="false" outlineLevel="0" collapsed="false">
      <c r="A32" s="0" t="n">
        <v>2092</v>
      </c>
      <c r="B32" s="0" t="n">
        <v>0.46</v>
      </c>
      <c r="C32" s="0" t="n">
        <v>0.48</v>
      </c>
      <c r="D32" s="0" t="n">
        <v>0.47</v>
      </c>
      <c r="E32" s="0" t="n">
        <v>6562</v>
      </c>
      <c r="G32" s="0" t="n">
        <v>29</v>
      </c>
      <c r="H32" s="0" t="n">
        <v>0.52</v>
      </c>
      <c r="I32" s="0" t="n">
        <v>1</v>
      </c>
      <c r="J32" s="0" t="n">
        <v>0.68</v>
      </c>
      <c r="K32" s="0" t="n">
        <v>3590</v>
      </c>
      <c r="M32" s="0" t="n">
        <v>2092</v>
      </c>
      <c r="N32" s="0" t="n">
        <v>0</v>
      </c>
      <c r="O32" s="0" t="n">
        <v>0</v>
      </c>
      <c r="P32" s="0" t="n">
        <v>0</v>
      </c>
      <c r="Q32" s="0" t="n">
        <v>6393</v>
      </c>
      <c r="S32" s="0" t="n">
        <v>29</v>
      </c>
      <c r="T32" s="0" t="n">
        <v>0</v>
      </c>
      <c r="U32" s="0" t="n">
        <v>0</v>
      </c>
      <c r="V32" s="0" t="n">
        <v>0</v>
      </c>
      <c r="W32" s="0" t="n">
        <v>3698</v>
      </c>
    </row>
    <row r="33" customFormat="false" ht="14.5" hidden="false" customHeight="false" outlineLevel="0" collapsed="false">
      <c r="A33" s="0" t="n">
        <v>2093</v>
      </c>
      <c r="B33" s="0" t="n">
        <v>0.34</v>
      </c>
      <c r="C33" s="0" t="n">
        <v>0.2</v>
      </c>
      <c r="D33" s="0" t="n">
        <v>0.25</v>
      </c>
      <c r="E33" s="0" t="n">
        <v>29690</v>
      </c>
      <c r="G33" s="0" t="n">
        <v>30</v>
      </c>
      <c r="H33" s="0" t="n">
        <v>0</v>
      </c>
      <c r="I33" s="0" t="n">
        <v>0</v>
      </c>
      <c r="J33" s="0" t="n">
        <v>0</v>
      </c>
      <c r="K33" s="0" t="n">
        <v>3508</v>
      </c>
      <c r="M33" s="0" t="n">
        <v>2093</v>
      </c>
      <c r="N33" s="0" t="n">
        <v>0</v>
      </c>
      <c r="O33" s="0" t="n">
        <v>0</v>
      </c>
      <c r="P33" s="0" t="n">
        <v>0</v>
      </c>
      <c r="Q33" s="0" t="n">
        <v>29654</v>
      </c>
      <c r="S33" s="0" t="n">
        <v>30</v>
      </c>
      <c r="T33" s="0" t="n">
        <v>0</v>
      </c>
      <c r="U33" s="0" t="n">
        <v>0</v>
      </c>
      <c r="V33" s="0" t="n">
        <v>0</v>
      </c>
      <c r="W33" s="0" t="n">
        <v>3361</v>
      </c>
    </row>
    <row r="34" customFormat="false" ht="14.5" hidden="false" customHeight="false" outlineLevel="0" collapsed="false">
      <c r="A34" s="0" t="n">
        <v>2096</v>
      </c>
      <c r="B34" s="0" t="n">
        <v>0.27</v>
      </c>
      <c r="C34" s="0" t="n">
        <v>1</v>
      </c>
      <c r="D34" s="0" t="n">
        <v>0.43</v>
      </c>
      <c r="E34" s="0" t="n">
        <v>6397</v>
      </c>
      <c r="G34" s="0" t="n">
        <v>31</v>
      </c>
      <c r="H34" s="0" t="n">
        <v>1</v>
      </c>
      <c r="I34" s="0" t="n">
        <v>1</v>
      </c>
      <c r="J34" s="0" t="n">
        <v>1</v>
      </c>
      <c r="K34" s="0" t="n">
        <v>3305</v>
      </c>
      <c r="M34" s="0" t="n">
        <v>2096</v>
      </c>
      <c r="N34" s="0" t="n">
        <v>0</v>
      </c>
      <c r="O34" s="0" t="n">
        <v>0</v>
      </c>
      <c r="P34" s="0" t="n">
        <v>0</v>
      </c>
      <c r="Q34" s="0" t="n">
        <v>6457</v>
      </c>
      <c r="S34" s="0" t="n">
        <v>31</v>
      </c>
      <c r="T34" s="0" t="n">
        <v>0.01</v>
      </c>
      <c r="U34" s="0" t="n">
        <v>0.02</v>
      </c>
      <c r="V34" s="0" t="n">
        <v>0.01</v>
      </c>
      <c r="W34" s="0" t="n">
        <v>3255</v>
      </c>
    </row>
    <row r="35" customFormat="false" ht="14.5" hidden="false" customHeight="false" outlineLevel="0" collapsed="false">
      <c r="A35" s="0" t="n">
        <v>2099</v>
      </c>
      <c r="B35" s="0" t="n">
        <v>0.33</v>
      </c>
      <c r="C35" s="0" t="n">
        <v>0.53</v>
      </c>
      <c r="D35" s="0" t="n">
        <v>0.41</v>
      </c>
      <c r="E35" s="0" t="n">
        <v>6847</v>
      </c>
      <c r="G35" s="0" t="n">
        <v>32</v>
      </c>
      <c r="H35" s="0" t="n">
        <v>0</v>
      </c>
      <c r="I35" s="0" t="n">
        <v>0</v>
      </c>
      <c r="J35" s="0" t="n">
        <v>0</v>
      </c>
      <c r="K35" s="0" t="n">
        <v>3183</v>
      </c>
      <c r="M35" s="0" t="n">
        <v>2099</v>
      </c>
      <c r="N35" s="0" t="n">
        <v>0</v>
      </c>
      <c r="O35" s="0" t="n">
        <v>0</v>
      </c>
      <c r="P35" s="0" t="n">
        <v>0</v>
      </c>
      <c r="Q35" s="0" t="n">
        <v>6878</v>
      </c>
      <c r="S35" s="0" t="n">
        <v>32</v>
      </c>
      <c r="T35" s="0" t="n">
        <v>0</v>
      </c>
      <c r="U35" s="0" t="n">
        <v>0</v>
      </c>
      <c r="V35" s="0" t="n">
        <v>0</v>
      </c>
      <c r="W35" s="0" t="n">
        <v>3157</v>
      </c>
    </row>
    <row r="36" customFormat="false" ht="14.5" hidden="false" customHeight="false" outlineLevel="0" collapsed="false">
      <c r="A36" s="0" t="n">
        <v>2100</v>
      </c>
      <c r="B36" s="0" t="n">
        <v>0.62</v>
      </c>
      <c r="C36" s="0" t="n">
        <v>0.49</v>
      </c>
      <c r="D36" s="0" t="n">
        <v>0.55</v>
      </c>
      <c r="E36" s="0" t="n">
        <v>19396</v>
      </c>
      <c r="G36" s="0" t="n">
        <v>33</v>
      </c>
      <c r="H36" s="0" t="n">
        <v>0</v>
      </c>
      <c r="I36" s="0" t="n">
        <v>0</v>
      </c>
      <c r="J36" s="0" t="n">
        <v>0</v>
      </c>
      <c r="K36" s="0" t="n">
        <v>3201</v>
      </c>
      <c r="M36" s="0" t="n">
        <v>2100</v>
      </c>
      <c r="N36" s="0" t="n">
        <v>0</v>
      </c>
      <c r="O36" s="0" t="n">
        <v>0</v>
      </c>
      <c r="P36" s="0" t="n">
        <v>0</v>
      </c>
      <c r="Q36" s="0" t="n">
        <v>19577</v>
      </c>
      <c r="S36" s="0" t="n">
        <v>33</v>
      </c>
      <c r="T36" s="0" t="n">
        <v>0</v>
      </c>
      <c r="U36" s="0" t="n">
        <v>0</v>
      </c>
      <c r="V36" s="0" t="n">
        <v>0</v>
      </c>
      <c r="W36" s="0" t="n">
        <v>3278</v>
      </c>
    </row>
    <row r="37" customFormat="false" ht="14.5" hidden="false" customHeight="false" outlineLevel="0" collapsed="false">
      <c r="A37" s="0" t="n">
        <v>2111</v>
      </c>
      <c r="B37" s="0" t="n">
        <v>1</v>
      </c>
      <c r="C37" s="0" t="n">
        <v>0.69</v>
      </c>
      <c r="D37" s="0" t="n">
        <v>0.82</v>
      </c>
      <c r="E37" s="0" t="n">
        <v>3211</v>
      </c>
      <c r="G37" s="0" t="n">
        <v>34</v>
      </c>
      <c r="H37" s="0" t="n">
        <v>1</v>
      </c>
      <c r="I37" s="0" t="n">
        <v>1</v>
      </c>
      <c r="J37" s="0" t="n">
        <v>1</v>
      </c>
      <c r="K37" s="0" t="n">
        <v>3189</v>
      </c>
      <c r="M37" s="0" t="n">
        <v>2111</v>
      </c>
      <c r="N37" s="0" t="n">
        <v>0</v>
      </c>
      <c r="O37" s="0" t="n">
        <v>0</v>
      </c>
      <c r="P37" s="0" t="n">
        <v>0</v>
      </c>
      <c r="Q37" s="0" t="n">
        <v>3229</v>
      </c>
      <c r="S37" s="0" t="n">
        <v>34</v>
      </c>
      <c r="T37" s="0" t="n">
        <v>0</v>
      </c>
      <c r="U37" s="0" t="n">
        <v>0</v>
      </c>
      <c r="V37" s="0" t="n">
        <v>0</v>
      </c>
      <c r="W37" s="0" t="n">
        <v>3200</v>
      </c>
    </row>
    <row r="38" customFormat="false" ht="14.5" hidden="false" customHeight="false" outlineLevel="0" collapsed="false">
      <c r="A38" s="0" t="n">
        <v>2119</v>
      </c>
      <c r="B38" s="0" t="n">
        <v>0</v>
      </c>
      <c r="C38" s="0" t="n">
        <v>0</v>
      </c>
      <c r="D38" s="0" t="n">
        <v>0</v>
      </c>
      <c r="E38" s="0" t="n">
        <v>3447</v>
      </c>
      <c r="G38" s="0" t="n">
        <v>35</v>
      </c>
      <c r="H38" s="0" t="n">
        <v>1</v>
      </c>
      <c r="I38" s="0" t="n">
        <v>1</v>
      </c>
      <c r="J38" s="0" t="n">
        <v>1</v>
      </c>
      <c r="K38" s="0" t="n">
        <v>3602</v>
      </c>
      <c r="M38" s="0" t="n">
        <v>2119</v>
      </c>
      <c r="N38" s="0" t="n">
        <v>0</v>
      </c>
      <c r="O38" s="0" t="n">
        <v>0</v>
      </c>
      <c r="P38" s="0" t="n">
        <v>0</v>
      </c>
      <c r="Q38" s="0" t="n">
        <v>3454</v>
      </c>
      <c r="S38" s="0" t="n">
        <v>35</v>
      </c>
      <c r="T38" s="0" t="n">
        <v>0</v>
      </c>
      <c r="U38" s="0" t="n">
        <v>0</v>
      </c>
      <c r="V38" s="0" t="n">
        <v>0</v>
      </c>
      <c r="W38" s="0" t="n">
        <v>3497</v>
      </c>
    </row>
    <row r="39" customFormat="false" ht="14.5" hidden="false" customHeight="false" outlineLevel="0" collapsed="false">
      <c r="A39" s="0" t="n">
        <v>2120</v>
      </c>
      <c r="B39" s="0" t="n">
        <v>0.33</v>
      </c>
      <c r="C39" s="0" t="n">
        <v>0.24</v>
      </c>
      <c r="D39" s="0" t="n">
        <v>0.28</v>
      </c>
      <c r="E39" s="0" t="n">
        <v>6834</v>
      </c>
      <c r="G39" s="0" t="n">
        <v>36</v>
      </c>
      <c r="H39" s="0" t="n">
        <v>1</v>
      </c>
      <c r="I39" s="0" t="n">
        <v>1</v>
      </c>
      <c r="J39" s="0" t="n">
        <v>1</v>
      </c>
      <c r="K39" s="0" t="n">
        <v>3439</v>
      </c>
      <c r="M39" s="0" t="n">
        <v>2120</v>
      </c>
      <c r="N39" s="0" t="n">
        <v>0</v>
      </c>
      <c r="O39" s="0" t="n">
        <v>0</v>
      </c>
      <c r="P39" s="0" t="n">
        <v>0</v>
      </c>
      <c r="Q39" s="0" t="n">
        <v>6928</v>
      </c>
      <c r="S39" s="0" t="n">
        <v>36</v>
      </c>
      <c r="T39" s="0" t="n">
        <v>0</v>
      </c>
      <c r="U39" s="0" t="n">
        <v>0</v>
      </c>
      <c r="V39" s="0" t="n">
        <v>0</v>
      </c>
      <c r="W39" s="0" t="n">
        <v>3427</v>
      </c>
    </row>
    <row r="40" customFormat="false" ht="14.5" hidden="false" customHeight="false" outlineLevel="0" collapsed="false">
      <c r="A40" s="0" t="n">
        <v>2126</v>
      </c>
      <c r="B40" s="0" t="n">
        <v>0.31</v>
      </c>
      <c r="C40" s="0" t="n">
        <v>0.63</v>
      </c>
      <c r="D40" s="0" t="n">
        <v>0.42</v>
      </c>
      <c r="E40" s="0" t="n">
        <v>19954</v>
      </c>
      <c r="G40" s="0" t="n">
        <v>37</v>
      </c>
      <c r="H40" s="0" t="n">
        <v>1</v>
      </c>
      <c r="I40" s="0" t="n">
        <v>1</v>
      </c>
      <c r="J40" s="0" t="n">
        <v>1</v>
      </c>
      <c r="K40" s="0" t="n">
        <v>3260</v>
      </c>
      <c r="M40" s="0" t="n">
        <v>2126</v>
      </c>
      <c r="N40" s="0" t="n">
        <v>0</v>
      </c>
      <c r="O40" s="0" t="n">
        <v>0</v>
      </c>
      <c r="P40" s="0" t="n">
        <v>0</v>
      </c>
      <c r="Q40" s="0" t="n">
        <v>19944</v>
      </c>
      <c r="S40" s="0" t="n">
        <v>37</v>
      </c>
      <c r="T40" s="0" t="n">
        <v>0</v>
      </c>
      <c r="U40" s="0" t="n">
        <v>0</v>
      </c>
      <c r="V40" s="0" t="n">
        <v>0</v>
      </c>
      <c r="W40" s="0" t="n">
        <v>3344</v>
      </c>
    </row>
    <row r="41" customFormat="false" ht="14.5" hidden="false" customHeight="false" outlineLevel="0" collapsed="false">
      <c r="A41" s="0" t="n">
        <v>2134</v>
      </c>
      <c r="B41" s="0" t="n">
        <v>0</v>
      </c>
      <c r="C41" s="0" t="n">
        <v>0</v>
      </c>
      <c r="D41" s="0" t="n">
        <v>0</v>
      </c>
      <c r="E41" s="0" t="n">
        <v>6965</v>
      </c>
      <c r="G41" s="0" t="n">
        <v>38</v>
      </c>
      <c r="H41" s="0" t="n">
        <v>1</v>
      </c>
      <c r="I41" s="0" t="n">
        <v>1</v>
      </c>
      <c r="J41" s="0" t="n">
        <v>1</v>
      </c>
      <c r="K41" s="0" t="n">
        <v>3180</v>
      </c>
      <c r="M41" s="0" t="n">
        <v>2134</v>
      </c>
      <c r="N41" s="0" t="n">
        <v>0</v>
      </c>
      <c r="O41" s="0" t="n">
        <v>0</v>
      </c>
      <c r="P41" s="0" t="n">
        <v>0</v>
      </c>
      <c r="Q41" s="0" t="n">
        <v>7006</v>
      </c>
      <c r="S41" s="0" t="n">
        <v>38</v>
      </c>
      <c r="T41" s="0" t="n">
        <v>0</v>
      </c>
      <c r="U41" s="0" t="n">
        <v>0</v>
      </c>
      <c r="V41" s="0" t="n">
        <v>0</v>
      </c>
      <c r="W41" s="0" t="n">
        <v>3186</v>
      </c>
    </row>
    <row r="42" customFormat="false" ht="14.5" hidden="false" customHeight="false" outlineLevel="0" collapsed="false">
      <c r="A42" s="0" t="n">
        <v>2135</v>
      </c>
      <c r="B42" s="0" t="n">
        <v>0.5</v>
      </c>
      <c r="C42" s="0" t="n">
        <v>1</v>
      </c>
      <c r="D42" s="0" t="n">
        <v>0.66</v>
      </c>
      <c r="E42" s="0" t="n">
        <v>3500</v>
      </c>
      <c r="G42" s="0" t="n">
        <v>39</v>
      </c>
      <c r="H42" s="0" t="n">
        <v>0.94</v>
      </c>
      <c r="I42" s="0" t="n">
        <v>0.12</v>
      </c>
      <c r="J42" s="0" t="n">
        <v>0.21</v>
      </c>
      <c r="K42" s="0" t="n">
        <v>3457</v>
      </c>
      <c r="M42" s="0" t="n">
        <v>2135</v>
      </c>
      <c r="N42" s="0" t="n">
        <v>0</v>
      </c>
      <c r="O42" s="0" t="n">
        <v>0</v>
      </c>
      <c r="P42" s="0" t="n">
        <v>0</v>
      </c>
      <c r="Q42" s="0" t="n">
        <v>3555</v>
      </c>
      <c r="S42" s="0" t="n">
        <v>39</v>
      </c>
      <c r="T42" s="0" t="n">
        <v>0</v>
      </c>
      <c r="U42" s="0" t="n">
        <v>0</v>
      </c>
      <c r="V42" s="0" t="n">
        <v>0</v>
      </c>
      <c r="W42" s="0" t="n">
        <v>3427</v>
      </c>
    </row>
    <row r="43" customFormat="false" ht="14.5" hidden="false" customHeight="false" outlineLevel="0" collapsed="false">
      <c r="A43" s="0" t="n">
        <v>2137</v>
      </c>
      <c r="B43" s="0" t="n">
        <v>0</v>
      </c>
      <c r="C43" s="0" t="n">
        <v>0</v>
      </c>
      <c r="D43" s="0" t="n">
        <v>0</v>
      </c>
      <c r="E43" s="0" t="n">
        <v>16618</v>
      </c>
      <c r="G43" s="0" t="n">
        <v>40</v>
      </c>
      <c r="H43" s="0" t="n">
        <v>1</v>
      </c>
      <c r="I43" s="0" t="n">
        <v>1</v>
      </c>
      <c r="J43" s="0" t="n">
        <v>1</v>
      </c>
      <c r="K43" s="0" t="n">
        <v>3187</v>
      </c>
      <c r="M43" s="0" t="n">
        <v>2137</v>
      </c>
      <c r="N43" s="0" t="n">
        <v>0</v>
      </c>
      <c r="O43" s="0" t="n">
        <v>0</v>
      </c>
      <c r="P43" s="0" t="n">
        <v>0</v>
      </c>
      <c r="Q43" s="0" t="n">
        <v>16473</v>
      </c>
      <c r="S43" s="0" t="n">
        <v>40</v>
      </c>
      <c r="T43" s="0" t="n">
        <v>0</v>
      </c>
      <c r="U43" s="0" t="n">
        <v>0</v>
      </c>
      <c r="V43" s="0" t="n">
        <v>0</v>
      </c>
      <c r="W43" s="0" t="n">
        <v>3136</v>
      </c>
    </row>
    <row r="44" customFormat="false" ht="14.5" hidden="false" customHeight="false" outlineLevel="0" collapsed="false">
      <c r="A44" s="0" t="n">
        <v>2154</v>
      </c>
      <c r="B44" s="0" t="n">
        <v>0.35</v>
      </c>
      <c r="C44" s="0" t="n">
        <v>1</v>
      </c>
      <c r="D44" s="0" t="n">
        <v>0.52</v>
      </c>
      <c r="E44" s="0" t="n">
        <v>3281</v>
      </c>
      <c r="G44" s="0" t="n">
        <v>41</v>
      </c>
      <c r="H44" s="0" t="n">
        <v>1</v>
      </c>
      <c r="I44" s="0" t="n">
        <v>0.97</v>
      </c>
      <c r="J44" s="0" t="n">
        <v>0.98</v>
      </c>
      <c r="K44" s="0" t="n">
        <v>3343</v>
      </c>
      <c r="M44" s="0" t="n">
        <v>2154</v>
      </c>
      <c r="N44" s="0" t="n">
        <v>0</v>
      </c>
      <c r="O44" s="0" t="n">
        <v>0</v>
      </c>
      <c r="P44" s="0" t="n">
        <v>0</v>
      </c>
      <c r="Q44" s="0" t="n">
        <v>3233</v>
      </c>
      <c r="S44" s="0" t="n">
        <v>41</v>
      </c>
      <c r="T44" s="0" t="n">
        <v>0</v>
      </c>
      <c r="U44" s="0" t="n">
        <v>0</v>
      </c>
      <c r="V44" s="0" t="n">
        <v>0</v>
      </c>
      <c r="W44" s="0" t="n">
        <v>3339</v>
      </c>
    </row>
    <row r="45" customFormat="false" ht="14.5" hidden="false" customHeight="false" outlineLevel="0" collapsed="false">
      <c r="A45" s="0" t="n">
        <v>2159</v>
      </c>
      <c r="B45" s="0" t="n">
        <v>0.5</v>
      </c>
      <c r="C45" s="0" t="n">
        <v>0.98</v>
      </c>
      <c r="D45" s="0" t="n">
        <v>0.67</v>
      </c>
      <c r="E45" s="0" t="n">
        <v>6718</v>
      </c>
      <c r="G45" s="0" t="n">
        <v>42</v>
      </c>
      <c r="H45" s="0" t="n">
        <v>1</v>
      </c>
      <c r="I45" s="0" t="n">
        <v>1</v>
      </c>
      <c r="J45" s="0" t="n">
        <v>1</v>
      </c>
      <c r="K45" s="0" t="n">
        <v>3762</v>
      </c>
      <c r="M45" s="0" t="n">
        <v>2159</v>
      </c>
      <c r="N45" s="0" t="n">
        <v>0</v>
      </c>
      <c r="O45" s="0" t="n">
        <v>0</v>
      </c>
      <c r="P45" s="0" t="n">
        <v>0</v>
      </c>
      <c r="Q45" s="0" t="n">
        <v>6716</v>
      </c>
      <c r="S45" s="0" t="n">
        <v>42</v>
      </c>
      <c r="T45" s="0" t="n">
        <v>0.02</v>
      </c>
      <c r="U45" s="0" t="n">
        <v>0.13</v>
      </c>
      <c r="V45" s="0" t="n">
        <v>0.03</v>
      </c>
      <c r="W45" s="0" t="n">
        <v>3614</v>
      </c>
    </row>
    <row r="46" customFormat="false" ht="14.5" hidden="false" customHeight="false" outlineLevel="0" collapsed="false">
      <c r="A46" s="0" t="n">
        <v>2162</v>
      </c>
      <c r="B46" s="0" t="n">
        <v>0.93</v>
      </c>
      <c r="C46" s="0" t="n">
        <v>1</v>
      </c>
      <c r="D46" s="0" t="n">
        <v>0.96</v>
      </c>
      <c r="E46" s="0" t="n">
        <v>3242</v>
      </c>
      <c r="G46" s="0" t="n">
        <v>43</v>
      </c>
      <c r="H46" s="0" t="n">
        <v>1</v>
      </c>
      <c r="I46" s="0" t="n">
        <v>1</v>
      </c>
      <c r="J46" s="0" t="n">
        <v>1</v>
      </c>
      <c r="K46" s="0" t="n">
        <v>3437</v>
      </c>
      <c r="M46" s="0" t="n">
        <v>2162</v>
      </c>
      <c r="N46" s="0" t="n">
        <v>0</v>
      </c>
      <c r="O46" s="0" t="n">
        <v>0</v>
      </c>
      <c r="P46" s="0" t="n">
        <v>0</v>
      </c>
      <c r="Q46" s="0" t="n">
        <v>3277</v>
      </c>
      <c r="S46" s="0" t="n">
        <v>43</v>
      </c>
      <c r="T46" s="0" t="n">
        <v>0</v>
      </c>
      <c r="U46" s="0" t="n">
        <v>0</v>
      </c>
      <c r="V46" s="0" t="n">
        <v>0</v>
      </c>
      <c r="W46" s="0" t="n">
        <v>3411</v>
      </c>
    </row>
    <row r="47" customFormat="false" ht="14.5" hidden="false" customHeight="false" outlineLevel="0" collapsed="false">
      <c r="A47" s="0" t="n">
        <v>2190</v>
      </c>
      <c r="B47" s="0" t="n">
        <v>0.05</v>
      </c>
      <c r="C47" s="0" t="n">
        <v>0.05</v>
      </c>
      <c r="D47" s="0" t="n">
        <v>0.05</v>
      </c>
      <c r="E47" s="0" t="n">
        <v>12011</v>
      </c>
      <c r="G47" s="0" t="n">
        <v>44</v>
      </c>
      <c r="H47" s="0" t="n">
        <v>1</v>
      </c>
      <c r="I47" s="0" t="n">
        <v>0.01</v>
      </c>
      <c r="J47" s="0" t="n">
        <v>0.03</v>
      </c>
      <c r="K47" s="0" t="n">
        <v>3248</v>
      </c>
      <c r="M47" s="0" t="n">
        <v>2190</v>
      </c>
      <c r="N47" s="0" t="n">
        <v>0</v>
      </c>
      <c r="O47" s="0" t="n">
        <v>0</v>
      </c>
      <c r="P47" s="0" t="n">
        <v>0</v>
      </c>
      <c r="Q47" s="0" t="n">
        <v>12049</v>
      </c>
      <c r="S47" s="0" t="n">
        <v>44</v>
      </c>
      <c r="T47" s="0" t="n">
        <v>0</v>
      </c>
      <c r="U47" s="0" t="n">
        <v>0</v>
      </c>
      <c r="V47" s="0" t="n">
        <v>0</v>
      </c>
      <c r="W47" s="0" t="n">
        <v>3185</v>
      </c>
    </row>
    <row r="48" customFormat="false" ht="14.5" hidden="false" customHeight="false" outlineLevel="0" collapsed="false">
      <c r="A48" s="0" t="n">
        <v>2196</v>
      </c>
      <c r="B48" s="0" t="n">
        <v>0</v>
      </c>
      <c r="C48" s="0" t="n">
        <v>0</v>
      </c>
      <c r="D48" s="0" t="n">
        <v>0</v>
      </c>
      <c r="E48" s="0" t="n">
        <v>3363</v>
      </c>
      <c r="G48" s="0" t="n">
        <v>45</v>
      </c>
      <c r="H48" s="0" t="n">
        <v>0.78</v>
      </c>
      <c r="I48" s="0" t="n">
        <v>0.83</v>
      </c>
      <c r="J48" s="0" t="n">
        <v>0.8</v>
      </c>
      <c r="K48" s="0" t="n">
        <v>3251</v>
      </c>
      <c r="M48" s="0" t="n">
        <v>2196</v>
      </c>
      <c r="N48" s="0" t="n">
        <v>0</v>
      </c>
      <c r="O48" s="0" t="n">
        <v>0</v>
      </c>
      <c r="P48" s="0" t="n">
        <v>0</v>
      </c>
      <c r="Q48" s="0" t="n">
        <v>3372</v>
      </c>
      <c r="S48" s="0" t="n">
        <v>45</v>
      </c>
      <c r="T48" s="0" t="n">
        <v>0</v>
      </c>
      <c r="U48" s="0" t="n">
        <v>0</v>
      </c>
      <c r="V48" s="0" t="n">
        <v>0</v>
      </c>
      <c r="W48" s="0" t="n">
        <v>3295</v>
      </c>
    </row>
    <row r="49" customFormat="false" ht="14.5" hidden="false" customHeight="false" outlineLevel="0" collapsed="false">
      <c r="A49" s="0" t="n">
        <v>2198</v>
      </c>
      <c r="B49" s="0" t="n">
        <v>0.93</v>
      </c>
      <c r="C49" s="0" t="n">
        <v>0.32</v>
      </c>
      <c r="D49" s="0" t="n">
        <v>0.48</v>
      </c>
      <c r="E49" s="0" t="n">
        <v>3473</v>
      </c>
      <c r="G49" s="0" t="n">
        <v>46</v>
      </c>
      <c r="H49" s="0" t="n">
        <v>1</v>
      </c>
      <c r="I49" s="0" t="n">
        <v>1</v>
      </c>
      <c r="J49" s="0" t="n">
        <v>1</v>
      </c>
      <c r="K49" s="0" t="n">
        <v>3253</v>
      </c>
      <c r="M49" s="0" t="n">
        <v>2198</v>
      </c>
      <c r="N49" s="0" t="n">
        <v>0</v>
      </c>
      <c r="O49" s="0" t="n">
        <v>0</v>
      </c>
      <c r="P49" s="0" t="n">
        <v>0</v>
      </c>
      <c r="Q49" s="0" t="n">
        <v>3413</v>
      </c>
      <c r="S49" s="0" t="n">
        <v>46</v>
      </c>
      <c r="T49" s="0" t="n">
        <v>0.02</v>
      </c>
      <c r="U49" s="0" t="n">
        <v>0.03</v>
      </c>
      <c r="V49" s="0" t="n">
        <v>0.02</v>
      </c>
      <c r="W49" s="0" t="n">
        <v>3244</v>
      </c>
    </row>
    <row r="50" customFormat="false" ht="14.5" hidden="false" customHeight="false" outlineLevel="0" collapsed="false">
      <c r="A50" s="0" t="n">
        <v>2200</v>
      </c>
      <c r="B50" s="0" t="n">
        <v>0.99</v>
      </c>
      <c r="C50" s="0" t="n">
        <v>0.47</v>
      </c>
      <c r="D50" s="0" t="n">
        <v>0.64</v>
      </c>
      <c r="E50" s="0" t="n">
        <v>3604</v>
      </c>
      <c r="G50" s="0" t="n">
        <v>47</v>
      </c>
      <c r="H50" s="0" t="n">
        <v>1</v>
      </c>
      <c r="I50" s="0" t="n">
        <v>1</v>
      </c>
      <c r="J50" s="0" t="n">
        <v>1</v>
      </c>
      <c r="K50" s="0" t="n">
        <v>3175</v>
      </c>
      <c r="M50" s="0" t="n">
        <v>2200</v>
      </c>
      <c r="N50" s="0" t="n">
        <v>0</v>
      </c>
      <c r="O50" s="0" t="n">
        <v>0</v>
      </c>
      <c r="P50" s="0" t="n">
        <v>0</v>
      </c>
      <c r="Q50" s="0" t="n">
        <v>3666</v>
      </c>
      <c r="S50" s="0" t="n">
        <v>47</v>
      </c>
      <c r="T50" s="0" t="n">
        <v>0</v>
      </c>
      <c r="U50" s="0" t="n">
        <v>0</v>
      </c>
      <c r="V50" s="0" t="n">
        <v>0</v>
      </c>
      <c r="W50" s="0" t="n">
        <v>3148</v>
      </c>
    </row>
    <row r="51" customFormat="false" ht="14.5" hidden="false" customHeight="false" outlineLevel="0" collapsed="false">
      <c r="A51" s="0" t="n">
        <v>2203</v>
      </c>
      <c r="B51" s="0" t="n">
        <v>1</v>
      </c>
      <c r="C51" s="0" t="n">
        <v>0.51</v>
      </c>
      <c r="D51" s="0" t="n">
        <v>0.67</v>
      </c>
      <c r="E51" s="0" t="n">
        <v>6821</v>
      </c>
      <c r="G51" s="0" t="n">
        <v>48</v>
      </c>
      <c r="H51" s="0" t="n">
        <v>0.67</v>
      </c>
      <c r="I51" s="0" t="n">
        <v>1</v>
      </c>
      <c r="J51" s="0" t="n">
        <v>0.8</v>
      </c>
      <c r="K51" s="0" t="n">
        <v>3211</v>
      </c>
      <c r="M51" s="0" t="n">
        <v>2203</v>
      </c>
      <c r="N51" s="0" t="n">
        <v>0</v>
      </c>
      <c r="O51" s="0" t="n">
        <v>0</v>
      </c>
      <c r="P51" s="0" t="n">
        <v>0</v>
      </c>
      <c r="Q51" s="0" t="n">
        <v>6792</v>
      </c>
      <c r="S51" s="0" t="n">
        <v>48</v>
      </c>
      <c r="T51" s="0" t="n">
        <v>0.01</v>
      </c>
      <c r="U51" s="0" t="n">
        <v>0.1</v>
      </c>
      <c r="V51" s="0" t="n">
        <v>0.02</v>
      </c>
      <c r="W51" s="0" t="n">
        <v>3208</v>
      </c>
    </row>
    <row r="52" customFormat="false" ht="14.5" hidden="false" customHeight="false" outlineLevel="0" collapsed="false">
      <c r="A52" s="0" t="n">
        <v>2204</v>
      </c>
      <c r="B52" s="0" t="n">
        <v>0</v>
      </c>
      <c r="C52" s="0" t="n">
        <v>0</v>
      </c>
      <c r="D52" s="0" t="n">
        <v>0</v>
      </c>
      <c r="E52" s="0" t="n">
        <v>23260</v>
      </c>
      <c r="G52" s="0" t="n">
        <v>49</v>
      </c>
      <c r="H52" s="0" t="n">
        <v>1</v>
      </c>
      <c r="I52" s="0" t="n">
        <v>0.99</v>
      </c>
      <c r="J52" s="0" t="n">
        <v>1</v>
      </c>
      <c r="K52" s="0" t="n">
        <v>3262</v>
      </c>
      <c r="M52" s="0" t="n">
        <v>2204</v>
      </c>
      <c r="N52" s="0" t="n">
        <v>0</v>
      </c>
      <c r="O52" s="0" t="n">
        <v>0</v>
      </c>
      <c r="P52" s="0" t="n">
        <v>0</v>
      </c>
      <c r="Q52" s="0" t="n">
        <v>23418</v>
      </c>
      <c r="S52" s="0" t="n">
        <v>49</v>
      </c>
      <c r="T52" s="0" t="n">
        <v>0</v>
      </c>
      <c r="U52" s="0" t="n">
        <v>0</v>
      </c>
      <c r="V52" s="0" t="n">
        <v>0</v>
      </c>
      <c r="W52" s="0" t="n">
        <v>3350</v>
      </c>
    </row>
    <row r="53" customFormat="false" ht="14.5" hidden="false" customHeight="false" outlineLevel="0" collapsed="false">
      <c r="A53" s="0" t="n">
        <v>2205</v>
      </c>
      <c r="B53" s="0" t="n">
        <v>0.23</v>
      </c>
      <c r="C53" s="0" t="n">
        <v>0.55</v>
      </c>
      <c r="D53" s="0" t="n">
        <v>0.33</v>
      </c>
      <c r="E53" s="0" t="n">
        <v>10155</v>
      </c>
      <c r="G53" s="0" t="n">
        <v>50</v>
      </c>
      <c r="H53" s="0" t="n">
        <v>1</v>
      </c>
      <c r="I53" s="0" t="n">
        <v>1</v>
      </c>
      <c r="J53" s="0" t="n">
        <v>1</v>
      </c>
      <c r="K53" s="0" t="n">
        <v>3258</v>
      </c>
      <c r="M53" s="0" t="n">
        <v>2205</v>
      </c>
      <c r="N53" s="0" t="n">
        <v>0</v>
      </c>
      <c r="O53" s="0" t="n">
        <v>0</v>
      </c>
      <c r="P53" s="0" t="n">
        <v>0</v>
      </c>
      <c r="Q53" s="0" t="n">
        <v>10196</v>
      </c>
      <c r="S53" s="0" t="n">
        <v>50</v>
      </c>
      <c r="T53" s="0" t="n">
        <v>0</v>
      </c>
      <c r="U53" s="0" t="n">
        <v>0</v>
      </c>
      <c r="V53" s="0" t="n">
        <v>0</v>
      </c>
      <c r="W53" s="0" t="n">
        <v>3225</v>
      </c>
    </row>
    <row r="54" customFormat="false" ht="14.5" hidden="false" customHeight="false" outlineLevel="0" collapsed="false">
      <c r="A54" s="0" t="n">
        <v>2207</v>
      </c>
      <c r="B54" s="0" t="n">
        <v>0.5</v>
      </c>
      <c r="C54" s="0" t="n">
        <v>1</v>
      </c>
      <c r="D54" s="0" t="n">
        <v>0.67</v>
      </c>
      <c r="E54" s="0" t="n">
        <v>3216</v>
      </c>
      <c r="G54" s="0" t="n">
        <v>51</v>
      </c>
      <c r="H54" s="0" t="n">
        <v>1</v>
      </c>
      <c r="I54" s="0" t="n">
        <v>1</v>
      </c>
      <c r="J54" s="0" t="n">
        <v>1</v>
      </c>
      <c r="K54" s="0" t="n">
        <v>3328</v>
      </c>
      <c r="M54" s="0" t="n">
        <v>2207</v>
      </c>
      <c r="N54" s="0" t="n">
        <v>0</v>
      </c>
      <c r="O54" s="0" t="n">
        <v>0</v>
      </c>
      <c r="P54" s="0" t="n">
        <v>0</v>
      </c>
      <c r="Q54" s="0" t="n">
        <v>3225</v>
      </c>
      <c r="S54" s="0" t="n">
        <v>51</v>
      </c>
      <c r="T54" s="0" t="n">
        <v>0</v>
      </c>
      <c r="U54" s="0" t="n">
        <v>0</v>
      </c>
      <c r="V54" s="0" t="n">
        <v>0</v>
      </c>
      <c r="W54" s="0" t="n">
        <v>3370</v>
      </c>
    </row>
    <row r="55" customFormat="false" ht="14.5" hidden="false" customHeight="false" outlineLevel="0" collapsed="false">
      <c r="A55" s="0" t="n">
        <v>2208</v>
      </c>
      <c r="B55" s="0" t="n">
        <v>0</v>
      </c>
      <c r="C55" s="0" t="n">
        <v>0</v>
      </c>
      <c r="D55" s="0" t="n">
        <v>0</v>
      </c>
      <c r="E55" s="0" t="n">
        <v>6574</v>
      </c>
      <c r="G55" s="0" t="n">
        <v>52</v>
      </c>
      <c r="H55" s="0" t="n">
        <v>1</v>
      </c>
      <c r="I55" s="0" t="n">
        <v>1</v>
      </c>
      <c r="J55" s="0" t="n">
        <v>1</v>
      </c>
      <c r="K55" s="0" t="n">
        <v>3191</v>
      </c>
      <c r="M55" s="0" t="n">
        <v>2208</v>
      </c>
      <c r="N55" s="0" t="n">
        <v>0.16</v>
      </c>
      <c r="O55" s="0" t="n">
        <v>0.01</v>
      </c>
      <c r="P55" s="0" t="n">
        <v>0.03</v>
      </c>
      <c r="Q55" s="0" t="n">
        <v>6623</v>
      </c>
      <c r="S55" s="0" t="n">
        <v>52</v>
      </c>
      <c r="T55" s="0" t="n">
        <v>0.02</v>
      </c>
      <c r="U55" s="0" t="n">
        <v>0.01</v>
      </c>
      <c r="V55" s="0" t="n">
        <v>0.01</v>
      </c>
      <c r="W55" s="0" t="n">
        <v>3311</v>
      </c>
    </row>
    <row r="56" customFormat="false" ht="14.5" hidden="false" customHeight="false" outlineLevel="0" collapsed="false">
      <c r="A56" s="0" t="n">
        <v>2209</v>
      </c>
      <c r="B56" s="0" t="n">
        <v>1</v>
      </c>
      <c r="C56" s="0" t="n">
        <v>1</v>
      </c>
      <c r="D56" s="0" t="n">
        <v>1</v>
      </c>
      <c r="E56" s="0" t="n">
        <v>3872</v>
      </c>
      <c r="G56" s="0" t="n">
        <v>53</v>
      </c>
      <c r="H56" s="0" t="n">
        <v>1</v>
      </c>
      <c r="I56" s="0" t="n">
        <v>1</v>
      </c>
      <c r="J56" s="0" t="n">
        <v>1</v>
      </c>
      <c r="K56" s="0" t="n">
        <v>3471</v>
      </c>
      <c r="M56" s="0" t="n">
        <v>2209</v>
      </c>
      <c r="N56" s="0" t="n">
        <v>0</v>
      </c>
      <c r="O56" s="0" t="n">
        <v>0</v>
      </c>
      <c r="P56" s="0" t="n">
        <v>0</v>
      </c>
      <c r="Q56" s="0" t="n">
        <v>3720</v>
      </c>
      <c r="S56" s="0" t="n">
        <v>53</v>
      </c>
      <c r="T56" s="0" t="n">
        <v>0.01</v>
      </c>
      <c r="U56" s="0" t="n">
        <v>0.01</v>
      </c>
      <c r="V56" s="0" t="n">
        <v>0.01</v>
      </c>
      <c r="W56" s="0" t="n">
        <v>3550</v>
      </c>
    </row>
    <row r="57" customFormat="false" ht="14.5" hidden="false" customHeight="false" outlineLevel="0" collapsed="false">
      <c r="A57" s="0" t="n">
        <v>2211</v>
      </c>
      <c r="B57" s="0" t="n">
        <v>1</v>
      </c>
      <c r="C57" s="0" t="n">
        <v>0.92</v>
      </c>
      <c r="D57" s="0" t="n">
        <v>0.96</v>
      </c>
      <c r="E57" s="0" t="n">
        <v>3251</v>
      </c>
      <c r="G57" s="0" t="n">
        <v>54</v>
      </c>
      <c r="H57" s="0" t="n">
        <v>0.89</v>
      </c>
      <c r="I57" s="0" t="n">
        <v>1</v>
      </c>
      <c r="J57" s="0" t="n">
        <v>0.94</v>
      </c>
      <c r="K57" s="0" t="n">
        <v>3348</v>
      </c>
      <c r="M57" s="0" t="n">
        <v>2211</v>
      </c>
      <c r="N57" s="0" t="n">
        <v>0</v>
      </c>
      <c r="O57" s="0" t="n">
        <v>0</v>
      </c>
      <c r="P57" s="0" t="n">
        <v>0</v>
      </c>
      <c r="Q57" s="0" t="n">
        <v>3165</v>
      </c>
      <c r="S57" s="0" t="n">
        <v>54</v>
      </c>
      <c r="T57" s="0" t="n">
        <v>0.01</v>
      </c>
      <c r="U57" s="0" t="n">
        <v>0.01</v>
      </c>
      <c r="V57" s="0" t="n">
        <v>0.01</v>
      </c>
      <c r="W57" s="0" t="n">
        <v>3328</v>
      </c>
    </row>
    <row r="58" customFormat="false" ht="14.5" hidden="false" customHeight="false" outlineLevel="0" collapsed="false">
      <c r="A58" s="0" t="n">
        <v>2216</v>
      </c>
      <c r="B58" s="0" t="n">
        <v>0</v>
      </c>
      <c r="C58" s="0" t="n">
        <v>0</v>
      </c>
      <c r="D58" s="0" t="n">
        <v>0</v>
      </c>
      <c r="E58" s="0" t="n">
        <v>3304</v>
      </c>
      <c r="G58" s="0" t="n">
        <v>55</v>
      </c>
      <c r="H58" s="0" t="n">
        <v>1</v>
      </c>
      <c r="I58" s="0" t="n">
        <v>1</v>
      </c>
      <c r="J58" s="0" t="n">
        <v>1</v>
      </c>
      <c r="K58" s="0" t="n">
        <v>3211</v>
      </c>
      <c r="M58" s="0" t="n">
        <v>2216</v>
      </c>
      <c r="N58" s="0" t="n">
        <v>0</v>
      </c>
      <c r="O58" s="0" t="n">
        <v>0</v>
      </c>
      <c r="P58" s="0" t="n">
        <v>0</v>
      </c>
      <c r="Q58" s="0" t="n">
        <v>3207</v>
      </c>
      <c r="S58" s="0" t="n">
        <v>55</v>
      </c>
      <c r="T58" s="0" t="n">
        <v>0</v>
      </c>
      <c r="U58" s="0" t="n">
        <v>0</v>
      </c>
      <c r="V58" s="0" t="n">
        <v>0</v>
      </c>
      <c r="W58" s="0" t="n">
        <v>3235</v>
      </c>
    </row>
    <row r="59" customFormat="false" ht="14.5" hidden="false" customHeight="false" outlineLevel="0" collapsed="false">
      <c r="A59" s="0" t="n">
        <v>2218</v>
      </c>
      <c r="B59" s="0" t="n">
        <v>0.5</v>
      </c>
      <c r="C59" s="0" t="n">
        <v>0.52</v>
      </c>
      <c r="D59" s="0" t="n">
        <v>0.51</v>
      </c>
      <c r="E59" s="0" t="n">
        <v>7023</v>
      </c>
      <c r="G59" s="0" t="n">
        <v>56</v>
      </c>
      <c r="H59" s="0" t="n">
        <v>0.99</v>
      </c>
      <c r="I59" s="0" t="n">
        <v>1</v>
      </c>
      <c r="J59" s="0" t="n">
        <v>1</v>
      </c>
      <c r="K59" s="0" t="n">
        <v>3431</v>
      </c>
      <c r="M59" s="0" t="n">
        <v>2218</v>
      </c>
      <c r="N59" s="0" t="n">
        <v>0</v>
      </c>
      <c r="O59" s="0" t="n">
        <v>0</v>
      </c>
      <c r="P59" s="0" t="n">
        <v>0</v>
      </c>
      <c r="Q59" s="0" t="n">
        <v>7013</v>
      </c>
      <c r="S59" s="0" t="n">
        <v>56</v>
      </c>
      <c r="T59" s="0" t="n">
        <v>0</v>
      </c>
      <c r="U59" s="0" t="n">
        <v>0</v>
      </c>
      <c r="V59" s="0" t="n">
        <v>0</v>
      </c>
      <c r="W59" s="0" t="n">
        <v>3426</v>
      </c>
    </row>
    <row r="60" customFormat="false" ht="14.5" hidden="false" customHeight="false" outlineLevel="0" collapsed="false">
      <c r="A60" s="0" t="n">
        <v>2219</v>
      </c>
      <c r="B60" s="0" t="n">
        <v>0</v>
      </c>
      <c r="C60" s="0" t="n">
        <v>0</v>
      </c>
      <c r="D60" s="0" t="n">
        <v>0</v>
      </c>
      <c r="E60" s="0" t="n">
        <v>6621</v>
      </c>
      <c r="G60" s="0" t="n">
        <v>57</v>
      </c>
      <c r="H60" s="0" t="n">
        <v>1</v>
      </c>
      <c r="I60" s="0" t="n">
        <v>1</v>
      </c>
      <c r="J60" s="0" t="n">
        <v>1</v>
      </c>
      <c r="K60" s="0" t="n">
        <v>3034</v>
      </c>
      <c r="M60" s="0" t="n">
        <v>2219</v>
      </c>
      <c r="N60" s="0" t="n">
        <v>0</v>
      </c>
      <c r="O60" s="0" t="n">
        <v>0</v>
      </c>
      <c r="P60" s="0" t="n">
        <v>0</v>
      </c>
      <c r="Q60" s="0" t="n">
        <v>6590</v>
      </c>
      <c r="S60" s="0" t="n">
        <v>57</v>
      </c>
      <c r="T60" s="0" t="n">
        <v>0</v>
      </c>
      <c r="U60" s="0" t="n">
        <v>0</v>
      </c>
      <c r="V60" s="0" t="n">
        <v>0</v>
      </c>
      <c r="W60" s="0" t="n">
        <v>3030</v>
      </c>
    </row>
    <row r="61" customFormat="false" ht="14.5" hidden="false" customHeight="false" outlineLevel="0" collapsed="false">
      <c r="A61" s="0" t="n">
        <v>2220</v>
      </c>
      <c r="B61" s="0" t="n">
        <v>1</v>
      </c>
      <c r="C61" s="0" t="n">
        <v>0.51</v>
      </c>
      <c r="D61" s="0" t="n">
        <v>0.68</v>
      </c>
      <c r="E61" s="0" t="n">
        <v>6728</v>
      </c>
      <c r="G61" s="0" t="n">
        <v>58</v>
      </c>
      <c r="H61" s="0" t="n">
        <v>0</v>
      </c>
      <c r="I61" s="0" t="n">
        <v>0</v>
      </c>
      <c r="J61" s="0" t="n">
        <v>0</v>
      </c>
      <c r="K61" s="0" t="n">
        <v>3297</v>
      </c>
      <c r="M61" s="0" t="n">
        <v>2220</v>
      </c>
      <c r="N61" s="0" t="n">
        <v>0</v>
      </c>
      <c r="O61" s="0" t="n">
        <v>0</v>
      </c>
      <c r="P61" s="0" t="n">
        <v>0</v>
      </c>
      <c r="Q61" s="0" t="n">
        <v>6586</v>
      </c>
      <c r="S61" s="0" t="n">
        <v>58</v>
      </c>
      <c r="T61" s="0" t="n">
        <v>0</v>
      </c>
      <c r="U61" s="0" t="n">
        <v>0</v>
      </c>
      <c r="V61" s="0" t="n">
        <v>0</v>
      </c>
      <c r="W61" s="0" t="n">
        <v>3241</v>
      </c>
    </row>
    <row r="62" customFormat="false" ht="14.5" hidden="false" customHeight="false" outlineLevel="0" collapsed="false">
      <c r="A62" s="0" t="n">
        <v>2224</v>
      </c>
      <c r="B62" s="0" t="n">
        <v>0</v>
      </c>
      <c r="C62" s="0" t="n">
        <v>0</v>
      </c>
      <c r="D62" s="0" t="n">
        <v>0</v>
      </c>
      <c r="E62" s="0" t="n">
        <v>3243</v>
      </c>
      <c r="G62" s="0" t="n">
        <v>59</v>
      </c>
      <c r="H62" s="0" t="n">
        <v>1</v>
      </c>
      <c r="I62" s="0" t="n">
        <v>1</v>
      </c>
      <c r="J62" s="0" t="n">
        <v>1</v>
      </c>
      <c r="K62" s="0" t="n">
        <v>3675</v>
      </c>
      <c r="M62" s="0" t="n">
        <v>2224</v>
      </c>
      <c r="N62" s="0" t="n">
        <v>0</v>
      </c>
      <c r="O62" s="0" t="n">
        <v>0</v>
      </c>
      <c r="P62" s="0" t="n">
        <v>0</v>
      </c>
      <c r="Q62" s="0" t="n">
        <v>3172</v>
      </c>
      <c r="S62" s="0" t="n">
        <v>59</v>
      </c>
      <c r="T62" s="0" t="n">
        <v>0.02</v>
      </c>
      <c r="U62" s="0" t="n">
        <v>0</v>
      </c>
      <c r="V62" s="0" t="n">
        <v>0</v>
      </c>
      <c r="W62" s="0" t="n">
        <v>3692</v>
      </c>
    </row>
    <row r="63" customFormat="false" ht="14.5" hidden="false" customHeight="false" outlineLevel="0" collapsed="false">
      <c r="A63" s="0" t="n">
        <v>2227</v>
      </c>
      <c r="B63" s="0" t="n">
        <v>0.35</v>
      </c>
      <c r="C63" s="0" t="n">
        <v>0.51</v>
      </c>
      <c r="D63" s="0" t="n">
        <v>0.42</v>
      </c>
      <c r="E63" s="0" t="n">
        <v>6694</v>
      </c>
      <c r="G63" s="0" t="n">
        <v>60</v>
      </c>
      <c r="H63" s="0" t="n">
        <v>1</v>
      </c>
      <c r="I63" s="0" t="n">
        <v>1</v>
      </c>
      <c r="J63" s="0" t="n">
        <v>1</v>
      </c>
      <c r="K63" s="0" t="n">
        <v>3204</v>
      </c>
      <c r="M63" s="0" t="n">
        <v>2227</v>
      </c>
      <c r="N63" s="0" t="n">
        <v>0</v>
      </c>
      <c r="O63" s="0" t="n">
        <v>0</v>
      </c>
      <c r="P63" s="0" t="n">
        <v>0</v>
      </c>
      <c r="Q63" s="0" t="n">
        <v>6741</v>
      </c>
      <c r="S63" s="0" t="n">
        <v>60</v>
      </c>
      <c r="T63" s="0" t="n">
        <v>0</v>
      </c>
      <c r="U63" s="0" t="n">
        <v>0</v>
      </c>
      <c r="V63" s="0" t="n">
        <v>0</v>
      </c>
      <c r="W63" s="0" t="n">
        <v>3284</v>
      </c>
    </row>
    <row r="64" customFormat="false" ht="14.5" hidden="false" customHeight="false" outlineLevel="0" collapsed="false">
      <c r="A64" s="0" t="n">
        <v>2228</v>
      </c>
      <c r="B64" s="0" t="n">
        <v>0.38</v>
      </c>
      <c r="C64" s="0" t="n">
        <v>0.65</v>
      </c>
      <c r="D64" s="0" t="n">
        <v>0.48</v>
      </c>
      <c r="E64" s="0" t="n">
        <v>10079</v>
      </c>
      <c r="G64" s="0" t="n">
        <v>61</v>
      </c>
      <c r="H64" s="0" t="n">
        <v>1</v>
      </c>
      <c r="I64" s="0" t="n">
        <v>1</v>
      </c>
      <c r="J64" s="0" t="n">
        <v>1</v>
      </c>
      <c r="K64" s="0" t="n">
        <v>3919</v>
      </c>
      <c r="M64" s="0" t="n">
        <v>2228</v>
      </c>
      <c r="N64" s="0" t="n">
        <v>0</v>
      </c>
      <c r="O64" s="0" t="n">
        <v>0</v>
      </c>
      <c r="P64" s="0" t="n">
        <v>0</v>
      </c>
      <c r="Q64" s="0" t="n">
        <v>10197</v>
      </c>
      <c r="S64" s="0" t="n">
        <v>61</v>
      </c>
      <c r="T64" s="0" t="n">
        <v>0.05</v>
      </c>
      <c r="U64" s="0" t="n">
        <v>0.11</v>
      </c>
      <c r="V64" s="0" t="n">
        <v>0.07</v>
      </c>
      <c r="W64" s="0" t="n">
        <v>3983</v>
      </c>
    </row>
    <row r="65" customFormat="false" ht="14.5" hidden="false" customHeight="false" outlineLevel="0" collapsed="false">
      <c r="A65" s="0" t="n">
        <v>2229</v>
      </c>
      <c r="B65" s="0" t="n">
        <v>0.58</v>
      </c>
      <c r="C65" s="0" t="n">
        <v>0.49</v>
      </c>
      <c r="D65" s="0" t="n">
        <v>0.53</v>
      </c>
      <c r="E65" s="0" t="n">
        <v>6506</v>
      </c>
      <c r="G65" s="0" t="n">
        <v>62</v>
      </c>
      <c r="H65" s="0" t="n">
        <v>0.5</v>
      </c>
      <c r="I65" s="0" t="n">
        <v>1</v>
      </c>
      <c r="J65" s="0" t="n">
        <v>0.67</v>
      </c>
      <c r="K65" s="0" t="n">
        <v>3212</v>
      </c>
      <c r="M65" s="0" t="n">
        <v>2229</v>
      </c>
      <c r="N65" s="0" t="n">
        <v>0</v>
      </c>
      <c r="O65" s="0" t="n">
        <v>0</v>
      </c>
      <c r="P65" s="0" t="n">
        <v>0</v>
      </c>
      <c r="Q65" s="0" t="n">
        <v>6713</v>
      </c>
      <c r="S65" s="0" t="n">
        <v>62</v>
      </c>
      <c r="T65" s="0" t="n">
        <v>0</v>
      </c>
      <c r="U65" s="0" t="n">
        <v>0</v>
      </c>
      <c r="V65" s="0" t="n">
        <v>0</v>
      </c>
      <c r="W65" s="0" t="n">
        <v>3159</v>
      </c>
    </row>
    <row r="66" customFormat="false" ht="14.5" hidden="false" customHeight="false" outlineLevel="0" collapsed="false">
      <c r="A66" s="0" t="n">
        <v>2230</v>
      </c>
      <c r="B66" s="0" t="n">
        <v>0.77</v>
      </c>
      <c r="C66" s="0" t="n">
        <v>0.48</v>
      </c>
      <c r="D66" s="0" t="n">
        <v>0.59</v>
      </c>
      <c r="E66" s="0" t="n">
        <v>9321</v>
      </c>
      <c r="G66" s="0" t="n">
        <v>63</v>
      </c>
      <c r="H66" s="0" t="n">
        <v>1</v>
      </c>
      <c r="I66" s="0" t="n">
        <v>1</v>
      </c>
      <c r="J66" s="0" t="n">
        <v>1</v>
      </c>
      <c r="K66" s="0" t="n">
        <v>3089</v>
      </c>
      <c r="M66" s="0" t="n">
        <v>2230</v>
      </c>
      <c r="N66" s="0" t="n">
        <v>0</v>
      </c>
      <c r="O66" s="0" t="n">
        <v>0</v>
      </c>
      <c r="P66" s="0" t="n">
        <v>0</v>
      </c>
      <c r="Q66" s="0" t="n">
        <v>9367</v>
      </c>
      <c r="S66" s="0" t="n">
        <v>63</v>
      </c>
      <c r="T66" s="0" t="n">
        <v>0.01</v>
      </c>
      <c r="U66" s="0" t="n">
        <v>0.09</v>
      </c>
      <c r="V66" s="0" t="n">
        <v>0.02</v>
      </c>
      <c r="W66" s="0" t="n">
        <v>3160</v>
      </c>
    </row>
    <row r="67" customFormat="false" ht="14.5" hidden="false" customHeight="false" outlineLevel="0" collapsed="false">
      <c r="A67" s="0" t="n">
        <v>2231</v>
      </c>
      <c r="B67" s="0" t="n">
        <v>1</v>
      </c>
      <c r="C67" s="0" t="n">
        <v>0.77</v>
      </c>
      <c r="D67" s="0" t="n">
        <v>0.87</v>
      </c>
      <c r="E67" s="0" t="n">
        <v>3603</v>
      </c>
      <c r="G67" s="0" t="n">
        <v>64</v>
      </c>
      <c r="H67" s="0" t="n">
        <v>1</v>
      </c>
      <c r="I67" s="0" t="n">
        <v>1</v>
      </c>
      <c r="J67" s="0" t="n">
        <v>1</v>
      </c>
      <c r="K67" s="0" t="n">
        <v>3558</v>
      </c>
      <c r="M67" s="0" t="n">
        <v>2231</v>
      </c>
      <c r="N67" s="0" t="n">
        <v>0</v>
      </c>
      <c r="O67" s="0" t="n">
        <v>0</v>
      </c>
      <c r="P67" s="0" t="n">
        <v>0</v>
      </c>
      <c r="Q67" s="0" t="n">
        <v>3529</v>
      </c>
      <c r="S67" s="0" t="n">
        <v>64</v>
      </c>
      <c r="T67" s="0" t="n">
        <v>0</v>
      </c>
      <c r="U67" s="0" t="n">
        <v>0</v>
      </c>
      <c r="V67" s="0" t="n">
        <v>0</v>
      </c>
      <c r="W67" s="0" t="n">
        <v>3461</v>
      </c>
    </row>
    <row r="68" customFormat="false" ht="14.5" hidden="false" customHeight="false" outlineLevel="0" collapsed="false">
      <c r="A68" s="0" t="n">
        <v>2233</v>
      </c>
      <c r="B68" s="0" t="n">
        <v>0.13</v>
      </c>
      <c r="C68" s="0" t="n">
        <v>0.08</v>
      </c>
      <c r="D68" s="0" t="n">
        <v>0.1</v>
      </c>
      <c r="E68" s="0" t="n">
        <v>6924</v>
      </c>
      <c r="G68" s="0" t="n">
        <v>65</v>
      </c>
      <c r="H68" s="0" t="n">
        <v>1</v>
      </c>
      <c r="I68" s="0" t="n">
        <v>1</v>
      </c>
      <c r="J68" s="0" t="n">
        <v>1</v>
      </c>
      <c r="K68" s="0" t="n">
        <v>3725</v>
      </c>
      <c r="M68" s="0" t="n">
        <v>2233</v>
      </c>
      <c r="N68" s="0" t="n">
        <v>0</v>
      </c>
      <c r="O68" s="0" t="n">
        <v>0</v>
      </c>
      <c r="P68" s="0" t="n">
        <v>0</v>
      </c>
      <c r="Q68" s="0" t="n">
        <v>7025</v>
      </c>
      <c r="S68" s="0" t="n">
        <v>65</v>
      </c>
      <c r="T68" s="0" t="n">
        <v>0</v>
      </c>
      <c r="U68" s="0" t="n">
        <v>0</v>
      </c>
      <c r="V68" s="0" t="n">
        <v>0</v>
      </c>
      <c r="W68" s="0" t="n">
        <v>3676</v>
      </c>
    </row>
    <row r="69" customFormat="false" ht="14.5" hidden="false" customHeight="false" outlineLevel="0" collapsed="false">
      <c r="A69" s="0" t="n">
        <v>2250</v>
      </c>
      <c r="B69" s="0" t="n">
        <v>0.59</v>
      </c>
      <c r="C69" s="0" t="n">
        <v>0.58</v>
      </c>
      <c r="D69" s="0" t="n">
        <v>0.58</v>
      </c>
      <c r="E69" s="0" t="n">
        <v>8488</v>
      </c>
      <c r="G69" s="0" t="n">
        <v>66</v>
      </c>
      <c r="H69" s="0" t="n">
        <v>1</v>
      </c>
      <c r="I69" s="0" t="n">
        <v>1</v>
      </c>
      <c r="J69" s="0" t="n">
        <v>1</v>
      </c>
      <c r="K69" s="0" t="n">
        <v>3397</v>
      </c>
      <c r="M69" s="0" t="n">
        <v>2250</v>
      </c>
      <c r="N69" s="0" t="n">
        <v>0.64</v>
      </c>
      <c r="O69" s="0" t="n">
        <v>0.22</v>
      </c>
      <c r="P69" s="0" t="n">
        <v>0.33</v>
      </c>
      <c r="Q69" s="0" t="n">
        <v>8632</v>
      </c>
      <c r="S69" s="0" t="n">
        <v>66</v>
      </c>
      <c r="T69" s="0" t="n">
        <v>0</v>
      </c>
      <c r="U69" s="0" t="n">
        <v>0</v>
      </c>
      <c r="V69" s="0" t="n">
        <v>0</v>
      </c>
      <c r="W69" s="0" t="n">
        <v>3328</v>
      </c>
    </row>
    <row r="70" customFormat="false" ht="14.5" hidden="false" customHeight="false" outlineLevel="0" collapsed="false">
      <c r="A70" s="0" t="n">
        <v>2251</v>
      </c>
      <c r="B70" s="0" t="n">
        <v>0.72</v>
      </c>
      <c r="C70" s="0" t="n">
        <v>0.24</v>
      </c>
      <c r="D70" s="0" t="n">
        <v>0.35</v>
      </c>
      <c r="E70" s="0" t="n">
        <v>14062</v>
      </c>
      <c r="G70" s="0" t="n">
        <v>67</v>
      </c>
      <c r="H70" s="0" t="n">
        <v>1</v>
      </c>
      <c r="I70" s="0" t="n">
        <v>1</v>
      </c>
      <c r="J70" s="0" t="n">
        <v>1</v>
      </c>
      <c r="K70" s="0" t="n">
        <v>3283</v>
      </c>
      <c r="M70" s="0" t="n">
        <v>2251</v>
      </c>
      <c r="N70" s="0" t="n">
        <v>0</v>
      </c>
      <c r="O70" s="0" t="n">
        <v>0</v>
      </c>
      <c r="P70" s="0" t="n">
        <v>0</v>
      </c>
      <c r="Q70" s="0" t="n">
        <v>13880</v>
      </c>
      <c r="S70" s="0" t="n">
        <v>67</v>
      </c>
      <c r="T70" s="0" t="n">
        <v>0.03</v>
      </c>
      <c r="U70" s="0" t="n">
        <v>0.03</v>
      </c>
      <c r="V70" s="0" t="n">
        <v>0.03</v>
      </c>
      <c r="W70" s="0" t="n">
        <v>3255</v>
      </c>
    </row>
    <row r="71" customFormat="false" ht="14.5" hidden="false" customHeight="false" outlineLevel="0" collapsed="false">
      <c r="A71" s="0" t="n">
        <v>2259</v>
      </c>
      <c r="B71" s="0" t="n">
        <v>0.16</v>
      </c>
      <c r="C71" s="0" t="n">
        <v>0.27</v>
      </c>
      <c r="D71" s="0" t="n">
        <v>0.2</v>
      </c>
      <c r="E71" s="0" t="n">
        <v>94634</v>
      </c>
      <c r="G71" s="0" t="n">
        <v>68</v>
      </c>
      <c r="H71" s="0" t="n">
        <v>1</v>
      </c>
      <c r="I71" s="0" t="n">
        <v>1</v>
      </c>
      <c r="J71" s="0" t="n">
        <v>1</v>
      </c>
      <c r="K71" s="0" t="n">
        <v>3375</v>
      </c>
      <c r="M71" s="0" t="n">
        <v>2259</v>
      </c>
      <c r="N71" s="0" t="n">
        <v>0.1</v>
      </c>
      <c r="O71" s="0" t="n">
        <v>0.93</v>
      </c>
      <c r="P71" s="0" t="n">
        <v>0.18</v>
      </c>
      <c r="Q71" s="0" t="n">
        <v>93803</v>
      </c>
      <c r="S71" s="0" t="n">
        <v>68</v>
      </c>
      <c r="T71" s="0" t="n">
        <v>0</v>
      </c>
      <c r="U71" s="0" t="n">
        <v>0</v>
      </c>
      <c r="V71" s="0" t="n">
        <v>0</v>
      </c>
      <c r="W71" s="0" t="n">
        <v>3497</v>
      </c>
    </row>
    <row r="72" customFormat="false" ht="14.5" hidden="false" customHeight="false" outlineLevel="0" collapsed="false">
      <c r="A72" s="0" t="n">
        <v>2260</v>
      </c>
      <c r="B72" s="0" t="n">
        <v>0</v>
      </c>
      <c r="C72" s="0" t="n">
        <v>0</v>
      </c>
      <c r="D72" s="0" t="n">
        <v>0</v>
      </c>
      <c r="E72" s="0" t="n">
        <v>10007</v>
      </c>
      <c r="G72" s="0" t="n">
        <v>69</v>
      </c>
      <c r="H72" s="0" t="n">
        <v>1</v>
      </c>
      <c r="I72" s="0" t="n">
        <v>1</v>
      </c>
      <c r="J72" s="0" t="n">
        <v>1</v>
      </c>
      <c r="K72" s="0" t="n">
        <v>3459</v>
      </c>
      <c r="M72" s="0" t="n">
        <v>2260</v>
      </c>
      <c r="N72" s="0" t="n">
        <v>0</v>
      </c>
      <c r="O72" s="0" t="n">
        <v>0</v>
      </c>
      <c r="P72" s="0" t="n">
        <v>0</v>
      </c>
      <c r="Q72" s="0" t="n">
        <v>10068</v>
      </c>
      <c r="S72" s="0" t="n">
        <v>69</v>
      </c>
      <c r="T72" s="0" t="n">
        <v>0</v>
      </c>
      <c r="U72" s="0" t="n">
        <v>0</v>
      </c>
      <c r="V72" s="0" t="n">
        <v>0</v>
      </c>
      <c r="W72" s="0" t="n">
        <v>3512</v>
      </c>
    </row>
    <row r="73" customFormat="false" ht="14.5" hidden="false" customHeight="false" outlineLevel="0" collapsed="false">
      <c r="A73" s="0" t="n">
        <v>2261</v>
      </c>
      <c r="B73" s="0" t="n">
        <v>0.29</v>
      </c>
      <c r="C73" s="0" t="n">
        <v>0.36</v>
      </c>
      <c r="D73" s="0" t="n">
        <v>0.32</v>
      </c>
      <c r="E73" s="0" t="n">
        <v>69336</v>
      </c>
      <c r="G73" s="0" t="n">
        <v>70</v>
      </c>
      <c r="H73" s="0" t="n">
        <v>1</v>
      </c>
      <c r="I73" s="0" t="n">
        <v>1</v>
      </c>
      <c r="J73" s="0" t="n">
        <v>1</v>
      </c>
      <c r="K73" s="0" t="n">
        <v>3404</v>
      </c>
      <c r="M73" s="0" t="n">
        <v>2261</v>
      </c>
      <c r="N73" s="0" t="n">
        <v>0.08</v>
      </c>
      <c r="O73" s="0" t="n">
        <v>0.08</v>
      </c>
      <c r="P73" s="0" t="n">
        <v>0.08</v>
      </c>
      <c r="Q73" s="0" t="n">
        <v>69552</v>
      </c>
      <c r="S73" s="0" t="n">
        <v>70</v>
      </c>
      <c r="T73" s="0" t="n">
        <v>0</v>
      </c>
      <c r="U73" s="0" t="n">
        <v>0</v>
      </c>
      <c r="V73" s="0" t="n">
        <v>0</v>
      </c>
      <c r="W73" s="0" t="n">
        <v>3432</v>
      </c>
    </row>
    <row r="74" customFormat="false" ht="14.5" hidden="false" customHeight="false" outlineLevel="0" collapsed="false">
      <c r="A74" s="0" t="n">
        <v>2262</v>
      </c>
      <c r="B74" s="0" t="n">
        <v>0</v>
      </c>
      <c r="C74" s="0" t="n">
        <v>0</v>
      </c>
      <c r="D74" s="0" t="n">
        <v>0</v>
      </c>
      <c r="E74" s="0" t="n">
        <v>26637</v>
      </c>
      <c r="G74" s="0" t="n">
        <v>71</v>
      </c>
      <c r="H74" s="0" t="n">
        <v>1</v>
      </c>
      <c r="I74" s="0" t="n">
        <v>1</v>
      </c>
      <c r="J74" s="0" t="n">
        <v>1</v>
      </c>
      <c r="K74" s="0" t="n">
        <v>3536</v>
      </c>
      <c r="M74" s="0" t="n">
        <v>2262</v>
      </c>
      <c r="N74" s="0" t="n">
        <v>0</v>
      </c>
      <c r="O74" s="0" t="n">
        <v>0</v>
      </c>
      <c r="P74" s="0" t="n">
        <v>0</v>
      </c>
      <c r="Q74" s="0" t="n">
        <v>26951</v>
      </c>
      <c r="S74" s="0" t="n">
        <v>71</v>
      </c>
      <c r="T74" s="0" t="n">
        <v>0</v>
      </c>
      <c r="U74" s="0" t="n">
        <v>0</v>
      </c>
      <c r="V74" s="0" t="n">
        <v>0</v>
      </c>
      <c r="W74" s="0" t="n">
        <v>3582</v>
      </c>
    </row>
    <row r="75" customFormat="false" ht="14.5" hidden="false" customHeight="false" outlineLevel="0" collapsed="false">
      <c r="A75" s="0" t="n">
        <v>2263</v>
      </c>
      <c r="B75" s="0" t="n">
        <v>0</v>
      </c>
      <c r="C75" s="0" t="n">
        <v>0</v>
      </c>
      <c r="D75" s="0" t="n">
        <v>0</v>
      </c>
      <c r="E75" s="0" t="n">
        <v>20162</v>
      </c>
      <c r="G75" s="0" t="n">
        <v>72</v>
      </c>
      <c r="H75" s="0" t="n">
        <v>0.62</v>
      </c>
      <c r="I75" s="0" t="n">
        <v>0.92</v>
      </c>
      <c r="J75" s="0" t="n">
        <v>0.74</v>
      </c>
      <c r="K75" s="0" t="n">
        <v>3222</v>
      </c>
      <c r="M75" s="0" t="n">
        <v>2263</v>
      </c>
      <c r="N75" s="0" t="n">
        <v>0</v>
      </c>
      <c r="O75" s="0" t="n">
        <v>0</v>
      </c>
      <c r="P75" s="0" t="n">
        <v>0</v>
      </c>
      <c r="Q75" s="0" t="n">
        <v>20152</v>
      </c>
      <c r="S75" s="0" t="n">
        <v>72</v>
      </c>
      <c r="T75" s="0" t="n">
        <v>0</v>
      </c>
      <c r="U75" s="0" t="n">
        <v>0.25</v>
      </c>
      <c r="V75" s="0" t="n">
        <v>0.01</v>
      </c>
      <c r="W75" s="0" t="n">
        <v>3292</v>
      </c>
    </row>
    <row r="76" customFormat="false" ht="14.5" hidden="false" customHeight="false" outlineLevel="0" collapsed="false">
      <c r="A76" s="0" t="n">
        <v>2264</v>
      </c>
      <c r="B76" s="0" t="n">
        <v>0.86</v>
      </c>
      <c r="C76" s="0" t="n">
        <v>0.11</v>
      </c>
      <c r="D76" s="0" t="n">
        <v>0.19</v>
      </c>
      <c r="E76" s="0" t="n">
        <v>3397</v>
      </c>
      <c r="G76" s="0" t="n">
        <v>73</v>
      </c>
      <c r="H76" s="0" t="n">
        <v>1</v>
      </c>
      <c r="I76" s="0" t="n">
        <v>1</v>
      </c>
      <c r="J76" s="0" t="n">
        <v>1</v>
      </c>
      <c r="K76" s="0" t="n">
        <v>3414</v>
      </c>
      <c r="M76" s="0" t="n">
        <v>2264</v>
      </c>
      <c r="N76" s="0" t="n">
        <v>0</v>
      </c>
      <c r="O76" s="0" t="n">
        <v>0</v>
      </c>
      <c r="P76" s="0" t="n">
        <v>0</v>
      </c>
      <c r="Q76" s="0" t="n">
        <v>3330</v>
      </c>
      <c r="S76" s="0" t="n">
        <v>73</v>
      </c>
      <c r="T76" s="0" t="n">
        <v>0</v>
      </c>
      <c r="U76" s="0" t="n">
        <v>0</v>
      </c>
      <c r="V76" s="0" t="n">
        <v>0</v>
      </c>
      <c r="W76" s="0" t="n">
        <v>3478</v>
      </c>
    </row>
    <row r="77" customFormat="false" ht="14.5" hidden="false" customHeight="false" outlineLevel="0" collapsed="false">
      <c r="A77" s="0" t="n">
        <v>2265</v>
      </c>
      <c r="B77" s="0" t="n">
        <v>0.98</v>
      </c>
      <c r="C77" s="0" t="n">
        <v>0.35</v>
      </c>
      <c r="D77" s="0" t="n">
        <v>0.52</v>
      </c>
      <c r="E77" s="0" t="n">
        <v>10222</v>
      </c>
      <c r="G77" s="0" t="n">
        <v>74</v>
      </c>
      <c r="H77" s="0" t="n">
        <v>1</v>
      </c>
      <c r="I77" s="0" t="n">
        <v>1</v>
      </c>
      <c r="J77" s="0" t="n">
        <v>1</v>
      </c>
      <c r="K77" s="0" t="n">
        <v>3234</v>
      </c>
      <c r="M77" s="0" t="n">
        <v>2265</v>
      </c>
      <c r="N77" s="0" t="n">
        <v>0</v>
      </c>
      <c r="O77" s="0" t="n">
        <v>0</v>
      </c>
      <c r="P77" s="0" t="n">
        <v>0</v>
      </c>
      <c r="Q77" s="0" t="n">
        <v>10229</v>
      </c>
      <c r="S77" s="0" t="n">
        <v>74</v>
      </c>
      <c r="T77" s="0" t="n">
        <v>0</v>
      </c>
      <c r="U77" s="0" t="n">
        <v>0</v>
      </c>
      <c r="V77" s="0" t="n">
        <v>0</v>
      </c>
      <c r="W77" s="0" t="n">
        <v>3299</v>
      </c>
    </row>
    <row r="78" customFormat="false" ht="14.5" hidden="false" customHeight="false" outlineLevel="0" collapsed="false">
      <c r="A78" s="0" t="n">
        <v>2278</v>
      </c>
      <c r="B78" s="0" t="n">
        <v>0.01</v>
      </c>
      <c r="C78" s="0" t="n">
        <v>0</v>
      </c>
      <c r="D78" s="0" t="n">
        <v>0</v>
      </c>
      <c r="E78" s="0" t="n">
        <v>3199</v>
      </c>
      <c r="G78" s="0" t="n">
        <v>75</v>
      </c>
      <c r="H78" s="0" t="n">
        <v>1</v>
      </c>
      <c r="I78" s="0" t="n">
        <v>1</v>
      </c>
      <c r="J78" s="0" t="n">
        <v>1</v>
      </c>
      <c r="K78" s="0" t="n">
        <v>3360</v>
      </c>
      <c r="M78" s="0" t="n">
        <v>2278</v>
      </c>
      <c r="N78" s="0" t="n">
        <v>0</v>
      </c>
      <c r="O78" s="0" t="n">
        <v>0</v>
      </c>
      <c r="P78" s="0" t="n">
        <v>0</v>
      </c>
      <c r="Q78" s="0" t="n">
        <v>3208</v>
      </c>
      <c r="S78" s="0" t="n">
        <v>75</v>
      </c>
      <c r="T78" s="0" t="n">
        <v>0.4</v>
      </c>
      <c r="U78" s="0" t="n">
        <v>0</v>
      </c>
      <c r="V78" s="0" t="n">
        <v>0.01</v>
      </c>
      <c r="W78" s="0" t="n">
        <v>3329</v>
      </c>
    </row>
    <row r="79" customFormat="false" ht="14.5" hidden="false" customHeight="false" outlineLevel="0" collapsed="false">
      <c r="A79" s="0" t="n">
        <v>2280</v>
      </c>
      <c r="B79" s="0" t="n">
        <v>0</v>
      </c>
      <c r="C79" s="0" t="n">
        <v>0</v>
      </c>
      <c r="D79" s="0" t="n">
        <v>0</v>
      </c>
      <c r="E79" s="0" t="n">
        <v>16559</v>
      </c>
      <c r="G79" s="0" t="n">
        <v>76</v>
      </c>
      <c r="H79" s="0" t="n">
        <v>0</v>
      </c>
      <c r="I79" s="0" t="n">
        <v>0</v>
      </c>
      <c r="J79" s="0" t="n">
        <v>0</v>
      </c>
      <c r="K79" s="0" t="n">
        <v>3237</v>
      </c>
      <c r="M79" s="0" t="n">
        <v>2280</v>
      </c>
      <c r="N79" s="0" t="n">
        <v>0</v>
      </c>
      <c r="O79" s="0" t="n">
        <v>0</v>
      </c>
      <c r="P79" s="0" t="n">
        <v>0</v>
      </c>
      <c r="Q79" s="0" t="n">
        <v>16514</v>
      </c>
      <c r="S79" s="0" t="n">
        <v>76</v>
      </c>
      <c r="T79" s="0" t="n">
        <v>0</v>
      </c>
      <c r="U79" s="0" t="n">
        <v>0</v>
      </c>
      <c r="V79" s="0" t="n">
        <v>0</v>
      </c>
      <c r="W79" s="0" t="n">
        <v>3262</v>
      </c>
    </row>
    <row r="80" customFormat="false" ht="14.5" hidden="false" customHeight="false" outlineLevel="0" collapsed="false">
      <c r="A80" s="0" t="n">
        <v>2281</v>
      </c>
      <c r="B80" s="0" t="n">
        <v>0.22</v>
      </c>
      <c r="C80" s="0" t="n">
        <v>0.89</v>
      </c>
      <c r="D80" s="0" t="n">
        <v>0.35</v>
      </c>
      <c r="E80" s="0" t="n">
        <v>3655</v>
      </c>
      <c r="G80" s="0" t="n">
        <v>77</v>
      </c>
      <c r="H80" s="0" t="n">
        <v>1</v>
      </c>
      <c r="I80" s="0" t="n">
        <v>1</v>
      </c>
      <c r="J80" s="0" t="n">
        <v>1</v>
      </c>
      <c r="K80" s="0" t="n">
        <v>3523</v>
      </c>
      <c r="M80" s="0" t="n">
        <v>2281</v>
      </c>
      <c r="N80" s="0" t="n">
        <v>0</v>
      </c>
      <c r="O80" s="0" t="n">
        <v>0</v>
      </c>
      <c r="P80" s="0" t="n">
        <v>0</v>
      </c>
      <c r="Q80" s="0" t="n">
        <v>3667</v>
      </c>
      <c r="S80" s="0" t="n">
        <v>77</v>
      </c>
      <c r="T80" s="0" t="n">
        <v>0</v>
      </c>
      <c r="U80" s="0" t="n">
        <v>0</v>
      </c>
      <c r="V80" s="0" t="n">
        <v>0</v>
      </c>
      <c r="W80" s="0" t="n">
        <v>3456</v>
      </c>
    </row>
    <row r="81" customFormat="false" ht="14.5" hidden="false" customHeight="false" outlineLevel="0" collapsed="false">
      <c r="A81" s="0" t="n">
        <v>2282</v>
      </c>
      <c r="B81" s="0" t="n">
        <v>0.45</v>
      </c>
      <c r="C81" s="0" t="n">
        <v>0.41</v>
      </c>
      <c r="D81" s="0" t="n">
        <v>0.43</v>
      </c>
      <c r="E81" s="0" t="n">
        <v>13643</v>
      </c>
      <c r="G81" s="0" t="n">
        <v>78</v>
      </c>
      <c r="H81" s="0" t="n">
        <v>1</v>
      </c>
      <c r="I81" s="0" t="n">
        <v>1</v>
      </c>
      <c r="J81" s="0" t="n">
        <v>1</v>
      </c>
      <c r="K81" s="0" t="n">
        <v>3276</v>
      </c>
      <c r="M81" s="0" t="n">
        <v>2282</v>
      </c>
      <c r="N81" s="0" t="n">
        <v>0</v>
      </c>
      <c r="O81" s="0" t="n">
        <v>0</v>
      </c>
      <c r="P81" s="0" t="n">
        <v>0</v>
      </c>
      <c r="Q81" s="0" t="n">
        <v>13619</v>
      </c>
      <c r="S81" s="0" t="n">
        <v>78</v>
      </c>
      <c r="T81" s="0" t="n">
        <v>0.01</v>
      </c>
      <c r="U81" s="0" t="n">
        <v>0.03</v>
      </c>
      <c r="V81" s="0" t="n">
        <v>0.01</v>
      </c>
      <c r="W81" s="0" t="n">
        <v>3216</v>
      </c>
    </row>
    <row r="82" customFormat="false" ht="14.5" hidden="false" customHeight="false" outlineLevel="0" collapsed="false">
      <c r="A82" s="0" t="n">
        <v>2283</v>
      </c>
      <c r="B82" s="0" t="n">
        <v>1</v>
      </c>
      <c r="C82" s="0" t="n">
        <v>1</v>
      </c>
      <c r="D82" s="0" t="n">
        <v>1</v>
      </c>
      <c r="E82" s="0" t="n">
        <v>6408</v>
      </c>
      <c r="G82" s="0" t="n">
        <v>79</v>
      </c>
      <c r="H82" s="0" t="n">
        <v>1</v>
      </c>
      <c r="I82" s="0" t="n">
        <v>1</v>
      </c>
      <c r="J82" s="0" t="n">
        <v>1</v>
      </c>
      <c r="K82" s="0" t="n">
        <v>3235</v>
      </c>
      <c r="M82" s="0" t="n">
        <v>2283</v>
      </c>
      <c r="N82" s="0" t="n">
        <v>0</v>
      </c>
      <c r="O82" s="0" t="n">
        <v>0</v>
      </c>
      <c r="P82" s="0" t="n">
        <v>0</v>
      </c>
      <c r="Q82" s="0" t="n">
        <v>6351</v>
      </c>
      <c r="S82" s="0" t="n">
        <v>79</v>
      </c>
      <c r="T82" s="0" t="n">
        <v>0</v>
      </c>
      <c r="U82" s="0" t="n">
        <v>0</v>
      </c>
      <c r="V82" s="0" t="n">
        <v>0</v>
      </c>
      <c r="W82" s="0" t="n">
        <v>3222</v>
      </c>
    </row>
    <row r="83" customFormat="false" ht="14.5" hidden="false" customHeight="false" outlineLevel="0" collapsed="false">
      <c r="A83" s="0" t="n">
        <v>2284</v>
      </c>
      <c r="B83" s="0" t="n">
        <v>0.22</v>
      </c>
      <c r="C83" s="0" t="n">
        <v>0.46</v>
      </c>
      <c r="D83" s="0" t="n">
        <v>0.29</v>
      </c>
      <c r="E83" s="0" t="n">
        <v>13543</v>
      </c>
      <c r="G83" s="0" t="n">
        <v>80</v>
      </c>
      <c r="H83" s="0" t="n">
        <v>1</v>
      </c>
      <c r="I83" s="0" t="n">
        <v>1</v>
      </c>
      <c r="J83" s="0" t="n">
        <v>1</v>
      </c>
      <c r="K83" s="0" t="n">
        <v>3323</v>
      </c>
      <c r="M83" s="0" t="n">
        <v>2284</v>
      </c>
      <c r="N83" s="0" t="n">
        <v>0</v>
      </c>
      <c r="O83" s="0" t="n">
        <v>0</v>
      </c>
      <c r="P83" s="0" t="n">
        <v>0</v>
      </c>
      <c r="Q83" s="0" t="n">
        <v>13454</v>
      </c>
      <c r="S83" s="0" t="n">
        <v>80</v>
      </c>
      <c r="T83" s="0" t="n">
        <v>0</v>
      </c>
      <c r="U83" s="0" t="n">
        <v>0</v>
      </c>
      <c r="V83" s="0" t="n">
        <v>0</v>
      </c>
      <c r="W83" s="0" t="n">
        <v>3225</v>
      </c>
    </row>
    <row r="84" customFormat="false" ht="14.5" hidden="false" customHeight="false" outlineLevel="0" collapsed="false">
      <c r="A84" s="0" t="n">
        <v>2285</v>
      </c>
      <c r="B84" s="0" t="n">
        <v>0.13</v>
      </c>
      <c r="C84" s="0" t="n">
        <v>0.13</v>
      </c>
      <c r="D84" s="0" t="n">
        <v>0.13</v>
      </c>
      <c r="E84" s="0" t="n">
        <v>16050</v>
      </c>
      <c r="G84" s="0" t="n">
        <v>81</v>
      </c>
      <c r="H84" s="0" t="n">
        <v>1</v>
      </c>
      <c r="I84" s="0" t="n">
        <v>1</v>
      </c>
      <c r="J84" s="0" t="n">
        <v>1</v>
      </c>
      <c r="K84" s="0" t="n">
        <v>3238</v>
      </c>
      <c r="M84" s="0" t="n">
        <v>2285</v>
      </c>
      <c r="N84" s="0" t="n">
        <v>0</v>
      </c>
      <c r="O84" s="0" t="n">
        <v>0</v>
      </c>
      <c r="P84" s="0" t="n">
        <v>0</v>
      </c>
      <c r="Q84" s="0" t="n">
        <v>16224</v>
      </c>
      <c r="S84" s="0" t="n">
        <v>81</v>
      </c>
      <c r="T84" s="0" t="n">
        <v>0.2</v>
      </c>
      <c r="U84" s="0" t="n">
        <v>0.2</v>
      </c>
      <c r="V84" s="0" t="n">
        <v>0.2</v>
      </c>
      <c r="W84" s="0" t="n">
        <v>3204</v>
      </c>
    </row>
    <row r="85" customFormat="false" ht="14.5" hidden="false" customHeight="false" outlineLevel="0" collapsed="false">
      <c r="A85" s="0" t="n">
        <v>2286</v>
      </c>
      <c r="B85" s="0" t="n">
        <v>0</v>
      </c>
      <c r="C85" s="0" t="n">
        <v>0</v>
      </c>
      <c r="D85" s="0" t="n">
        <v>0</v>
      </c>
      <c r="E85" s="0" t="n">
        <v>3320</v>
      </c>
      <c r="G85" s="0" t="n">
        <v>82</v>
      </c>
      <c r="H85" s="0" t="n">
        <v>1</v>
      </c>
      <c r="I85" s="0" t="n">
        <v>1</v>
      </c>
      <c r="J85" s="0" t="n">
        <v>1</v>
      </c>
      <c r="K85" s="0" t="n">
        <v>3293</v>
      </c>
      <c r="M85" s="0" t="n">
        <v>2286</v>
      </c>
      <c r="N85" s="0" t="n">
        <v>0</v>
      </c>
      <c r="O85" s="0" t="n">
        <v>0</v>
      </c>
      <c r="P85" s="0" t="n">
        <v>0</v>
      </c>
      <c r="Q85" s="0" t="n">
        <v>3239</v>
      </c>
      <c r="S85" s="0" t="n">
        <v>82</v>
      </c>
      <c r="T85" s="0" t="n">
        <v>0.1</v>
      </c>
      <c r="U85" s="0" t="n">
        <v>0.01</v>
      </c>
      <c r="V85" s="0" t="n">
        <v>0.02</v>
      </c>
      <c r="W85" s="0" t="n">
        <v>3254</v>
      </c>
    </row>
    <row r="86" customFormat="false" ht="14.5" hidden="false" customHeight="false" outlineLevel="0" collapsed="false">
      <c r="A86" s="0" t="n">
        <v>2289</v>
      </c>
      <c r="B86" s="0" t="n">
        <v>0.5</v>
      </c>
      <c r="C86" s="0" t="n">
        <v>0.33</v>
      </c>
      <c r="D86" s="0" t="n">
        <v>0.4</v>
      </c>
      <c r="E86" s="0" t="n">
        <v>19614</v>
      </c>
      <c r="G86" s="0" t="n">
        <v>83</v>
      </c>
      <c r="H86" s="0" t="n">
        <v>0.82</v>
      </c>
      <c r="I86" s="0" t="n">
        <v>0.02</v>
      </c>
      <c r="J86" s="0" t="n">
        <v>0.04</v>
      </c>
      <c r="K86" s="0" t="n">
        <v>3378</v>
      </c>
      <c r="M86" s="0" t="n">
        <v>2289</v>
      </c>
      <c r="N86" s="0" t="n">
        <v>0</v>
      </c>
      <c r="O86" s="0" t="n">
        <v>0</v>
      </c>
      <c r="P86" s="0" t="n">
        <v>0</v>
      </c>
      <c r="Q86" s="0" t="n">
        <v>19516</v>
      </c>
      <c r="S86" s="0" t="n">
        <v>83</v>
      </c>
      <c r="T86" s="0" t="n">
        <v>0.03</v>
      </c>
      <c r="U86" s="0" t="n">
        <v>0</v>
      </c>
      <c r="V86" s="0" t="n">
        <v>0.01</v>
      </c>
      <c r="W86" s="0" t="n">
        <v>3278</v>
      </c>
    </row>
    <row r="87" customFormat="false" ht="14.5" hidden="false" customHeight="false" outlineLevel="0" collapsed="false">
      <c r="A87" s="0" t="n">
        <v>2290</v>
      </c>
      <c r="B87" s="0" t="n">
        <v>0.18</v>
      </c>
      <c r="C87" s="0" t="n">
        <v>0.23</v>
      </c>
      <c r="D87" s="0" t="n">
        <v>0.2</v>
      </c>
      <c r="E87" s="0" t="n">
        <v>42462</v>
      </c>
      <c r="G87" s="0" t="n">
        <v>84</v>
      </c>
      <c r="H87" s="0" t="n">
        <v>1</v>
      </c>
      <c r="I87" s="0" t="n">
        <v>1</v>
      </c>
      <c r="J87" s="0" t="n">
        <v>1</v>
      </c>
      <c r="K87" s="0" t="n">
        <v>3580</v>
      </c>
      <c r="M87" s="0" t="n">
        <v>2290</v>
      </c>
      <c r="N87" s="0" t="n">
        <v>0.08</v>
      </c>
      <c r="O87" s="0" t="n">
        <v>0.02</v>
      </c>
      <c r="P87" s="0" t="n">
        <v>0.04</v>
      </c>
      <c r="Q87" s="0" t="n">
        <v>42622</v>
      </c>
      <c r="S87" s="0" t="n">
        <v>84</v>
      </c>
      <c r="T87" s="0" t="n">
        <v>0</v>
      </c>
      <c r="U87" s="0" t="n">
        <v>0</v>
      </c>
      <c r="V87" s="0" t="n">
        <v>0</v>
      </c>
      <c r="W87" s="0" t="n">
        <v>3521</v>
      </c>
    </row>
    <row r="88" customFormat="false" ht="14.5" hidden="false" customHeight="false" outlineLevel="0" collapsed="false">
      <c r="A88" s="0" t="n">
        <v>2291</v>
      </c>
      <c r="B88" s="0" t="n">
        <v>0.38</v>
      </c>
      <c r="C88" s="0" t="n">
        <v>0.22</v>
      </c>
      <c r="D88" s="0" t="n">
        <v>0.28</v>
      </c>
      <c r="E88" s="0" t="n">
        <v>18900</v>
      </c>
      <c r="G88" s="0" t="n">
        <v>85</v>
      </c>
      <c r="H88" s="0" t="n">
        <v>1</v>
      </c>
      <c r="I88" s="0" t="n">
        <v>1</v>
      </c>
      <c r="J88" s="0" t="n">
        <v>1</v>
      </c>
      <c r="K88" s="0" t="n">
        <v>3190</v>
      </c>
      <c r="M88" s="0" t="n">
        <v>2291</v>
      </c>
      <c r="N88" s="0" t="n">
        <v>0.17</v>
      </c>
      <c r="O88" s="0" t="n">
        <v>0.07</v>
      </c>
      <c r="P88" s="0" t="n">
        <v>0.1</v>
      </c>
      <c r="Q88" s="0" t="n">
        <v>19029</v>
      </c>
      <c r="S88" s="0" t="n">
        <v>85</v>
      </c>
      <c r="T88" s="0" t="n">
        <v>0</v>
      </c>
      <c r="U88" s="0" t="n">
        <v>0</v>
      </c>
      <c r="V88" s="0" t="n">
        <v>0</v>
      </c>
      <c r="W88" s="0" t="n">
        <v>3221</v>
      </c>
    </row>
    <row r="89" customFormat="false" ht="14.5" hidden="false" customHeight="false" outlineLevel="0" collapsed="false">
      <c r="A89" s="0" t="n">
        <v>2292</v>
      </c>
      <c r="B89" s="0" t="n">
        <v>1</v>
      </c>
      <c r="C89" s="0" t="n">
        <v>1</v>
      </c>
      <c r="D89" s="0" t="n">
        <v>1</v>
      </c>
      <c r="E89" s="0" t="n">
        <v>3335</v>
      </c>
      <c r="G89" s="0" t="n">
        <v>86</v>
      </c>
      <c r="H89" s="0" t="n">
        <v>1</v>
      </c>
      <c r="I89" s="0" t="n">
        <v>0.89</v>
      </c>
      <c r="J89" s="0" t="n">
        <v>0.94</v>
      </c>
      <c r="K89" s="0" t="n">
        <v>3303</v>
      </c>
      <c r="M89" s="0" t="n">
        <v>2292</v>
      </c>
      <c r="N89" s="0" t="n">
        <v>0</v>
      </c>
      <c r="O89" s="0" t="n">
        <v>0</v>
      </c>
      <c r="P89" s="0" t="n">
        <v>0</v>
      </c>
      <c r="Q89" s="0" t="n">
        <v>3309</v>
      </c>
      <c r="S89" s="0" t="n">
        <v>86</v>
      </c>
      <c r="T89" s="0" t="n">
        <v>0</v>
      </c>
      <c r="U89" s="0" t="n">
        <v>0</v>
      </c>
      <c r="V89" s="0" t="n">
        <v>0</v>
      </c>
      <c r="W89" s="0" t="n">
        <v>3125</v>
      </c>
    </row>
    <row r="90" customFormat="false" ht="14.5" hidden="false" customHeight="false" outlineLevel="0" collapsed="false">
      <c r="A90" s="0" t="n">
        <v>2293</v>
      </c>
      <c r="B90" s="0" t="n">
        <v>0</v>
      </c>
      <c r="C90" s="0" t="n">
        <v>0</v>
      </c>
      <c r="D90" s="0" t="n">
        <v>0</v>
      </c>
      <c r="E90" s="0" t="n">
        <v>6618</v>
      </c>
      <c r="G90" s="0" t="n">
        <v>87</v>
      </c>
      <c r="H90" s="0" t="n">
        <v>1</v>
      </c>
      <c r="I90" s="0" t="n">
        <v>1</v>
      </c>
      <c r="J90" s="0" t="n">
        <v>1</v>
      </c>
      <c r="K90" s="0" t="n">
        <v>3443</v>
      </c>
      <c r="M90" s="0" t="n">
        <v>2293</v>
      </c>
      <c r="N90" s="0" t="n">
        <v>0</v>
      </c>
      <c r="O90" s="0" t="n">
        <v>0</v>
      </c>
      <c r="P90" s="0" t="n">
        <v>0</v>
      </c>
      <c r="Q90" s="0" t="n">
        <v>6653</v>
      </c>
      <c r="S90" s="0" t="n">
        <v>87</v>
      </c>
      <c r="T90" s="0" t="n">
        <v>0</v>
      </c>
      <c r="U90" s="0" t="n">
        <v>0</v>
      </c>
      <c r="V90" s="0" t="n">
        <v>0</v>
      </c>
      <c r="W90" s="0" t="n">
        <v>3463</v>
      </c>
    </row>
    <row r="91" customFormat="false" ht="14.5" hidden="false" customHeight="false" outlineLevel="0" collapsed="false">
      <c r="A91" s="0" t="n">
        <v>2294</v>
      </c>
      <c r="B91" s="0" t="n">
        <v>0.33</v>
      </c>
      <c r="C91" s="0" t="n">
        <v>1</v>
      </c>
      <c r="D91" s="0" t="n">
        <v>0.5</v>
      </c>
      <c r="E91" s="0" t="n">
        <v>3274</v>
      </c>
      <c r="G91" s="0" t="n">
        <v>88</v>
      </c>
      <c r="H91" s="0" t="n">
        <v>1</v>
      </c>
      <c r="I91" s="0" t="n">
        <v>1</v>
      </c>
      <c r="J91" s="0" t="n">
        <v>1</v>
      </c>
      <c r="K91" s="0" t="n">
        <v>3347</v>
      </c>
      <c r="M91" s="0" t="n">
        <v>2294</v>
      </c>
      <c r="N91" s="0" t="n">
        <v>0</v>
      </c>
      <c r="O91" s="0" t="n">
        <v>0</v>
      </c>
      <c r="P91" s="0" t="n">
        <v>0</v>
      </c>
      <c r="Q91" s="0" t="n">
        <v>3359</v>
      </c>
      <c r="S91" s="0" t="n">
        <v>88</v>
      </c>
      <c r="T91" s="0" t="n">
        <v>0</v>
      </c>
      <c r="U91" s="0" t="n">
        <v>0</v>
      </c>
      <c r="V91" s="0" t="n">
        <v>0</v>
      </c>
      <c r="W91" s="0" t="n">
        <v>3333</v>
      </c>
    </row>
    <row r="92" customFormat="false" ht="14.5" hidden="false" customHeight="false" outlineLevel="0" collapsed="false">
      <c r="A92" s="0" t="n">
        <v>2295</v>
      </c>
      <c r="B92" s="0" t="n">
        <v>0</v>
      </c>
      <c r="C92" s="0" t="n">
        <v>0</v>
      </c>
      <c r="D92" s="0" t="n">
        <v>0</v>
      </c>
      <c r="E92" s="0" t="n">
        <v>2983</v>
      </c>
      <c r="G92" s="0" t="n">
        <v>89</v>
      </c>
      <c r="H92" s="0" t="n">
        <v>0.5</v>
      </c>
      <c r="I92" s="0" t="n">
        <v>1</v>
      </c>
      <c r="J92" s="0" t="n">
        <v>0.66</v>
      </c>
      <c r="K92" s="0" t="n">
        <v>3236</v>
      </c>
      <c r="M92" s="0" t="n">
        <v>2295</v>
      </c>
      <c r="N92" s="0" t="n">
        <v>0</v>
      </c>
      <c r="O92" s="0" t="n">
        <v>0</v>
      </c>
      <c r="P92" s="0" t="n">
        <v>0</v>
      </c>
      <c r="Q92" s="0" t="n">
        <v>3108</v>
      </c>
      <c r="S92" s="0" t="n">
        <v>89</v>
      </c>
      <c r="T92" s="0" t="n">
        <v>0</v>
      </c>
      <c r="U92" s="0" t="n">
        <v>0</v>
      </c>
      <c r="V92" s="0" t="n">
        <v>0</v>
      </c>
      <c r="W92" s="0" t="n">
        <v>3241</v>
      </c>
    </row>
    <row r="93" customFormat="false" ht="14.5" hidden="false" customHeight="false" outlineLevel="0" collapsed="false">
      <c r="A93" s="0" t="n">
        <v>2296</v>
      </c>
      <c r="B93" s="0" t="n">
        <v>0.38</v>
      </c>
      <c r="C93" s="0" t="n">
        <v>1</v>
      </c>
      <c r="D93" s="0" t="n">
        <v>0.55</v>
      </c>
      <c r="E93" s="0" t="n">
        <v>3082</v>
      </c>
      <c r="G93" s="0" t="n">
        <v>90</v>
      </c>
      <c r="H93" s="0" t="n">
        <v>1</v>
      </c>
      <c r="I93" s="0" t="n">
        <v>1</v>
      </c>
      <c r="J93" s="0" t="n">
        <v>1</v>
      </c>
      <c r="K93" s="0" t="n">
        <v>3164</v>
      </c>
      <c r="M93" s="0" t="n">
        <v>2296</v>
      </c>
      <c r="N93" s="0" t="n">
        <v>0</v>
      </c>
      <c r="O93" s="0" t="n">
        <v>0</v>
      </c>
      <c r="P93" s="0" t="n">
        <v>0</v>
      </c>
      <c r="Q93" s="0" t="n">
        <v>3132</v>
      </c>
      <c r="S93" s="0" t="n">
        <v>90</v>
      </c>
      <c r="T93" s="0" t="n">
        <v>0</v>
      </c>
      <c r="U93" s="0" t="n">
        <v>0</v>
      </c>
      <c r="V93" s="0" t="n">
        <v>0</v>
      </c>
      <c r="W93" s="0" t="n">
        <v>3160</v>
      </c>
    </row>
    <row r="94" customFormat="false" ht="14.5" hidden="false" customHeight="false" outlineLevel="0" collapsed="false">
      <c r="A94" s="0" t="n">
        <v>2300</v>
      </c>
      <c r="B94" s="0" t="n">
        <v>0.62</v>
      </c>
      <c r="C94" s="0" t="n">
        <v>1</v>
      </c>
      <c r="D94" s="0" t="n">
        <v>0.76</v>
      </c>
      <c r="E94" s="0" t="n">
        <v>6428</v>
      </c>
      <c r="G94" s="0" t="n">
        <v>91</v>
      </c>
      <c r="H94" s="0" t="n">
        <v>1</v>
      </c>
      <c r="I94" s="0" t="n">
        <v>0.97</v>
      </c>
      <c r="J94" s="0" t="n">
        <v>0.99</v>
      </c>
      <c r="K94" s="0" t="n">
        <v>3301</v>
      </c>
      <c r="M94" s="0" t="n">
        <v>2300</v>
      </c>
      <c r="N94" s="0" t="n">
        <v>0</v>
      </c>
      <c r="O94" s="0" t="n">
        <v>0</v>
      </c>
      <c r="P94" s="0" t="n">
        <v>0</v>
      </c>
      <c r="Q94" s="0" t="n">
        <v>6392</v>
      </c>
      <c r="S94" s="0" t="n">
        <v>91</v>
      </c>
      <c r="T94" s="0" t="n">
        <v>0</v>
      </c>
      <c r="U94" s="0" t="n">
        <v>0</v>
      </c>
      <c r="V94" s="0" t="n">
        <v>0</v>
      </c>
      <c r="W94" s="0" t="n">
        <v>3165</v>
      </c>
    </row>
    <row r="95" customFormat="false" ht="14.5" hidden="false" customHeight="false" outlineLevel="0" collapsed="false">
      <c r="A95" s="0" t="n">
        <v>2303</v>
      </c>
      <c r="B95" s="0" t="n">
        <v>1</v>
      </c>
      <c r="C95" s="0" t="n">
        <v>0.51</v>
      </c>
      <c r="D95" s="0" t="n">
        <v>0.68</v>
      </c>
      <c r="E95" s="0" t="n">
        <v>6511</v>
      </c>
      <c r="G95" s="0" t="n">
        <v>92</v>
      </c>
      <c r="H95" s="0" t="n">
        <v>1</v>
      </c>
      <c r="I95" s="0" t="n">
        <v>1</v>
      </c>
      <c r="J95" s="0" t="n">
        <v>1</v>
      </c>
      <c r="K95" s="0" t="n">
        <v>2177</v>
      </c>
      <c r="M95" s="0" t="n">
        <v>2303</v>
      </c>
      <c r="N95" s="0" t="n">
        <v>0</v>
      </c>
      <c r="O95" s="0" t="n">
        <v>0</v>
      </c>
      <c r="P95" s="0" t="n">
        <v>0</v>
      </c>
      <c r="Q95" s="0" t="n">
        <v>6420</v>
      </c>
      <c r="S95" s="0" t="n">
        <v>92</v>
      </c>
      <c r="T95" s="0" t="n">
        <v>0.01</v>
      </c>
      <c r="U95" s="0" t="n">
        <v>0.11</v>
      </c>
      <c r="V95" s="0" t="n">
        <v>0.01</v>
      </c>
      <c r="W95" s="0" t="n">
        <v>2159</v>
      </c>
    </row>
    <row r="96" customFormat="false" ht="14.5" hidden="false" customHeight="false" outlineLevel="0" collapsed="false">
      <c r="A96" s="0" t="n">
        <v>2305</v>
      </c>
      <c r="B96" s="0" t="n">
        <v>0.38</v>
      </c>
      <c r="C96" s="0" t="n">
        <v>0.58</v>
      </c>
      <c r="D96" s="0" t="n">
        <v>0.46</v>
      </c>
      <c r="E96" s="0" t="n">
        <v>16735</v>
      </c>
      <c r="G96" s="0" t="n">
        <v>93</v>
      </c>
      <c r="H96" s="0" t="n">
        <v>1</v>
      </c>
      <c r="I96" s="0" t="n">
        <v>1</v>
      </c>
      <c r="J96" s="0" t="n">
        <v>1</v>
      </c>
      <c r="K96" s="0" t="n">
        <v>3214</v>
      </c>
      <c r="M96" s="0" t="n">
        <v>2305</v>
      </c>
      <c r="N96" s="0" t="n">
        <v>0</v>
      </c>
      <c r="O96" s="0" t="n">
        <v>0</v>
      </c>
      <c r="P96" s="0" t="n">
        <v>0</v>
      </c>
      <c r="Q96" s="0" t="n">
        <v>17040</v>
      </c>
      <c r="S96" s="0" t="n">
        <v>93</v>
      </c>
      <c r="T96" s="0" t="n">
        <v>0</v>
      </c>
      <c r="U96" s="0" t="n">
        <v>0</v>
      </c>
      <c r="V96" s="0" t="n">
        <v>0</v>
      </c>
      <c r="W96" s="0" t="n">
        <v>3320</v>
      </c>
    </row>
    <row r="97" customFormat="false" ht="14.5" hidden="false" customHeight="false" outlineLevel="0" collapsed="false">
      <c r="A97" s="0" t="n">
        <v>2315</v>
      </c>
      <c r="B97" s="0" t="n">
        <v>0.5</v>
      </c>
      <c r="C97" s="0" t="n">
        <v>1</v>
      </c>
      <c r="D97" s="0" t="n">
        <v>0.66</v>
      </c>
      <c r="E97" s="0" t="n">
        <v>3529</v>
      </c>
      <c r="G97" s="0" t="n">
        <v>94</v>
      </c>
      <c r="H97" s="0" t="n">
        <v>1</v>
      </c>
      <c r="I97" s="0" t="n">
        <v>1</v>
      </c>
      <c r="J97" s="0" t="n">
        <v>1</v>
      </c>
      <c r="K97" s="0" t="n">
        <v>3304</v>
      </c>
      <c r="M97" s="0" t="n">
        <v>2315</v>
      </c>
      <c r="N97" s="0" t="n">
        <v>0</v>
      </c>
      <c r="O97" s="0" t="n">
        <v>0</v>
      </c>
      <c r="P97" s="0" t="n">
        <v>0</v>
      </c>
      <c r="Q97" s="0" t="n">
        <v>3607</v>
      </c>
      <c r="S97" s="0" t="n">
        <v>94</v>
      </c>
      <c r="T97" s="0" t="n">
        <v>0</v>
      </c>
      <c r="U97" s="0" t="n">
        <v>0</v>
      </c>
      <c r="V97" s="0" t="n">
        <v>0</v>
      </c>
      <c r="W97" s="0" t="n">
        <v>3272</v>
      </c>
    </row>
    <row r="98" customFormat="false" ht="14.5" hidden="false" customHeight="false" outlineLevel="0" collapsed="false">
      <c r="A98" s="0" t="n">
        <v>2320</v>
      </c>
      <c r="B98" s="0" t="n">
        <v>0.37</v>
      </c>
      <c r="C98" s="0" t="n">
        <v>0.58</v>
      </c>
      <c r="D98" s="0" t="n">
        <v>0.45</v>
      </c>
      <c r="E98" s="0" t="n">
        <v>10027</v>
      </c>
      <c r="G98" s="0" t="n">
        <v>95</v>
      </c>
      <c r="H98" s="0" t="n">
        <v>1</v>
      </c>
      <c r="I98" s="0" t="n">
        <v>1</v>
      </c>
      <c r="J98" s="0" t="n">
        <v>1</v>
      </c>
      <c r="K98" s="0" t="n">
        <v>3471</v>
      </c>
      <c r="M98" s="0" t="n">
        <v>2320</v>
      </c>
      <c r="N98" s="0" t="n">
        <v>0.33</v>
      </c>
      <c r="O98" s="0" t="n">
        <v>0</v>
      </c>
      <c r="P98" s="0" t="n">
        <v>0</v>
      </c>
      <c r="Q98" s="0" t="n">
        <v>9887</v>
      </c>
      <c r="S98" s="0" t="n">
        <v>95</v>
      </c>
      <c r="T98" s="0" t="n">
        <v>0.05</v>
      </c>
      <c r="U98" s="0" t="n">
        <v>0.05</v>
      </c>
      <c r="V98" s="0" t="n">
        <v>0.05</v>
      </c>
      <c r="W98" s="0" t="n">
        <v>3540</v>
      </c>
    </row>
    <row r="99" customFormat="false" ht="14.5" hidden="false" customHeight="false" outlineLevel="0" collapsed="false">
      <c r="A99" s="0" t="n">
        <v>2321</v>
      </c>
      <c r="B99" s="0" t="n">
        <v>0.9</v>
      </c>
      <c r="C99" s="0" t="n">
        <v>1</v>
      </c>
      <c r="D99" s="0" t="n">
        <v>0.95</v>
      </c>
      <c r="E99" s="0" t="n">
        <v>3275</v>
      </c>
      <c r="G99" s="0" t="n">
        <v>96</v>
      </c>
      <c r="H99" s="0" t="n">
        <v>1</v>
      </c>
      <c r="I99" s="0" t="n">
        <v>1</v>
      </c>
      <c r="J99" s="0" t="n">
        <v>1</v>
      </c>
      <c r="K99" s="0" t="n">
        <v>3536</v>
      </c>
      <c r="M99" s="0" t="n">
        <v>2321</v>
      </c>
      <c r="N99" s="0" t="n">
        <v>0</v>
      </c>
      <c r="O99" s="0" t="n">
        <v>0</v>
      </c>
      <c r="P99" s="0" t="n">
        <v>0</v>
      </c>
      <c r="Q99" s="0" t="n">
        <v>3279</v>
      </c>
      <c r="S99" s="0" t="n">
        <v>96</v>
      </c>
      <c r="T99" s="0" t="n">
        <v>0.12</v>
      </c>
      <c r="U99" s="0" t="n">
        <v>0.06</v>
      </c>
      <c r="V99" s="0" t="n">
        <v>0.08</v>
      </c>
      <c r="W99" s="0" t="n">
        <v>3487</v>
      </c>
    </row>
    <row r="100" customFormat="false" ht="14.5" hidden="false" customHeight="false" outlineLevel="0" collapsed="false">
      <c r="A100" s="0" t="n">
        <v>2324</v>
      </c>
      <c r="B100" s="0" t="n">
        <v>1</v>
      </c>
      <c r="C100" s="0" t="n">
        <v>1</v>
      </c>
      <c r="D100" s="0" t="n">
        <v>1</v>
      </c>
      <c r="E100" s="0" t="n">
        <v>3157</v>
      </c>
      <c r="G100" s="0" t="n">
        <v>97</v>
      </c>
      <c r="H100" s="0" t="n">
        <v>1</v>
      </c>
      <c r="I100" s="0" t="n">
        <v>1</v>
      </c>
      <c r="J100" s="0" t="n">
        <v>1</v>
      </c>
      <c r="K100" s="0" t="n">
        <v>3075</v>
      </c>
      <c r="M100" s="0" t="n">
        <v>2324</v>
      </c>
      <c r="N100" s="0" t="n">
        <v>0.22</v>
      </c>
      <c r="O100" s="0" t="n">
        <v>0.11</v>
      </c>
      <c r="P100" s="0" t="n">
        <v>0.15</v>
      </c>
      <c r="Q100" s="0" t="n">
        <v>3102</v>
      </c>
      <c r="S100" s="0" t="n">
        <v>97</v>
      </c>
      <c r="T100" s="0" t="n">
        <v>0</v>
      </c>
      <c r="U100" s="0" t="n">
        <v>0</v>
      </c>
      <c r="V100" s="0" t="n">
        <v>0</v>
      </c>
      <c r="W100" s="0" t="n">
        <v>3262</v>
      </c>
    </row>
    <row r="101" customFormat="false" ht="14.5" hidden="false" customHeight="false" outlineLevel="0" collapsed="false">
      <c r="A101" s="0" t="n">
        <v>2325</v>
      </c>
      <c r="B101" s="0" t="n">
        <v>0.63</v>
      </c>
      <c r="C101" s="0" t="n">
        <v>0.36</v>
      </c>
      <c r="D101" s="0" t="n">
        <v>0.45</v>
      </c>
      <c r="E101" s="0" t="n">
        <v>10185</v>
      </c>
      <c r="G101" s="0" t="n">
        <v>98</v>
      </c>
      <c r="H101" s="0" t="n">
        <v>0.63</v>
      </c>
      <c r="I101" s="0" t="n">
        <v>0.98</v>
      </c>
      <c r="J101" s="0" t="n">
        <v>0.77</v>
      </c>
      <c r="K101" s="0" t="n">
        <v>3247</v>
      </c>
      <c r="M101" s="0" t="n">
        <v>2325</v>
      </c>
      <c r="N101" s="0" t="n">
        <v>0</v>
      </c>
      <c r="O101" s="0" t="n">
        <v>0</v>
      </c>
      <c r="P101" s="0" t="n">
        <v>0</v>
      </c>
      <c r="Q101" s="0" t="n">
        <v>10091</v>
      </c>
      <c r="S101" s="0" t="n">
        <v>98</v>
      </c>
      <c r="T101" s="0" t="n">
        <v>0</v>
      </c>
      <c r="U101" s="0" t="n">
        <v>0</v>
      </c>
      <c r="V101" s="0" t="n">
        <v>0</v>
      </c>
      <c r="W101" s="0" t="n">
        <v>3276</v>
      </c>
    </row>
    <row r="102" customFormat="false" ht="14.5" hidden="false" customHeight="false" outlineLevel="0" collapsed="false">
      <c r="A102" s="0" t="n">
        <v>2326</v>
      </c>
      <c r="B102" s="0" t="n">
        <v>0</v>
      </c>
      <c r="C102" s="0" t="n">
        <v>0</v>
      </c>
      <c r="D102" s="0" t="n">
        <v>0</v>
      </c>
      <c r="E102" s="0" t="n">
        <v>3285</v>
      </c>
      <c r="G102" s="0" t="n">
        <v>99</v>
      </c>
      <c r="H102" s="0" t="n">
        <v>1</v>
      </c>
      <c r="I102" s="0" t="n">
        <v>1</v>
      </c>
      <c r="J102" s="0" t="n">
        <v>1</v>
      </c>
      <c r="K102" s="0" t="n">
        <v>3561</v>
      </c>
      <c r="M102" s="0" t="n">
        <v>2326</v>
      </c>
      <c r="N102" s="0" t="n">
        <v>0</v>
      </c>
      <c r="O102" s="0" t="n">
        <v>0</v>
      </c>
      <c r="P102" s="0" t="n">
        <v>0</v>
      </c>
      <c r="Q102" s="0" t="n">
        <v>3288</v>
      </c>
      <c r="S102" s="0" t="n">
        <v>99</v>
      </c>
      <c r="T102" s="0" t="n">
        <v>0</v>
      </c>
      <c r="U102" s="0" t="n">
        <v>0</v>
      </c>
      <c r="V102" s="0" t="n">
        <v>0</v>
      </c>
      <c r="W102" s="0" t="n">
        <v>3606</v>
      </c>
    </row>
    <row r="103" customFormat="false" ht="14.5" hidden="false" customHeight="false" outlineLevel="0" collapsed="false">
      <c r="A103" s="0" t="n">
        <v>2330</v>
      </c>
      <c r="B103" s="0" t="n">
        <v>0.43</v>
      </c>
      <c r="C103" s="0" t="n">
        <v>0.61</v>
      </c>
      <c r="D103" s="0" t="n">
        <v>0.5</v>
      </c>
      <c r="E103" s="0" t="n">
        <v>3278</v>
      </c>
      <c r="G103" s="0" t="n">
        <v>100</v>
      </c>
      <c r="H103" s="0" t="n">
        <v>0.5</v>
      </c>
      <c r="I103" s="0" t="n">
        <v>0.99</v>
      </c>
      <c r="J103" s="0" t="n">
        <v>0.66</v>
      </c>
      <c r="K103" s="0" t="n">
        <v>3256</v>
      </c>
      <c r="M103" s="0" t="n">
        <v>2330</v>
      </c>
      <c r="N103" s="0" t="n">
        <v>0</v>
      </c>
      <c r="O103" s="0" t="n">
        <v>0</v>
      </c>
      <c r="P103" s="0" t="n">
        <v>0</v>
      </c>
      <c r="Q103" s="0" t="n">
        <v>3245</v>
      </c>
      <c r="S103" s="0" t="n">
        <v>100</v>
      </c>
      <c r="T103" s="0" t="n">
        <v>0</v>
      </c>
      <c r="U103" s="0" t="n">
        <v>0</v>
      </c>
      <c r="V103" s="0" t="n">
        <v>0</v>
      </c>
      <c r="W103" s="0" t="n">
        <v>3309</v>
      </c>
    </row>
    <row r="104" customFormat="false" ht="14.5" hidden="false" customHeight="false" outlineLevel="0" collapsed="false">
      <c r="G104" s="0" t="n">
        <v>101</v>
      </c>
      <c r="H104" s="0" t="n">
        <v>1</v>
      </c>
      <c r="I104" s="0" t="n">
        <v>1</v>
      </c>
      <c r="J104" s="0" t="n">
        <v>1</v>
      </c>
      <c r="K104" s="0" t="n">
        <v>3297</v>
      </c>
      <c r="S104" s="0" t="n">
        <v>101</v>
      </c>
      <c r="T104" s="0" t="n">
        <v>0</v>
      </c>
      <c r="U104" s="0" t="n">
        <v>0</v>
      </c>
      <c r="V104" s="0" t="n">
        <v>0</v>
      </c>
      <c r="W104" s="0" t="n">
        <v>3208</v>
      </c>
    </row>
    <row r="105" customFormat="false" ht="14.5" hidden="false" customHeight="false" outlineLevel="0" collapsed="false">
      <c r="A105" s="0" t="s">
        <v>104</v>
      </c>
      <c r="G105" s="0" t="n">
        <v>102</v>
      </c>
      <c r="H105" s="0" t="n">
        <v>0.49</v>
      </c>
      <c r="I105" s="0" t="n">
        <v>1</v>
      </c>
      <c r="J105" s="0" t="n">
        <v>0.65</v>
      </c>
      <c r="K105" s="0" t="n">
        <v>3281</v>
      </c>
      <c r="M105" s="0" t="s">
        <v>105</v>
      </c>
      <c r="S105" s="0" t="n">
        <v>102</v>
      </c>
      <c r="T105" s="0" t="n">
        <v>0</v>
      </c>
      <c r="U105" s="0" t="n">
        <v>0</v>
      </c>
      <c r="V105" s="0" t="n">
        <v>0</v>
      </c>
      <c r="W105" s="0" t="n">
        <v>3315</v>
      </c>
    </row>
    <row r="106" customFormat="false" ht="14.5" hidden="false" customHeight="false" outlineLevel="0" collapsed="false">
      <c r="A106" s="0" t="s">
        <v>106</v>
      </c>
      <c r="G106" s="0" t="n">
        <v>103</v>
      </c>
      <c r="H106" s="0" t="n">
        <v>1</v>
      </c>
      <c r="I106" s="0" t="n">
        <v>1</v>
      </c>
      <c r="J106" s="0" t="n">
        <v>1</v>
      </c>
      <c r="K106" s="0" t="n">
        <v>3285</v>
      </c>
      <c r="M106" s="0" t="s">
        <v>107</v>
      </c>
      <c r="S106" s="0" t="n">
        <v>103</v>
      </c>
      <c r="T106" s="0" t="n">
        <v>0</v>
      </c>
      <c r="U106" s="0" t="n">
        <v>0</v>
      </c>
      <c r="V106" s="0" t="n">
        <v>0</v>
      </c>
      <c r="W106" s="0" t="n">
        <v>3205</v>
      </c>
    </row>
    <row r="107" customFormat="false" ht="14.5" hidden="false" customHeight="false" outlineLevel="0" collapsed="false">
      <c r="A107" s="0" t="s">
        <v>108</v>
      </c>
      <c r="G107" s="0" t="n">
        <v>104</v>
      </c>
      <c r="H107" s="0" t="n">
        <v>0.78</v>
      </c>
      <c r="I107" s="0" t="n">
        <v>0.64</v>
      </c>
      <c r="J107" s="0" t="n">
        <v>0.71</v>
      </c>
      <c r="K107" s="0" t="n">
        <v>3161</v>
      </c>
      <c r="M107" s="0" t="s">
        <v>109</v>
      </c>
      <c r="S107" s="0" t="n">
        <v>104</v>
      </c>
      <c r="T107" s="0" t="n">
        <v>0.02</v>
      </c>
      <c r="U107" s="0" t="n">
        <v>0.09</v>
      </c>
      <c r="V107" s="0" t="n">
        <v>0.03</v>
      </c>
      <c r="W107" s="0" t="n">
        <v>3234</v>
      </c>
    </row>
    <row r="108" customFormat="false" ht="14.5" hidden="false" customHeight="false" outlineLevel="0" collapsed="false">
      <c r="G108" s="0" t="n">
        <v>105</v>
      </c>
      <c r="H108" s="0" t="n">
        <v>1</v>
      </c>
      <c r="I108" s="0" t="n">
        <v>1</v>
      </c>
      <c r="J108" s="0" t="n">
        <v>1</v>
      </c>
      <c r="K108" s="0" t="n">
        <v>3759</v>
      </c>
      <c r="S108" s="0" t="n">
        <v>105</v>
      </c>
      <c r="T108" s="0" t="n">
        <v>0.12</v>
      </c>
      <c r="U108" s="0" t="n">
        <v>0.04</v>
      </c>
      <c r="V108" s="0" t="n">
        <v>0.06</v>
      </c>
      <c r="W108" s="0" t="n">
        <v>3727</v>
      </c>
    </row>
    <row r="109" customFormat="false" ht="14.5" hidden="false" customHeight="false" outlineLevel="0" collapsed="false">
      <c r="G109" s="0" t="n">
        <v>106</v>
      </c>
      <c r="H109" s="0" t="n">
        <v>1</v>
      </c>
      <c r="I109" s="0" t="n">
        <v>1</v>
      </c>
      <c r="J109" s="0" t="n">
        <v>1</v>
      </c>
      <c r="K109" s="0" t="n">
        <v>3291</v>
      </c>
      <c r="S109" s="0" t="n">
        <v>106</v>
      </c>
      <c r="T109" s="0" t="n">
        <v>0</v>
      </c>
      <c r="U109" s="0" t="n">
        <v>0</v>
      </c>
      <c r="V109" s="0" t="n">
        <v>0</v>
      </c>
      <c r="W109" s="0" t="n">
        <v>3220</v>
      </c>
    </row>
    <row r="110" customFormat="false" ht="14.5" hidden="false" customHeight="false" outlineLevel="0" collapsed="false">
      <c r="G110" s="0" t="n">
        <v>107</v>
      </c>
      <c r="H110" s="0" t="n">
        <v>1</v>
      </c>
      <c r="I110" s="0" t="n">
        <v>1</v>
      </c>
      <c r="J110" s="0" t="n">
        <v>1</v>
      </c>
      <c r="K110" s="0" t="n">
        <v>3260</v>
      </c>
      <c r="S110" s="0" t="n">
        <v>107</v>
      </c>
      <c r="T110" s="0" t="n">
        <v>0.01</v>
      </c>
      <c r="U110" s="0" t="n">
        <v>0.02</v>
      </c>
      <c r="V110" s="0" t="n">
        <v>0.01</v>
      </c>
      <c r="W110" s="0" t="n">
        <v>3304</v>
      </c>
    </row>
    <row r="111" customFormat="false" ht="14.5" hidden="false" customHeight="false" outlineLevel="0" collapsed="false">
      <c r="G111" s="0" t="n">
        <v>108</v>
      </c>
      <c r="H111" s="0" t="n">
        <v>0.63</v>
      </c>
      <c r="I111" s="0" t="n">
        <v>0.88</v>
      </c>
      <c r="J111" s="0" t="n">
        <v>0.73</v>
      </c>
      <c r="K111" s="0" t="n">
        <v>3384</v>
      </c>
      <c r="S111" s="0" t="n">
        <v>108</v>
      </c>
      <c r="T111" s="0" t="n">
        <v>0</v>
      </c>
      <c r="U111" s="0" t="n">
        <v>0</v>
      </c>
      <c r="V111" s="0" t="n">
        <v>0</v>
      </c>
      <c r="W111" s="0" t="n">
        <v>3331</v>
      </c>
    </row>
    <row r="112" customFormat="false" ht="14.5" hidden="false" customHeight="false" outlineLevel="0" collapsed="false">
      <c r="G112" s="0" t="n">
        <v>109</v>
      </c>
      <c r="H112" s="0" t="n">
        <v>0.99</v>
      </c>
      <c r="I112" s="0" t="n">
        <v>1</v>
      </c>
      <c r="J112" s="0" t="n">
        <v>1</v>
      </c>
      <c r="K112" s="0" t="n">
        <v>3201</v>
      </c>
      <c r="S112" s="0" t="n">
        <v>109</v>
      </c>
      <c r="T112" s="0" t="n">
        <v>0.02</v>
      </c>
      <c r="U112" s="0" t="n">
        <v>0.19</v>
      </c>
      <c r="V112" s="0" t="n">
        <v>0.03</v>
      </c>
      <c r="W112" s="0" t="n">
        <v>3363</v>
      </c>
    </row>
    <row r="113" customFormat="false" ht="14.5" hidden="false" customHeight="false" outlineLevel="0" collapsed="false">
      <c r="G113" s="0" t="n">
        <v>110</v>
      </c>
      <c r="H113" s="0" t="n">
        <v>1</v>
      </c>
      <c r="I113" s="0" t="n">
        <v>1</v>
      </c>
      <c r="J113" s="0" t="n">
        <v>1</v>
      </c>
      <c r="K113" s="0" t="n">
        <v>3349</v>
      </c>
      <c r="S113" s="0" t="n">
        <v>110</v>
      </c>
      <c r="T113" s="0" t="n">
        <v>0</v>
      </c>
      <c r="U113" s="0" t="n">
        <v>0</v>
      </c>
      <c r="V113" s="0" t="n">
        <v>0</v>
      </c>
      <c r="W113" s="0" t="n">
        <v>3264</v>
      </c>
    </row>
    <row r="114" customFormat="false" ht="14.5" hidden="false" customHeight="false" outlineLevel="0" collapsed="false">
      <c r="G114" s="0" t="n">
        <v>111</v>
      </c>
      <c r="H114" s="0" t="n">
        <v>1</v>
      </c>
      <c r="I114" s="0" t="n">
        <v>1</v>
      </c>
      <c r="J114" s="0" t="n">
        <v>1</v>
      </c>
      <c r="K114" s="0" t="n">
        <v>3239</v>
      </c>
      <c r="S114" s="0" t="n">
        <v>111</v>
      </c>
      <c r="T114" s="0" t="n">
        <v>0.01</v>
      </c>
      <c r="U114" s="0" t="n">
        <v>0.02</v>
      </c>
      <c r="V114" s="0" t="n">
        <v>0.01</v>
      </c>
      <c r="W114" s="0" t="n">
        <v>3226</v>
      </c>
    </row>
    <row r="115" customFormat="false" ht="14.5" hidden="false" customHeight="false" outlineLevel="0" collapsed="false">
      <c r="G115" s="0" t="n">
        <v>112</v>
      </c>
      <c r="H115" s="0" t="n">
        <v>0.53</v>
      </c>
      <c r="I115" s="0" t="n">
        <v>0.93</v>
      </c>
      <c r="J115" s="0" t="n">
        <v>0.68</v>
      </c>
      <c r="K115" s="0" t="n">
        <v>3264</v>
      </c>
      <c r="S115" s="0" t="n">
        <v>112</v>
      </c>
      <c r="T115" s="0" t="n">
        <v>0</v>
      </c>
      <c r="U115" s="0" t="n">
        <v>0</v>
      </c>
      <c r="V115" s="0" t="n">
        <v>0</v>
      </c>
      <c r="W115" s="0" t="n">
        <v>3323</v>
      </c>
    </row>
    <row r="116" customFormat="false" ht="14.5" hidden="false" customHeight="false" outlineLevel="0" collapsed="false">
      <c r="G116" s="0" t="n">
        <v>113</v>
      </c>
      <c r="H116" s="0" t="n">
        <v>0</v>
      </c>
      <c r="I116" s="0" t="n">
        <v>0</v>
      </c>
      <c r="J116" s="0" t="n">
        <v>0</v>
      </c>
      <c r="K116" s="0" t="n">
        <v>3336</v>
      </c>
      <c r="S116" s="0" t="n">
        <v>113</v>
      </c>
      <c r="T116" s="0" t="n">
        <v>0</v>
      </c>
      <c r="U116" s="0" t="n">
        <v>0</v>
      </c>
      <c r="V116" s="0" t="n">
        <v>0</v>
      </c>
      <c r="W116" s="0" t="n">
        <v>3299</v>
      </c>
    </row>
    <row r="117" customFormat="false" ht="14.5" hidden="false" customHeight="false" outlineLevel="0" collapsed="false">
      <c r="G117" s="0" t="n">
        <v>114</v>
      </c>
      <c r="H117" s="0" t="n">
        <v>0.72</v>
      </c>
      <c r="I117" s="0" t="n">
        <v>0.16</v>
      </c>
      <c r="J117" s="0" t="n">
        <v>0.27</v>
      </c>
      <c r="K117" s="0" t="n">
        <v>3248</v>
      </c>
      <c r="S117" s="0" t="n">
        <v>114</v>
      </c>
      <c r="T117" s="0" t="n">
        <v>0</v>
      </c>
      <c r="U117" s="0" t="n">
        <v>0</v>
      </c>
      <c r="V117" s="0" t="n">
        <v>0</v>
      </c>
      <c r="W117" s="0" t="n">
        <v>3346</v>
      </c>
    </row>
    <row r="118" customFormat="false" ht="14.5" hidden="false" customHeight="false" outlineLevel="0" collapsed="false">
      <c r="G118" s="0" t="n">
        <v>115</v>
      </c>
      <c r="H118" s="0" t="n">
        <v>1</v>
      </c>
      <c r="I118" s="0" t="n">
        <v>1</v>
      </c>
      <c r="J118" s="0" t="n">
        <v>1</v>
      </c>
      <c r="K118" s="0" t="n">
        <v>3306</v>
      </c>
      <c r="S118" s="0" t="n">
        <v>115</v>
      </c>
      <c r="T118" s="0" t="n">
        <v>0</v>
      </c>
      <c r="U118" s="0" t="n">
        <v>0</v>
      </c>
      <c r="V118" s="0" t="n">
        <v>0</v>
      </c>
      <c r="W118" s="0" t="n">
        <v>3346</v>
      </c>
    </row>
    <row r="119" customFormat="false" ht="14.5" hidden="false" customHeight="false" outlineLevel="0" collapsed="false">
      <c r="G119" s="0" t="n">
        <v>116</v>
      </c>
      <c r="H119" s="0" t="n">
        <v>1</v>
      </c>
      <c r="I119" s="0" t="n">
        <v>1</v>
      </c>
      <c r="J119" s="0" t="n">
        <v>1</v>
      </c>
      <c r="K119" s="0" t="n">
        <v>2469</v>
      </c>
      <c r="S119" s="0" t="n">
        <v>116</v>
      </c>
      <c r="T119" s="0" t="n">
        <v>0</v>
      </c>
      <c r="U119" s="0" t="n">
        <v>0</v>
      </c>
      <c r="V119" s="0" t="n">
        <v>0</v>
      </c>
      <c r="W119" s="0" t="n">
        <v>2477</v>
      </c>
    </row>
    <row r="120" customFormat="false" ht="14.5" hidden="false" customHeight="false" outlineLevel="0" collapsed="false">
      <c r="G120" s="0" t="n">
        <v>117</v>
      </c>
      <c r="H120" s="0" t="n">
        <v>1</v>
      </c>
      <c r="I120" s="0" t="n">
        <v>1</v>
      </c>
      <c r="J120" s="0" t="n">
        <v>1</v>
      </c>
      <c r="K120" s="0" t="n">
        <v>3243</v>
      </c>
      <c r="S120" s="0" t="n">
        <v>117</v>
      </c>
      <c r="T120" s="0" t="n">
        <v>0</v>
      </c>
      <c r="U120" s="0" t="n">
        <v>0</v>
      </c>
      <c r="V120" s="0" t="n">
        <v>0</v>
      </c>
      <c r="W120" s="0" t="n">
        <v>3215</v>
      </c>
    </row>
    <row r="121" customFormat="false" ht="14.5" hidden="false" customHeight="false" outlineLevel="0" collapsed="false">
      <c r="G121" s="0" t="n">
        <v>118</v>
      </c>
      <c r="H121" s="0" t="n">
        <v>1</v>
      </c>
      <c r="I121" s="0" t="n">
        <v>1</v>
      </c>
      <c r="J121" s="0" t="n">
        <v>1</v>
      </c>
      <c r="K121" s="0" t="n">
        <v>3775</v>
      </c>
      <c r="S121" s="0" t="n">
        <v>118</v>
      </c>
      <c r="T121" s="0" t="n">
        <v>0</v>
      </c>
      <c r="U121" s="0" t="n">
        <v>0</v>
      </c>
      <c r="V121" s="0" t="n">
        <v>0</v>
      </c>
      <c r="W121" s="0" t="n">
        <v>3681</v>
      </c>
    </row>
    <row r="122" customFormat="false" ht="14.5" hidden="false" customHeight="false" outlineLevel="0" collapsed="false">
      <c r="G122" s="0" t="n">
        <v>119</v>
      </c>
      <c r="H122" s="0" t="n">
        <v>0.97</v>
      </c>
      <c r="I122" s="0" t="n">
        <v>1</v>
      </c>
      <c r="J122" s="0" t="n">
        <v>0.99</v>
      </c>
      <c r="K122" s="0" t="n">
        <v>3879</v>
      </c>
      <c r="S122" s="0" t="n">
        <v>119</v>
      </c>
      <c r="T122" s="0" t="n">
        <v>0.05</v>
      </c>
      <c r="U122" s="0" t="n">
        <v>0.07</v>
      </c>
      <c r="V122" s="0" t="n">
        <v>0.06</v>
      </c>
      <c r="W122" s="0" t="n">
        <v>3759</v>
      </c>
    </row>
    <row r="123" customFormat="false" ht="14.5" hidden="false" customHeight="false" outlineLevel="0" collapsed="false">
      <c r="G123" s="0" t="n">
        <v>120</v>
      </c>
      <c r="H123" s="0" t="n">
        <v>0.33</v>
      </c>
      <c r="I123" s="0" t="n">
        <v>1</v>
      </c>
      <c r="J123" s="0" t="n">
        <v>0.5</v>
      </c>
      <c r="K123" s="0" t="n">
        <v>3337</v>
      </c>
      <c r="S123" s="0" t="n">
        <v>120</v>
      </c>
      <c r="T123" s="0" t="n">
        <v>0</v>
      </c>
      <c r="U123" s="0" t="n">
        <v>0</v>
      </c>
      <c r="V123" s="0" t="n">
        <v>0</v>
      </c>
      <c r="W123" s="0" t="n">
        <v>3300</v>
      </c>
    </row>
    <row r="124" customFormat="false" ht="14.5" hidden="false" customHeight="false" outlineLevel="0" collapsed="false">
      <c r="G124" s="0" t="n">
        <v>121</v>
      </c>
      <c r="H124" s="0" t="n">
        <v>1</v>
      </c>
      <c r="I124" s="0" t="n">
        <v>1</v>
      </c>
      <c r="J124" s="0" t="n">
        <v>1</v>
      </c>
      <c r="K124" s="0" t="n">
        <v>2543</v>
      </c>
      <c r="S124" s="0" t="n">
        <v>121</v>
      </c>
      <c r="T124" s="0" t="n">
        <v>0</v>
      </c>
      <c r="U124" s="0" t="n">
        <v>0</v>
      </c>
      <c r="V124" s="0" t="n">
        <v>0</v>
      </c>
      <c r="W124" s="0" t="n">
        <v>2627</v>
      </c>
    </row>
    <row r="125" customFormat="false" ht="14.5" hidden="false" customHeight="false" outlineLevel="0" collapsed="false">
      <c r="G125" s="0" t="n">
        <v>122</v>
      </c>
      <c r="H125" s="0" t="n">
        <v>1</v>
      </c>
      <c r="I125" s="0" t="n">
        <v>0.04</v>
      </c>
      <c r="J125" s="0" t="n">
        <v>0.07</v>
      </c>
      <c r="K125" s="0" t="n">
        <v>3183</v>
      </c>
      <c r="S125" s="0" t="n">
        <v>122</v>
      </c>
      <c r="T125" s="0" t="n">
        <v>0.01</v>
      </c>
      <c r="U125" s="0" t="n">
        <v>0</v>
      </c>
      <c r="V125" s="0" t="n">
        <v>0</v>
      </c>
      <c r="W125" s="0" t="n">
        <v>3264</v>
      </c>
    </row>
    <row r="126" customFormat="false" ht="14.5" hidden="false" customHeight="false" outlineLevel="0" collapsed="false">
      <c r="G126" s="0" t="n">
        <v>123</v>
      </c>
      <c r="H126" s="0" t="n">
        <v>0.96</v>
      </c>
      <c r="I126" s="0" t="n">
        <v>0.45</v>
      </c>
      <c r="J126" s="0" t="n">
        <v>0.61</v>
      </c>
      <c r="K126" s="0" t="n">
        <v>3454</v>
      </c>
      <c r="S126" s="0" t="n">
        <v>123</v>
      </c>
      <c r="T126" s="0" t="n">
        <v>0</v>
      </c>
      <c r="U126" s="0" t="n">
        <v>0</v>
      </c>
      <c r="V126" s="0" t="n">
        <v>0</v>
      </c>
      <c r="W126" s="0" t="n">
        <v>3479</v>
      </c>
    </row>
    <row r="127" customFormat="false" ht="14.5" hidden="false" customHeight="false" outlineLevel="0" collapsed="false">
      <c r="G127" s="0" t="n">
        <v>124</v>
      </c>
      <c r="H127" s="0" t="n">
        <v>1</v>
      </c>
      <c r="I127" s="0" t="n">
        <v>1</v>
      </c>
      <c r="J127" s="0" t="n">
        <v>1</v>
      </c>
      <c r="K127" s="0" t="n">
        <v>3174</v>
      </c>
      <c r="S127" s="0" t="n">
        <v>124</v>
      </c>
      <c r="T127" s="0" t="n">
        <v>0</v>
      </c>
      <c r="U127" s="0" t="n">
        <v>0</v>
      </c>
      <c r="V127" s="0" t="n">
        <v>0</v>
      </c>
      <c r="W127" s="0" t="n">
        <v>3256</v>
      </c>
    </row>
    <row r="128" customFormat="false" ht="14.5" hidden="false" customHeight="false" outlineLevel="0" collapsed="false">
      <c r="G128" s="0" t="n">
        <v>125</v>
      </c>
      <c r="H128" s="0" t="n">
        <v>1</v>
      </c>
      <c r="I128" s="0" t="n">
        <v>0.98</v>
      </c>
      <c r="J128" s="0" t="n">
        <v>0.99</v>
      </c>
      <c r="K128" s="0" t="n">
        <v>3443</v>
      </c>
      <c r="S128" s="0" t="n">
        <v>125</v>
      </c>
      <c r="T128" s="0" t="n">
        <v>0</v>
      </c>
      <c r="U128" s="0" t="n">
        <v>0</v>
      </c>
      <c r="V128" s="0" t="n">
        <v>0</v>
      </c>
      <c r="W128" s="0" t="n">
        <v>3415</v>
      </c>
    </row>
    <row r="129" customFormat="false" ht="14.5" hidden="false" customHeight="false" outlineLevel="0" collapsed="false">
      <c r="G129" s="0" t="n">
        <v>126</v>
      </c>
      <c r="H129" s="0" t="n">
        <v>1</v>
      </c>
      <c r="I129" s="0" t="n">
        <v>1</v>
      </c>
      <c r="J129" s="0" t="n">
        <v>1</v>
      </c>
      <c r="K129" s="0" t="n">
        <v>3411</v>
      </c>
      <c r="S129" s="0" t="n">
        <v>126</v>
      </c>
      <c r="T129" s="0" t="n">
        <v>0</v>
      </c>
      <c r="U129" s="0" t="n">
        <v>0</v>
      </c>
      <c r="V129" s="0" t="n">
        <v>0</v>
      </c>
      <c r="W129" s="0" t="n">
        <v>3343</v>
      </c>
    </row>
    <row r="130" customFormat="false" ht="14.5" hidden="false" customHeight="false" outlineLevel="0" collapsed="false">
      <c r="G130" s="0" t="n">
        <v>127</v>
      </c>
      <c r="H130" s="0" t="n">
        <v>1</v>
      </c>
      <c r="I130" s="0" t="n">
        <v>1</v>
      </c>
      <c r="J130" s="0" t="n">
        <v>1</v>
      </c>
      <c r="K130" s="0" t="n">
        <v>3634</v>
      </c>
      <c r="S130" s="0" t="n">
        <v>127</v>
      </c>
      <c r="T130" s="0" t="n">
        <v>0</v>
      </c>
      <c r="U130" s="0" t="n">
        <v>0</v>
      </c>
      <c r="V130" s="0" t="n">
        <v>0</v>
      </c>
      <c r="W130" s="0" t="n">
        <v>3626</v>
      </c>
    </row>
    <row r="131" customFormat="false" ht="14.5" hidden="false" customHeight="false" outlineLevel="0" collapsed="false">
      <c r="G131" s="0" t="n">
        <v>128</v>
      </c>
      <c r="H131" s="0" t="n">
        <v>0.94</v>
      </c>
      <c r="I131" s="0" t="n">
        <v>0.59</v>
      </c>
      <c r="J131" s="0" t="n">
        <v>0.72</v>
      </c>
      <c r="K131" s="0" t="n">
        <v>3211</v>
      </c>
      <c r="S131" s="0" t="n">
        <v>128</v>
      </c>
      <c r="T131" s="0" t="n">
        <v>0</v>
      </c>
      <c r="U131" s="0" t="n">
        <v>0</v>
      </c>
      <c r="V131" s="0" t="n">
        <v>0</v>
      </c>
      <c r="W131" s="0" t="n">
        <v>3254</v>
      </c>
    </row>
    <row r="132" customFormat="false" ht="14.5" hidden="false" customHeight="false" outlineLevel="0" collapsed="false">
      <c r="G132" s="0" t="n">
        <v>129</v>
      </c>
      <c r="H132" s="0" t="n">
        <v>0.76</v>
      </c>
      <c r="I132" s="0" t="n">
        <v>0.13</v>
      </c>
      <c r="J132" s="0" t="n">
        <v>0.22</v>
      </c>
      <c r="K132" s="0" t="n">
        <v>3699</v>
      </c>
      <c r="S132" s="0" t="n">
        <v>129</v>
      </c>
      <c r="T132" s="0" t="n">
        <v>0</v>
      </c>
      <c r="U132" s="0" t="n">
        <v>0</v>
      </c>
      <c r="V132" s="0" t="n">
        <v>0</v>
      </c>
      <c r="W132" s="0" t="n">
        <v>3772</v>
      </c>
    </row>
    <row r="133" customFormat="false" ht="14.5" hidden="false" customHeight="false" outlineLevel="0" collapsed="false">
      <c r="G133" s="0" t="n">
        <v>130</v>
      </c>
      <c r="H133" s="0" t="n">
        <v>1</v>
      </c>
      <c r="I133" s="0" t="n">
        <v>0.37</v>
      </c>
      <c r="J133" s="0" t="n">
        <v>0.54</v>
      </c>
      <c r="K133" s="0" t="n">
        <v>3276</v>
      </c>
      <c r="S133" s="0" t="n">
        <v>130</v>
      </c>
      <c r="T133" s="0" t="n">
        <v>0</v>
      </c>
      <c r="U133" s="0" t="n">
        <v>0</v>
      </c>
      <c r="V133" s="0" t="n">
        <v>0</v>
      </c>
      <c r="W133" s="0" t="n">
        <v>3240</v>
      </c>
    </row>
    <row r="134" customFormat="false" ht="14.5" hidden="false" customHeight="false" outlineLevel="0" collapsed="false">
      <c r="G134" s="0" t="n">
        <v>131</v>
      </c>
      <c r="H134" s="0" t="n">
        <v>1</v>
      </c>
      <c r="I134" s="0" t="n">
        <v>1</v>
      </c>
      <c r="J134" s="0" t="n">
        <v>1</v>
      </c>
      <c r="K134" s="0" t="n">
        <v>3324</v>
      </c>
      <c r="S134" s="0" t="n">
        <v>131</v>
      </c>
      <c r="T134" s="0" t="n">
        <v>0.01</v>
      </c>
      <c r="U134" s="0" t="n">
        <v>0.16</v>
      </c>
      <c r="V134" s="0" t="n">
        <v>0.02</v>
      </c>
      <c r="W134" s="0" t="n">
        <v>3266</v>
      </c>
    </row>
    <row r="135" customFormat="false" ht="14.5" hidden="false" customHeight="false" outlineLevel="0" collapsed="false">
      <c r="G135" s="0" t="n">
        <v>132</v>
      </c>
      <c r="H135" s="0" t="n">
        <v>1</v>
      </c>
      <c r="I135" s="0" t="n">
        <v>1</v>
      </c>
      <c r="J135" s="0" t="n">
        <v>1</v>
      </c>
      <c r="K135" s="0" t="n">
        <v>3046</v>
      </c>
      <c r="S135" s="0" t="n">
        <v>132</v>
      </c>
      <c r="T135" s="0" t="n">
        <v>0</v>
      </c>
      <c r="U135" s="0" t="n">
        <v>0</v>
      </c>
      <c r="V135" s="0" t="n">
        <v>0</v>
      </c>
      <c r="W135" s="0" t="n">
        <v>3083</v>
      </c>
    </row>
    <row r="136" customFormat="false" ht="14.5" hidden="false" customHeight="false" outlineLevel="0" collapsed="false">
      <c r="G136" s="0" t="n">
        <v>133</v>
      </c>
      <c r="H136" s="0" t="n">
        <v>1</v>
      </c>
      <c r="I136" s="0" t="n">
        <v>1</v>
      </c>
      <c r="J136" s="0" t="n">
        <v>1</v>
      </c>
      <c r="K136" s="0" t="n">
        <v>3592</v>
      </c>
      <c r="S136" s="0" t="n">
        <v>133</v>
      </c>
      <c r="T136" s="0" t="n">
        <v>0</v>
      </c>
      <c r="U136" s="0" t="n">
        <v>0</v>
      </c>
      <c r="V136" s="0" t="n">
        <v>0</v>
      </c>
      <c r="W136" s="0" t="n">
        <v>3555</v>
      </c>
    </row>
    <row r="137" customFormat="false" ht="14.5" hidden="false" customHeight="false" outlineLevel="0" collapsed="false">
      <c r="G137" s="0" t="n">
        <v>134</v>
      </c>
      <c r="H137" s="0" t="n">
        <v>1</v>
      </c>
      <c r="I137" s="0" t="n">
        <v>1</v>
      </c>
      <c r="J137" s="0" t="n">
        <v>1</v>
      </c>
      <c r="K137" s="0" t="n">
        <v>3200</v>
      </c>
      <c r="S137" s="0" t="n">
        <v>134</v>
      </c>
      <c r="T137" s="0" t="n">
        <v>0.03</v>
      </c>
      <c r="U137" s="0" t="n">
        <v>0.03</v>
      </c>
      <c r="V137" s="0" t="n">
        <v>0.03</v>
      </c>
      <c r="W137" s="0" t="n">
        <v>3213</v>
      </c>
    </row>
    <row r="138" customFormat="false" ht="14.5" hidden="false" customHeight="false" outlineLevel="0" collapsed="false">
      <c r="G138" s="0" t="n">
        <v>135</v>
      </c>
      <c r="H138" s="0" t="n">
        <v>1</v>
      </c>
      <c r="I138" s="0" t="n">
        <v>1</v>
      </c>
      <c r="J138" s="0" t="n">
        <v>1</v>
      </c>
      <c r="K138" s="0" t="n">
        <v>3315</v>
      </c>
      <c r="S138" s="0" t="n">
        <v>135</v>
      </c>
      <c r="T138" s="0" t="n">
        <v>0</v>
      </c>
      <c r="U138" s="0" t="n">
        <v>0</v>
      </c>
      <c r="V138" s="0" t="n">
        <v>0</v>
      </c>
      <c r="W138" s="0" t="n">
        <v>3241</v>
      </c>
    </row>
    <row r="139" customFormat="false" ht="14.5" hidden="false" customHeight="false" outlineLevel="0" collapsed="false">
      <c r="G139" s="0" t="n">
        <v>136</v>
      </c>
      <c r="H139" s="0" t="n">
        <v>1</v>
      </c>
      <c r="I139" s="0" t="n">
        <v>1</v>
      </c>
      <c r="J139" s="0" t="n">
        <v>1</v>
      </c>
      <c r="K139" s="0" t="n">
        <v>3149</v>
      </c>
      <c r="S139" s="0" t="n">
        <v>136</v>
      </c>
      <c r="T139" s="0" t="n">
        <v>0.3</v>
      </c>
      <c r="U139" s="0" t="n">
        <v>0.08</v>
      </c>
      <c r="V139" s="0" t="n">
        <v>0.13</v>
      </c>
      <c r="W139" s="0" t="n">
        <v>3073</v>
      </c>
    </row>
    <row r="140" customFormat="false" ht="14.5" hidden="false" customHeight="false" outlineLevel="0" collapsed="false">
      <c r="G140" s="0" t="n">
        <v>137</v>
      </c>
      <c r="H140" s="0" t="n">
        <v>1</v>
      </c>
      <c r="I140" s="0" t="n">
        <v>1</v>
      </c>
      <c r="J140" s="0" t="n">
        <v>1</v>
      </c>
      <c r="K140" s="0" t="n">
        <v>3362</v>
      </c>
      <c r="S140" s="0" t="n">
        <v>137</v>
      </c>
      <c r="T140" s="0" t="n">
        <v>0</v>
      </c>
      <c r="U140" s="0" t="n">
        <v>0</v>
      </c>
      <c r="V140" s="0" t="n">
        <v>0</v>
      </c>
      <c r="W140" s="0" t="n">
        <v>3346</v>
      </c>
    </row>
    <row r="141" customFormat="false" ht="14.5" hidden="false" customHeight="false" outlineLevel="0" collapsed="false">
      <c r="G141" s="0" t="n">
        <v>138</v>
      </c>
      <c r="H141" s="0" t="n">
        <v>1</v>
      </c>
      <c r="I141" s="0" t="n">
        <v>1</v>
      </c>
      <c r="J141" s="0" t="n">
        <v>1</v>
      </c>
      <c r="K141" s="0" t="n">
        <v>2626</v>
      </c>
      <c r="S141" s="0" t="n">
        <v>138</v>
      </c>
      <c r="T141" s="0" t="n">
        <v>0</v>
      </c>
      <c r="U141" s="0" t="n">
        <v>0</v>
      </c>
      <c r="V141" s="0" t="n">
        <v>0</v>
      </c>
      <c r="W141" s="0" t="n">
        <v>2676</v>
      </c>
    </row>
    <row r="142" customFormat="false" ht="14.5" hidden="false" customHeight="false" outlineLevel="0" collapsed="false">
      <c r="G142" s="0" t="n">
        <v>139</v>
      </c>
      <c r="H142" s="0" t="n">
        <v>1</v>
      </c>
      <c r="I142" s="0" t="n">
        <v>1</v>
      </c>
      <c r="J142" s="0" t="n">
        <v>1</v>
      </c>
      <c r="K142" s="0" t="n">
        <v>3296</v>
      </c>
      <c r="S142" s="0" t="n">
        <v>139</v>
      </c>
      <c r="T142" s="0" t="n">
        <v>0</v>
      </c>
      <c r="U142" s="0" t="n">
        <v>0</v>
      </c>
      <c r="V142" s="0" t="n">
        <v>0</v>
      </c>
      <c r="W142" s="0" t="n">
        <v>3376</v>
      </c>
    </row>
    <row r="143" customFormat="false" ht="14.5" hidden="false" customHeight="false" outlineLevel="0" collapsed="false">
      <c r="G143" s="0" t="n">
        <v>140</v>
      </c>
      <c r="H143" s="0" t="n">
        <v>0.51</v>
      </c>
      <c r="I143" s="0" t="n">
        <v>0.97</v>
      </c>
      <c r="J143" s="0" t="n">
        <v>0.67</v>
      </c>
      <c r="K143" s="0" t="n">
        <v>3390</v>
      </c>
      <c r="S143" s="0" t="n">
        <v>140</v>
      </c>
      <c r="T143" s="0" t="n">
        <v>0.02</v>
      </c>
      <c r="U143" s="0" t="n">
        <v>0.33</v>
      </c>
      <c r="V143" s="0" t="n">
        <v>0.04</v>
      </c>
      <c r="W143" s="0" t="n">
        <v>3320</v>
      </c>
    </row>
    <row r="144" customFormat="false" ht="14.5" hidden="false" customHeight="false" outlineLevel="0" collapsed="false">
      <c r="G144" s="0" t="n">
        <v>141</v>
      </c>
      <c r="H144" s="0" t="n">
        <v>1</v>
      </c>
      <c r="I144" s="0" t="n">
        <v>1</v>
      </c>
      <c r="J144" s="0" t="n">
        <v>1</v>
      </c>
      <c r="K144" s="0" t="n">
        <v>3274</v>
      </c>
      <c r="S144" s="0" t="n">
        <v>141</v>
      </c>
      <c r="T144" s="0" t="n">
        <v>0.03</v>
      </c>
      <c r="U144" s="0" t="n">
        <v>0.16</v>
      </c>
      <c r="V144" s="0" t="n">
        <v>0.06</v>
      </c>
      <c r="W144" s="0" t="n">
        <v>3390</v>
      </c>
    </row>
    <row r="145" customFormat="false" ht="14.5" hidden="false" customHeight="false" outlineLevel="0" collapsed="false">
      <c r="G145" s="0" t="n">
        <v>142</v>
      </c>
      <c r="H145" s="0" t="n">
        <v>1</v>
      </c>
      <c r="I145" s="0" t="n">
        <v>1</v>
      </c>
      <c r="J145" s="0" t="n">
        <v>1</v>
      </c>
      <c r="K145" s="0" t="n">
        <v>3130</v>
      </c>
      <c r="S145" s="0" t="n">
        <v>142</v>
      </c>
      <c r="T145" s="0" t="n">
        <v>0</v>
      </c>
      <c r="U145" s="0" t="n">
        <v>0</v>
      </c>
      <c r="V145" s="0" t="n">
        <v>0</v>
      </c>
      <c r="W145" s="0" t="n">
        <v>3188</v>
      </c>
    </row>
    <row r="146" customFormat="false" ht="14.5" hidden="false" customHeight="false" outlineLevel="0" collapsed="false">
      <c r="G146" s="0" t="n">
        <v>143</v>
      </c>
      <c r="H146" s="0" t="n">
        <v>1</v>
      </c>
      <c r="I146" s="0" t="n">
        <v>1</v>
      </c>
      <c r="J146" s="0" t="n">
        <v>1</v>
      </c>
      <c r="K146" s="0" t="n">
        <v>3263</v>
      </c>
      <c r="S146" s="0" t="n">
        <v>143</v>
      </c>
      <c r="T146" s="0" t="n">
        <v>0</v>
      </c>
      <c r="U146" s="0" t="n">
        <v>0</v>
      </c>
      <c r="V146" s="0" t="n">
        <v>0</v>
      </c>
      <c r="W146" s="0" t="n">
        <v>3128</v>
      </c>
    </row>
    <row r="147" customFormat="false" ht="14.5" hidden="false" customHeight="false" outlineLevel="0" collapsed="false">
      <c r="G147" s="0" t="n">
        <v>144</v>
      </c>
      <c r="H147" s="0" t="n">
        <v>1</v>
      </c>
      <c r="I147" s="0" t="n">
        <v>1</v>
      </c>
      <c r="J147" s="0" t="n">
        <v>1</v>
      </c>
      <c r="K147" s="0" t="n">
        <v>3213</v>
      </c>
      <c r="S147" s="0" t="n">
        <v>144</v>
      </c>
      <c r="T147" s="0" t="n">
        <v>0.01</v>
      </c>
      <c r="U147" s="0" t="n">
        <v>0.03</v>
      </c>
      <c r="V147" s="0" t="n">
        <v>0.02</v>
      </c>
      <c r="W147" s="0" t="n">
        <v>3282</v>
      </c>
    </row>
    <row r="148" customFormat="false" ht="14.5" hidden="false" customHeight="false" outlineLevel="0" collapsed="false">
      <c r="G148" s="0" t="n">
        <v>145</v>
      </c>
      <c r="H148" s="0" t="n">
        <v>0.5</v>
      </c>
      <c r="I148" s="0" t="n">
        <v>1</v>
      </c>
      <c r="J148" s="0" t="n">
        <v>0.67</v>
      </c>
      <c r="K148" s="0" t="n">
        <v>3573</v>
      </c>
      <c r="S148" s="0" t="n">
        <v>145</v>
      </c>
      <c r="T148" s="0" t="n">
        <v>0.01</v>
      </c>
      <c r="U148" s="0" t="n">
        <v>0.08</v>
      </c>
      <c r="V148" s="0" t="n">
        <v>0.02</v>
      </c>
      <c r="W148" s="0" t="n">
        <v>3606</v>
      </c>
    </row>
    <row r="149" customFormat="false" ht="14.5" hidden="false" customHeight="false" outlineLevel="0" collapsed="false">
      <c r="G149" s="0" t="n">
        <v>146</v>
      </c>
      <c r="H149" s="0" t="n">
        <v>1</v>
      </c>
      <c r="I149" s="0" t="n">
        <v>1</v>
      </c>
      <c r="J149" s="0" t="n">
        <v>1</v>
      </c>
      <c r="K149" s="0" t="n">
        <v>3130</v>
      </c>
      <c r="S149" s="0" t="n">
        <v>146</v>
      </c>
      <c r="T149" s="0" t="n">
        <v>0.1</v>
      </c>
      <c r="U149" s="0" t="n">
        <v>0.08</v>
      </c>
      <c r="V149" s="0" t="n">
        <v>0.09</v>
      </c>
      <c r="W149" s="0" t="n">
        <v>3143</v>
      </c>
    </row>
    <row r="150" customFormat="false" ht="14.5" hidden="false" customHeight="false" outlineLevel="0" collapsed="false">
      <c r="G150" s="0" t="n">
        <v>147</v>
      </c>
      <c r="H150" s="0" t="n">
        <v>1</v>
      </c>
      <c r="I150" s="0" t="n">
        <v>1</v>
      </c>
      <c r="J150" s="0" t="n">
        <v>1</v>
      </c>
      <c r="K150" s="0" t="n">
        <v>3189</v>
      </c>
      <c r="S150" s="0" t="n">
        <v>147</v>
      </c>
      <c r="T150" s="0" t="n">
        <v>0</v>
      </c>
      <c r="U150" s="0" t="n">
        <v>0</v>
      </c>
      <c r="V150" s="0" t="n">
        <v>0</v>
      </c>
      <c r="W150" s="0" t="n">
        <v>3230</v>
      </c>
    </row>
    <row r="151" customFormat="false" ht="14.5" hidden="false" customHeight="false" outlineLevel="0" collapsed="false">
      <c r="G151" s="0" t="n">
        <v>148</v>
      </c>
      <c r="H151" s="0" t="n">
        <v>0.52</v>
      </c>
      <c r="I151" s="0" t="n">
        <v>1</v>
      </c>
      <c r="J151" s="0" t="n">
        <v>0.68</v>
      </c>
      <c r="K151" s="0" t="n">
        <v>3441</v>
      </c>
      <c r="S151" s="0" t="n">
        <v>148</v>
      </c>
      <c r="T151" s="0" t="n">
        <v>0</v>
      </c>
      <c r="U151" s="0" t="n">
        <v>0</v>
      </c>
      <c r="V151" s="0" t="n">
        <v>0</v>
      </c>
      <c r="W151" s="0" t="n">
        <v>3492</v>
      </c>
    </row>
    <row r="152" customFormat="false" ht="14.5" hidden="false" customHeight="false" outlineLevel="0" collapsed="false">
      <c r="G152" s="0" t="n">
        <v>149</v>
      </c>
      <c r="H152" s="0" t="n">
        <v>1</v>
      </c>
      <c r="I152" s="0" t="n">
        <v>1</v>
      </c>
      <c r="J152" s="0" t="n">
        <v>1</v>
      </c>
      <c r="K152" s="0" t="n">
        <v>3215</v>
      </c>
      <c r="S152" s="0" t="n">
        <v>149</v>
      </c>
      <c r="T152" s="0" t="n">
        <v>0</v>
      </c>
      <c r="U152" s="0" t="n">
        <v>0</v>
      </c>
      <c r="V152" s="0" t="n">
        <v>0</v>
      </c>
      <c r="W152" s="0" t="n">
        <v>3255</v>
      </c>
    </row>
    <row r="153" customFormat="false" ht="14.5" hidden="false" customHeight="false" outlineLevel="0" collapsed="false">
      <c r="G153" s="0" t="n">
        <v>150</v>
      </c>
      <c r="H153" s="0" t="n">
        <v>1</v>
      </c>
      <c r="I153" s="0" t="n">
        <v>1</v>
      </c>
      <c r="J153" s="0" t="n">
        <v>1</v>
      </c>
      <c r="K153" s="0" t="n">
        <v>3311</v>
      </c>
      <c r="S153" s="0" t="n">
        <v>150</v>
      </c>
      <c r="T153" s="0" t="n">
        <v>0</v>
      </c>
      <c r="U153" s="0" t="n">
        <v>0</v>
      </c>
      <c r="V153" s="0" t="n">
        <v>0</v>
      </c>
      <c r="W153" s="0" t="n">
        <v>3420</v>
      </c>
    </row>
    <row r="154" customFormat="false" ht="14.5" hidden="false" customHeight="false" outlineLevel="0" collapsed="false">
      <c r="G154" s="0" t="n">
        <v>151</v>
      </c>
      <c r="H154" s="0" t="n">
        <v>1</v>
      </c>
      <c r="I154" s="0" t="n">
        <v>1</v>
      </c>
      <c r="J154" s="0" t="n">
        <v>1</v>
      </c>
      <c r="K154" s="0" t="n">
        <v>3229</v>
      </c>
      <c r="S154" s="0" t="n">
        <v>151</v>
      </c>
      <c r="T154" s="0" t="n">
        <v>0</v>
      </c>
      <c r="U154" s="0" t="n">
        <v>0</v>
      </c>
      <c r="V154" s="0" t="n">
        <v>0</v>
      </c>
      <c r="W154" s="0" t="n">
        <v>3299</v>
      </c>
    </row>
    <row r="155" customFormat="false" ht="14.5" hidden="false" customHeight="false" outlineLevel="0" collapsed="false">
      <c r="G155" s="0" t="n">
        <v>152</v>
      </c>
      <c r="H155" s="0" t="n">
        <v>1</v>
      </c>
      <c r="I155" s="0" t="n">
        <v>1</v>
      </c>
      <c r="J155" s="0" t="n">
        <v>1</v>
      </c>
      <c r="K155" s="0" t="n">
        <v>3249</v>
      </c>
      <c r="S155" s="0" t="n">
        <v>152</v>
      </c>
      <c r="T155" s="0" t="n">
        <v>0</v>
      </c>
      <c r="U155" s="0" t="n">
        <v>0</v>
      </c>
      <c r="V155" s="0" t="n">
        <v>0</v>
      </c>
      <c r="W155" s="0" t="n">
        <v>3293</v>
      </c>
    </row>
    <row r="156" customFormat="false" ht="14.5" hidden="false" customHeight="false" outlineLevel="0" collapsed="false">
      <c r="G156" s="0" t="n">
        <v>153</v>
      </c>
      <c r="H156" s="0" t="n">
        <v>1</v>
      </c>
      <c r="I156" s="0" t="n">
        <v>1</v>
      </c>
      <c r="J156" s="0" t="n">
        <v>1</v>
      </c>
      <c r="K156" s="0" t="n">
        <v>3367</v>
      </c>
      <c r="S156" s="0" t="n">
        <v>153</v>
      </c>
      <c r="T156" s="0" t="n">
        <v>0.02</v>
      </c>
      <c r="U156" s="0" t="n">
        <v>0.07</v>
      </c>
      <c r="V156" s="0" t="n">
        <v>0.03</v>
      </c>
      <c r="W156" s="0" t="n">
        <v>3241</v>
      </c>
    </row>
    <row r="157" customFormat="false" ht="14.5" hidden="false" customHeight="false" outlineLevel="0" collapsed="false">
      <c r="G157" s="0" t="n">
        <v>154</v>
      </c>
      <c r="H157" s="0" t="n">
        <v>1</v>
      </c>
      <c r="I157" s="0" t="n">
        <v>1</v>
      </c>
      <c r="J157" s="0" t="n">
        <v>1</v>
      </c>
      <c r="K157" s="0" t="n">
        <v>3150</v>
      </c>
      <c r="S157" s="0" t="n">
        <v>154</v>
      </c>
      <c r="T157" s="0" t="n">
        <v>0</v>
      </c>
      <c r="U157" s="0" t="n">
        <v>0</v>
      </c>
      <c r="V157" s="0" t="n">
        <v>0</v>
      </c>
      <c r="W157" s="0" t="n">
        <v>3253</v>
      </c>
    </row>
    <row r="158" customFormat="false" ht="14.5" hidden="false" customHeight="false" outlineLevel="0" collapsed="false">
      <c r="G158" s="0" t="n">
        <v>155</v>
      </c>
      <c r="H158" s="0" t="n">
        <v>1</v>
      </c>
      <c r="I158" s="0" t="n">
        <v>1</v>
      </c>
      <c r="J158" s="0" t="n">
        <v>1</v>
      </c>
      <c r="K158" s="0" t="n">
        <v>3526</v>
      </c>
      <c r="S158" s="0" t="n">
        <v>155</v>
      </c>
      <c r="T158" s="0" t="n">
        <v>0.02</v>
      </c>
      <c r="U158" s="0" t="n">
        <v>0</v>
      </c>
      <c r="V158" s="0" t="n">
        <v>0</v>
      </c>
      <c r="W158" s="0" t="n">
        <v>3553</v>
      </c>
    </row>
    <row r="159" customFormat="false" ht="14.5" hidden="false" customHeight="false" outlineLevel="0" collapsed="false">
      <c r="G159" s="0" t="n">
        <v>156</v>
      </c>
      <c r="H159" s="0" t="n">
        <v>1</v>
      </c>
      <c r="I159" s="0" t="n">
        <v>1</v>
      </c>
      <c r="J159" s="0" t="n">
        <v>1</v>
      </c>
      <c r="K159" s="0" t="n">
        <v>3544</v>
      </c>
      <c r="S159" s="0" t="n">
        <v>156</v>
      </c>
      <c r="T159" s="0" t="n">
        <v>0</v>
      </c>
      <c r="U159" s="0" t="n">
        <v>0</v>
      </c>
      <c r="V159" s="0" t="n">
        <v>0</v>
      </c>
      <c r="W159" s="0" t="n">
        <v>3646</v>
      </c>
    </row>
    <row r="160" customFormat="false" ht="14.5" hidden="false" customHeight="false" outlineLevel="0" collapsed="false">
      <c r="G160" s="0" t="n">
        <v>157</v>
      </c>
      <c r="H160" s="0" t="n">
        <v>0.85</v>
      </c>
      <c r="I160" s="0" t="n">
        <v>0.45</v>
      </c>
      <c r="J160" s="0" t="n">
        <v>0.59</v>
      </c>
      <c r="K160" s="0" t="n">
        <v>3256</v>
      </c>
      <c r="S160" s="0" t="n">
        <v>157</v>
      </c>
      <c r="T160" s="0" t="n">
        <v>0.47</v>
      </c>
      <c r="U160" s="0" t="n">
        <v>0.13</v>
      </c>
      <c r="V160" s="0" t="n">
        <v>0.21</v>
      </c>
      <c r="W160" s="0" t="n">
        <v>3293</v>
      </c>
    </row>
    <row r="161" customFormat="false" ht="14.5" hidden="false" customHeight="false" outlineLevel="0" collapsed="false">
      <c r="G161" s="0" t="n">
        <v>158</v>
      </c>
      <c r="H161" s="0" t="n">
        <v>1</v>
      </c>
      <c r="I161" s="0" t="n">
        <v>1</v>
      </c>
      <c r="J161" s="0" t="n">
        <v>1</v>
      </c>
      <c r="K161" s="0" t="n">
        <v>2530</v>
      </c>
      <c r="S161" s="0" t="n">
        <v>158</v>
      </c>
      <c r="T161" s="0" t="n">
        <v>0.02</v>
      </c>
      <c r="U161" s="0" t="n">
        <v>0.01</v>
      </c>
      <c r="V161" s="0" t="n">
        <v>0.01</v>
      </c>
      <c r="W161" s="0" t="n">
        <v>2573</v>
      </c>
    </row>
    <row r="162" customFormat="false" ht="14.5" hidden="false" customHeight="false" outlineLevel="0" collapsed="false">
      <c r="G162" s="0" t="n">
        <v>159</v>
      </c>
      <c r="H162" s="0" t="n">
        <v>1</v>
      </c>
      <c r="I162" s="0" t="n">
        <v>1</v>
      </c>
      <c r="J162" s="0" t="n">
        <v>1</v>
      </c>
      <c r="K162" s="0" t="n">
        <v>3244</v>
      </c>
      <c r="S162" s="0" t="n">
        <v>159</v>
      </c>
      <c r="T162" s="0" t="n">
        <v>0</v>
      </c>
      <c r="U162" s="0" t="n">
        <v>0</v>
      </c>
      <c r="V162" s="0" t="n">
        <v>0</v>
      </c>
      <c r="W162" s="0" t="n">
        <v>3293</v>
      </c>
    </row>
    <row r="163" customFormat="false" ht="14.5" hidden="false" customHeight="false" outlineLevel="0" collapsed="false">
      <c r="G163" s="0" t="n">
        <v>160</v>
      </c>
      <c r="H163" s="0" t="n">
        <v>0.52</v>
      </c>
      <c r="I163" s="0" t="n">
        <v>1</v>
      </c>
      <c r="J163" s="0" t="n">
        <v>0.68</v>
      </c>
      <c r="K163" s="0" t="n">
        <v>3477</v>
      </c>
      <c r="S163" s="0" t="n">
        <v>160</v>
      </c>
      <c r="T163" s="0" t="n">
        <v>0</v>
      </c>
      <c r="U163" s="0" t="n">
        <v>0</v>
      </c>
      <c r="V163" s="0" t="n">
        <v>0</v>
      </c>
      <c r="W163" s="0" t="n">
        <v>3461</v>
      </c>
    </row>
    <row r="164" customFormat="false" ht="14.5" hidden="false" customHeight="false" outlineLevel="0" collapsed="false">
      <c r="G164" s="0" t="n">
        <v>161</v>
      </c>
      <c r="H164" s="0" t="n">
        <v>1</v>
      </c>
      <c r="I164" s="0" t="n">
        <v>1</v>
      </c>
      <c r="J164" s="0" t="n">
        <v>1</v>
      </c>
      <c r="K164" s="0" t="n">
        <v>3366</v>
      </c>
      <c r="S164" s="0" t="n">
        <v>161</v>
      </c>
      <c r="T164" s="0" t="n">
        <v>0</v>
      </c>
      <c r="U164" s="0" t="n">
        <v>0</v>
      </c>
      <c r="V164" s="0" t="n">
        <v>0</v>
      </c>
      <c r="W164" s="0" t="n">
        <v>3364</v>
      </c>
    </row>
    <row r="165" customFormat="false" ht="14.5" hidden="false" customHeight="false" outlineLevel="0" collapsed="false">
      <c r="G165" s="0" t="n">
        <v>162</v>
      </c>
      <c r="H165" s="0" t="n">
        <v>0.55</v>
      </c>
      <c r="I165" s="0" t="n">
        <v>0.95</v>
      </c>
      <c r="J165" s="0" t="n">
        <v>0.69</v>
      </c>
      <c r="K165" s="0" t="n">
        <v>3240</v>
      </c>
      <c r="S165" s="0" t="n">
        <v>162</v>
      </c>
      <c r="T165" s="0" t="n">
        <v>0</v>
      </c>
      <c r="U165" s="0" t="n">
        <v>0</v>
      </c>
      <c r="V165" s="0" t="n">
        <v>0</v>
      </c>
      <c r="W165" s="0" t="n">
        <v>3231</v>
      </c>
    </row>
    <row r="166" customFormat="false" ht="14.5" hidden="false" customHeight="false" outlineLevel="0" collapsed="false">
      <c r="G166" s="0" t="n">
        <v>163</v>
      </c>
      <c r="H166" s="0" t="n">
        <v>1</v>
      </c>
      <c r="I166" s="0" t="n">
        <v>0.99</v>
      </c>
      <c r="J166" s="0" t="n">
        <v>1</v>
      </c>
      <c r="K166" s="0" t="n">
        <v>3139</v>
      </c>
      <c r="S166" s="0" t="n">
        <v>163</v>
      </c>
      <c r="T166" s="0" t="n">
        <v>0</v>
      </c>
      <c r="U166" s="0" t="n">
        <v>0</v>
      </c>
      <c r="V166" s="0" t="n">
        <v>0</v>
      </c>
      <c r="W166" s="0" t="n">
        <v>3234</v>
      </c>
    </row>
    <row r="167" customFormat="false" ht="14.5" hidden="false" customHeight="false" outlineLevel="0" collapsed="false">
      <c r="G167" s="0" t="n">
        <v>164</v>
      </c>
      <c r="H167" s="0" t="n">
        <v>1</v>
      </c>
      <c r="I167" s="0" t="n">
        <v>1</v>
      </c>
      <c r="J167" s="0" t="n">
        <v>1</v>
      </c>
      <c r="K167" s="0" t="n">
        <v>3257</v>
      </c>
      <c r="S167" s="0" t="n">
        <v>164</v>
      </c>
      <c r="T167" s="0" t="n">
        <v>0</v>
      </c>
      <c r="U167" s="0" t="n">
        <v>0</v>
      </c>
      <c r="V167" s="0" t="n">
        <v>0</v>
      </c>
      <c r="W167" s="0" t="n">
        <v>3312</v>
      </c>
    </row>
    <row r="168" customFormat="false" ht="14.5" hidden="false" customHeight="false" outlineLevel="0" collapsed="false">
      <c r="G168" s="0" t="n">
        <v>165</v>
      </c>
      <c r="H168" s="0" t="n">
        <v>1</v>
      </c>
      <c r="I168" s="0" t="n">
        <v>1</v>
      </c>
      <c r="J168" s="0" t="n">
        <v>1</v>
      </c>
      <c r="K168" s="0" t="n">
        <v>3194</v>
      </c>
      <c r="S168" s="0" t="n">
        <v>165</v>
      </c>
      <c r="T168" s="0" t="n">
        <v>0.01</v>
      </c>
      <c r="U168" s="0" t="n">
        <v>0</v>
      </c>
      <c r="V168" s="0" t="n">
        <v>0</v>
      </c>
      <c r="W168" s="0" t="n">
        <v>3187</v>
      </c>
    </row>
    <row r="169" customFormat="false" ht="14.5" hidden="false" customHeight="false" outlineLevel="0" collapsed="false">
      <c r="G169" s="0" t="n">
        <v>166</v>
      </c>
      <c r="H169" s="0" t="n">
        <v>1</v>
      </c>
      <c r="I169" s="0" t="n">
        <v>1</v>
      </c>
      <c r="J169" s="0" t="n">
        <v>1</v>
      </c>
      <c r="K169" s="0" t="n">
        <v>3244</v>
      </c>
      <c r="S169" s="0" t="n">
        <v>166</v>
      </c>
      <c r="T169" s="0" t="n">
        <v>0.01</v>
      </c>
      <c r="U169" s="0" t="n">
        <v>0</v>
      </c>
      <c r="V169" s="0" t="n">
        <v>0</v>
      </c>
      <c r="W169" s="0" t="n">
        <v>3274</v>
      </c>
    </row>
    <row r="170" customFormat="false" ht="14.5" hidden="false" customHeight="false" outlineLevel="0" collapsed="false">
      <c r="G170" s="0" t="n">
        <v>167</v>
      </c>
      <c r="H170" s="0" t="n">
        <v>0.81</v>
      </c>
      <c r="I170" s="0" t="n">
        <v>0.51</v>
      </c>
      <c r="J170" s="0" t="n">
        <v>0.63</v>
      </c>
      <c r="K170" s="0" t="n">
        <v>3516</v>
      </c>
      <c r="S170" s="0" t="n">
        <v>167</v>
      </c>
      <c r="T170" s="0" t="n">
        <v>0.02</v>
      </c>
      <c r="U170" s="0" t="n">
        <v>0</v>
      </c>
      <c r="V170" s="0" t="n">
        <v>0.01</v>
      </c>
      <c r="W170" s="0" t="n">
        <v>3397</v>
      </c>
    </row>
    <row r="171" customFormat="false" ht="14.5" hidden="false" customHeight="false" outlineLevel="0" collapsed="false">
      <c r="G171" s="0" t="n">
        <v>168</v>
      </c>
      <c r="H171" s="0" t="n">
        <v>1</v>
      </c>
      <c r="I171" s="0" t="n">
        <v>1</v>
      </c>
      <c r="J171" s="0" t="n">
        <v>1</v>
      </c>
      <c r="K171" s="0" t="n">
        <v>3406</v>
      </c>
      <c r="S171" s="0" t="n">
        <v>168</v>
      </c>
      <c r="T171" s="0" t="n">
        <v>0.02</v>
      </c>
      <c r="U171" s="0" t="n">
        <v>0.02</v>
      </c>
      <c r="V171" s="0" t="n">
        <v>0.02</v>
      </c>
      <c r="W171" s="0" t="n">
        <v>3361</v>
      </c>
    </row>
    <row r="172" customFormat="false" ht="14.5" hidden="false" customHeight="false" outlineLevel="0" collapsed="false">
      <c r="G172" s="0" t="n">
        <v>169</v>
      </c>
      <c r="H172" s="0" t="n">
        <v>0.52</v>
      </c>
      <c r="I172" s="0" t="n">
        <v>0.94</v>
      </c>
      <c r="J172" s="0" t="n">
        <v>0.67</v>
      </c>
      <c r="K172" s="0" t="n">
        <v>3226</v>
      </c>
      <c r="S172" s="0" t="n">
        <v>169</v>
      </c>
      <c r="T172" s="0" t="n">
        <v>0</v>
      </c>
      <c r="U172" s="0" t="n">
        <v>0</v>
      </c>
      <c r="V172" s="0" t="n">
        <v>0</v>
      </c>
      <c r="W172" s="0" t="n">
        <v>3287</v>
      </c>
    </row>
    <row r="173" customFormat="false" ht="14.5" hidden="false" customHeight="false" outlineLevel="0" collapsed="false">
      <c r="G173" s="0" t="n">
        <v>170</v>
      </c>
      <c r="H173" s="0" t="n">
        <v>1</v>
      </c>
      <c r="I173" s="0" t="n">
        <v>1</v>
      </c>
      <c r="J173" s="0" t="n">
        <v>1</v>
      </c>
      <c r="K173" s="0" t="n">
        <v>3263</v>
      </c>
      <c r="S173" s="0" t="n">
        <v>170</v>
      </c>
      <c r="T173" s="0" t="n">
        <v>0</v>
      </c>
      <c r="U173" s="0" t="n">
        <v>0</v>
      </c>
      <c r="V173" s="0" t="n">
        <v>0</v>
      </c>
      <c r="W173" s="0" t="n">
        <v>3339</v>
      </c>
    </row>
    <row r="174" customFormat="false" ht="14.5" hidden="false" customHeight="false" outlineLevel="0" collapsed="false">
      <c r="G174" s="0" t="n">
        <v>171</v>
      </c>
      <c r="H174" s="0" t="n">
        <v>1</v>
      </c>
      <c r="I174" s="0" t="n">
        <v>1</v>
      </c>
      <c r="J174" s="0" t="n">
        <v>1</v>
      </c>
      <c r="K174" s="0" t="n">
        <v>3472</v>
      </c>
      <c r="S174" s="0" t="n">
        <v>171</v>
      </c>
      <c r="T174" s="0" t="n">
        <v>0</v>
      </c>
      <c r="U174" s="0" t="n">
        <v>0</v>
      </c>
      <c r="V174" s="0" t="n">
        <v>0</v>
      </c>
      <c r="W174" s="0" t="n">
        <v>3444</v>
      </c>
    </row>
    <row r="175" customFormat="false" ht="14.5" hidden="false" customHeight="false" outlineLevel="0" collapsed="false">
      <c r="G175" s="0" t="n">
        <v>172</v>
      </c>
      <c r="H175" s="0" t="n">
        <v>1</v>
      </c>
      <c r="I175" s="0" t="n">
        <v>0.99</v>
      </c>
      <c r="J175" s="0" t="n">
        <v>1</v>
      </c>
      <c r="K175" s="0" t="n">
        <v>3165</v>
      </c>
      <c r="S175" s="0" t="n">
        <v>172</v>
      </c>
      <c r="T175" s="0" t="n">
        <v>0</v>
      </c>
      <c r="U175" s="0" t="n">
        <v>0</v>
      </c>
      <c r="V175" s="0" t="n">
        <v>0</v>
      </c>
      <c r="W175" s="0" t="n">
        <v>3211</v>
      </c>
    </row>
    <row r="176" customFormat="false" ht="14.5" hidden="false" customHeight="false" outlineLevel="0" collapsed="false">
      <c r="G176" s="0" t="n">
        <v>173</v>
      </c>
      <c r="H176" s="0" t="n">
        <v>1</v>
      </c>
      <c r="I176" s="0" t="n">
        <v>1</v>
      </c>
      <c r="J176" s="0" t="n">
        <v>1</v>
      </c>
      <c r="K176" s="0" t="n">
        <v>3494</v>
      </c>
      <c r="S176" s="0" t="n">
        <v>173</v>
      </c>
      <c r="T176" s="0" t="n">
        <v>0</v>
      </c>
      <c r="U176" s="0" t="n">
        <v>0</v>
      </c>
      <c r="V176" s="0" t="n">
        <v>0</v>
      </c>
      <c r="W176" s="0" t="n">
        <v>3530</v>
      </c>
    </row>
    <row r="177" customFormat="false" ht="14.5" hidden="false" customHeight="false" outlineLevel="0" collapsed="false">
      <c r="G177" s="0" t="n">
        <v>174</v>
      </c>
      <c r="H177" s="0" t="n">
        <v>1</v>
      </c>
      <c r="I177" s="0" t="n">
        <v>1</v>
      </c>
      <c r="J177" s="0" t="n">
        <v>1</v>
      </c>
      <c r="K177" s="0" t="n">
        <v>3321</v>
      </c>
      <c r="S177" s="0" t="n">
        <v>174</v>
      </c>
      <c r="T177" s="0" t="n">
        <v>0</v>
      </c>
      <c r="U177" s="0" t="n">
        <v>0</v>
      </c>
      <c r="V177" s="0" t="n">
        <v>0</v>
      </c>
      <c r="W177" s="0" t="n">
        <v>3247</v>
      </c>
    </row>
    <row r="178" customFormat="false" ht="14.5" hidden="false" customHeight="false" outlineLevel="0" collapsed="false">
      <c r="G178" s="0" t="n">
        <v>175</v>
      </c>
      <c r="H178" s="0" t="n">
        <v>0.51</v>
      </c>
      <c r="I178" s="0" t="n">
        <v>1</v>
      </c>
      <c r="J178" s="0" t="n">
        <v>0.68</v>
      </c>
      <c r="K178" s="0" t="n">
        <v>3223</v>
      </c>
      <c r="S178" s="0" t="n">
        <v>175</v>
      </c>
      <c r="T178" s="0" t="n">
        <v>0</v>
      </c>
      <c r="U178" s="0" t="n">
        <v>0</v>
      </c>
      <c r="V178" s="0" t="n">
        <v>0</v>
      </c>
      <c r="W178" s="0" t="n">
        <v>3155</v>
      </c>
    </row>
    <row r="179" customFormat="false" ht="14.5" hidden="false" customHeight="false" outlineLevel="0" collapsed="false">
      <c r="G179" s="0" t="n">
        <v>176</v>
      </c>
      <c r="H179" s="0" t="n">
        <v>1</v>
      </c>
      <c r="I179" s="0" t="n">
        <v>0.99</v>
      </c>
      <c r="J179" s="0" t="n">
        <v>0.99</v>
      </c>
      <c r="K179" s="0" t="n">
        <v>3304</v>
      </c>
      <c r="S179" s="0" t="n">
        <v>176</v>
      </c>
      <c r="T179" s="0" t="n">
        <v>0</v>
      </c>
      <c r="U179" s="0" t="n">
        <v>0</v>
      </c>
      <c r="V179" s="0" t="n">
        <v>0</v>
      </c>
      <c r="W179" s="0" t="n">
        <v>3293</v>
      </c>
    </row>
    <row r="180" customFormat="false" ht="14.5" hidden="false" customHeight="false" outlineLevel="0" collapsed="false">
      <c r="G180" s="0" t="n">
        <v>177</v>
      </c>
      <c r="H180" s="0" t="n">
        <v>1</v>
      </c>
      <c r="I180" s="0" t="n">
        <v>1</v>
      </c>
      <c r="J180" s="0" t="n">
        <v>1</v>
      </c>
      <c r="K180" s="0" t="n">
        <v>3261</v>
      </c>
      <c r="S180" s="0" t="n">
        <v>177</v>
      </c>
      <c r="T180" s="0" t="n">
        <v>0</v>
      </c>
      <c r="U180" s="0" t="n">
        <v>0</v>
      </c>
      <c r="V180" s="0" t="n">
        <v>0</v>
      </c>
      <c r="W180" s="0" t="n">
        <v>3221</v>
      </c>
    </row>
    <row r="181" customFormat="false" ht="14.5" hidden="false" customHeight="false" outlineLevel="0" collapsed="false">
      <c r="G181" s="0" t="n">
        <v>178</v>
      </c>
      <c r="H181" s="0" t="n">
        <v>1</v>
      </c>
      <c r="I181" s="0" t="n">
        <v>1</v>
      </c>
      <c r="J181" s="0" t="n">
        <v>1</v>
      </c>
      <c r="K181" s="0" t="n">
        <v>3172</v>
      </c>
      <c r="S181" s="0" t="n">
        <v>178</v>
      </c>
      <c r="T181" s="0" t="n">
        <v>0.02</v>
      </c>
      <c r="U181" s="0" t="n">
        <v>0.01</v>
      </c>
      <c r="V181" s="0" t="n">
        <v>0.02</v>
      </c>
      <c r="W181" s="0" t="n">
        <v>3178</v>
      </c>
    </row>
    <row r="182" customFormat="false" ht="14.5" hidden="false" customHeight="false" outlineLevel="0" collapsed="false">
      <c r="G182" s="0" t="n">
        <v>179</v>
      </c>
      <c r="H182" s="0" t="n">
        <v>1</v>
      </c>
      <c r="I182" s="0" t="n">
        <v>0.5</v>
      </c>
      <c r="J182" s="0" t="n">
        <v>0.66</v>
      </c>
      <c r="K182" s="0" t="n">
        <v>3103</v>
      </c>
      <c r="S182" s="0" t="n">
        <v>179</v>
      </c>
      <c r="T182" s="0" t="n">
        <v>0</v>
      </c>
      <c r="U182" s="0" t="n">
        <v>0</v>
      </c>
      <c r="V182" s="0" t="n">
        <v>0</v>
      </c>
      <c r="W182" s="0" t="n">
        <v>3183</v>
      </c>
    </row>
    <row r="183" customFormat="false" ht="14.5" hidden="false" customHeight="false" outlineLevel="0" collapsed="false">
      <c r="G183" s="0" t="n">
        <v>180</v>
      </c>
      <c r="H183" s="0" t="n">
        <v>0.95</v>
      </c>
      <c r="I183" s="0" t="n">
        <v>0.38</v>
      </c>
      <c r="J183" s="0" t="n">
        <v>0.54</v>
      </c>
      <c r="K183" s="0" t="n">
        <v>3271</v>
      </c>
      <c r="S183" s="0" t="n">
        <v>180</v>
      </c>
      <c r="T183" s="0" t="n">
        <v>0.04</v>
      </c>
      <c r="U183" s="0" t="n">
        <v>0.01</v>
      </c>
      <c r="V183" s="0" t="n">
        <v>0.02</v>
      </c>
      <c r="W183" s="0" t="n">
        <v>3143</v>
      </c>
    </row>
    <row r="184" customFormat="false" ht="14.5" hidden="false" customHeight="false" outlineLevel="0" collapsed="false">
      <c r="G184" s="0" t="n">
        <v>181</v>
      </c>
      <c r="H184" s="0" t="n">
        <v>0.66</v>
      </c>
      <c r="I184" s="0" t="n">
        <v>0.1</v>
      </c>
      <c r="J184" s="0" t="n">
        <v>0.18</v>
      </c>
      <c r="K184" s="0" t="n">
        <v>3177</v>
      </c>
      <c r="S184" s="0" t="n">
        <v>181</v>
      </c>
      <c r="T184" s="0" t="n">
        <v>0</v>
      </c>
      <c r="U184" s="0" t="n">
        <v>0</v>
      </c>
      <c r="V184" s="0" t="n">
        <v>0</v>
      </c>
      <c r="W184" s="0" t="n">
        <v>3263</v>
      </c>
    </row>
    <row r="185" customFormat="false" ht="14.5" hidden="false" customHeight="false" outlineLevel="0" collapsed="false">
      <c r="G185" s="0" t="n">
        <v>182</v>
      </c>
      <c r="H185" s="0" t="n">
        <v>1</v>
      </c>
      <c r="I185" s="0" t="n">
        <v>0.99</v>
      </c>
      <c r="J185" s="0" t="n">
        <v>1</v>
      </c>
      <c r="K185" s="0" t="n">
        <v>3311</v>
      </c>
      <c r="S185" s="0" t="n">
        <v>182</v>
      </c>
      <c r="T185" s="0" t="n">
        <v>0.01</v>
      </c>
      <c r="U185" s="0" t="n">
        <v>0.05</v>
      </c>
      <c r="V185" s="0" t="n">
        <v>0.02</v>
      </c>
      <c r="W185" s="0" t="n">
        <v>3235</v>
      </c>
    </row>
    <row r="186" customFormat="false" ht="14.5" hidden="false" customHeight="false" outlineLevel="0" collapsed="false">
      <c r="G186" s="0" t="n">
        <v>183</v>
      </c>
      <c r="H186" s="0" t="n">
        <v>0</v>
      </c>
      <c r="I186" s="0" t="n">
        <v>0</v>
      </c>
      <c r="J186" s="0" t="n">
        <v>0</v>
      </c>
      <c r="K186" s="0" t="n">
        <v>3294</v>
      </c>
      <c r="S186" s="0" t="n">
        <v>183</v>
      </c>
      <c r="T186" s="0" t="n">
        <v>0</v>
      </c>
      <c r="U186" s="0" t="n">
        <v>0</v>
      </c>
      <c r="V186" s="0" t="n">
        <v>0</v>
      </c>
      <c r="W186" s="0" t="n">
        <v>3218</v>
      </c>
    </row>
    <row r="187" customFormat="false" ht="14.5" hidden="false" customHeight="false" outlineLevel="0" collapsed="false">
      <c r="G187" s="0" t="n">
        <v>184</v>
      </c>
      <c r="H187" s="0" t="n">
        <v>0.66</v>
      </c>
      <c r="I187" s="0" t="n">
        <v>1</v>
      </c>
      <c r="J187" s="0" t="n">
        <v>0.79</v>
      </c>
      <c r="K187" s="0" t="n">
        <v>3473</v>
      </c>
      <c r="S187" s="0" t="n">
        <v>184</v>
      </c>
      <c r="T187" s="0" t="n">
        <v>0</v>
      </c>
      <c r="U187" s="0" t="n">
        <v>0</v>
      </c>
      <c r="V187" s="0" t="n">
        <v>0</v>
      </c>
      <c r="W187" s="0" t="n">
        <v>3495</v>
      </c>
    </row>
    <row r="188" customFormat="false" ht="14.5" hidden="false" customHeight="false" outlineLevel="0" collapsed="false">
      <c r="G188" s="0" t="n">
        <v>185</v>
      </c>
      <c r="H188" s="0" t="n">
        <v>0.99</v>
      </c>
      <c r="I188" s="0" t="n">
        <v>1</v>
      </c>
      <c r="J188" s="0" t="n">
        <v>0.99</v>
      </c>
      <c r="K188" s="0" t="n">
        <v>3238</v>
      </c>
      <c r="S188" s="0" t="n">
        <v>185</v>
      </c>
      <c r="T188" s="0" t="n">
        <v>0</v>
      </c>
      <c r="U188" s="0" t="n">
        <v>0</v>
      </c>
      <c r="V188" s="0" t="n">
        <v>0</v>
      </c>
      <c r="W188" s="0" t="n">
        <v>3186</v>
      </c>
    </row>
    <row r="189" customFormat="false" ht="14.5" hidden="false" customHeight="false" outlineLevel="0" collapsed="false">
      <c r="G189" s="0" t="n">
        <v>186</v>
      </c>
      <c r="H189" s="0" t="n">
        <v>0.67</v>
      </c>
      <c r="I189" s="0" t="n">
        <v>1</v>
      </c>
      <c r="J189" s="0" t="n">
        <v>0.8</v>
      </c>
      <c r="K189" s="0" t="n">
        <v>3371</v>
      </c>
      <c r="S189" s="0" t="n">
        <v>186</v>
      </c>
      <c r="T189" s="0" t="n">
        <v>0</v>
      </c>
      <c r="U189" s="0" t="n">
        <v>0</v>
      </c>
      <c r="V189" s="0" t="n">
        <v>0</v>
      </c>
      <c r="W189" s="0" t="n">
        <v>3393</v>
      </c>
    </row>
    <row r="190" customFormat="false" ht="14.5" hidden="false" customHeight="false" outlineLevel="0" collapsed="false">
      <c r="G190" s="0" t="n">
        <v>187</v>
      </c>
      <c r="H190" s="0" t="n">
        <v>1</v>
      </c>
      <c r="I190" s="0" t="n">
        <v>1</v>
      </c>
      <c r="J190" s="0" t="n">
        <v>1</v>
      </c>
      <c r="K190" s="0" t="n">
        <v>3477</v>
      </c>
      <c r="S190" s="0" t="n">
        <v>187</v>
      </c>
      <c r="T190" s="0" t="n">
        <v>0.02</v>
      </c>
      <c r="U190" s="0" t="n">
        <v>0.18</v>
      </c>
      <c r="V190" s="0" t="n">
        <v>0.03</v>
      </c>
      <c r="W190" s="0" t="n">
        <v>3454</v>
      </c>
    </row>
    <row r="191" customFormat="false" ht="14.5" hidden="false" customHeight="false" outlineLevel="0" collapsed="false">
      <c r="G191" s="0" t="n">
        <v>188</v>
      </c>
      <c r="H191" s="0" t="n">
        <v>1</v>
      </c>
      <c r="I191" s="0" t="n">
        <v>1</v>
      </c>
      <c r="J191" s="0" t="n">
        <v>1</v>
      </c>
      <c r="K191" s="0" t="n">
        <v>3222</v>
      </c>
      <c r="S191" s="0" t="n">
        <v>188</v>
      </c>
      <c r="T191" s="0" t="n">
        <v>0.02</v>
      </c>
      <c r="U191" s="0" t="n">
        <v>0.06</v>
      </c>
      <c r="V191" s="0" t="n">
        <v>0.03</v>
      </c>
      <c r="W191" s="0" t="n">
        <v>3246</v>
      </c>
    </row>
    <row r="192" customFormat="false" ht="14.5" hidden="false" customHeight="false" outlineLevel="0" collapsed="false">
      <c r="G192" s="0" t="n">
        <v>189</v>
      </c>
      <c r="H192" s="0" t="n">
        <v>1</v>
      </c>
      <c r="I192" s="0" t="n">
        <v>1</v>
      </c>
      <c r="J192" s="0" t="n">
        <v>1</v>
      </c>
      <c r="K192" s="0" t="n">
        <v>3262</v>
      </c>
      <c r="S192" s="0" t="n">
        <v>189</v>
      </c>
      <c r="T192" s="0" t="n">
        <v>0.02</v>
      </c>
      <c r="U192" s="0" t="n">
        <v>0.02</v>
      </c>
      <c r="V192" s="0" t="n">
        <v>0.02</v>
      </c>
      <c r="W192" s="0" t="n">
        <v>3287</v>
      </c>
    </row>
    <row r="193" customFormat="false" ht="14.5" hidden="false" customHeight="false" outlineLevel="0" collapsed="false">
      <c r="G193" s="0" t="n">
        <v>190</v>
      </c>
      <c r="H193" s="0" t="n">
        <v>0.66</v>
      </c>
      <c r="I193" s="0" t="n">
        <v>0.88</v>
      </c>
      <c r="J193" s="0" t="n">
        <v>0.75</v>
      </c>
      <c r="K193" s="0" t="n">
        <v>3273</v>
      </c>
      <c r="S193" s="0" t="n">
        <v>190</v>
      </c>
      <c r="T193" s="0" t="n">
        <v>0</v>
      </c>
      <c r="U193" s="0" t="n">
        <v>0</v>
      </c>
      <c r="V193" s="0" t="n">
        <v>0</v>
      </c>
      <c r="W193" s="0" t="n">
        <v>3195</v>
      </c>
    </row>
    <row r="194" customFormat="false" ht="14.5" hidden="false" customHeight="false" outlineLevel="0" collapsed="false">
      <c r="G194" s="0" t="n">
        <v>191</v>
      </c>
      <c r="H194" s="0" t="n">
        <v>0.47</v>
      </c>
      <c r="I194" s="0" t="n">
        <v>0</v>
      </c>
      <c r="J194" s="0" t="n">
        <v>0.01</v>
      </c>
      <c r="K194" s="0" t="n">
        <v>3269</v>
      </c>
      <c r="S194" s="0" t="n">
        <v>191</v>
      </c>
      <c r="T194" s="0" t="n">
        <v>0.1</v>
      </c>
      <c r="U194" s="0" t="n">
        <v>0.01</v>
      </c>
      <c r="V194" s="0" t="n">
        <v>0.01</v>
      </c>
      <c r="W194" s="0" t="n">
        <v>3338</v>
      </c>
    </row>
    <row r="195" customFormat="false" ht="14.5" hidden="false" customHeight="false" outlineLevel="0" collapsed="false">
      <c r="G195" s="0" t="n">
        <v>192</v>
      </c>
      <c r="H195" s="0" t="n">
        <v>1</v>
      </c>
      <c r="I195" s="0" t="n">
        <v>1</v>
      </c>
      <c r="J195" s="0" t="n">
        <v>1</v>
      </c>
      <c r="K195" s="0" t="n">
        <v>3389</v>
      </c>
      <c r="S195" s="0" t="n">
        <v>192</v>
      </c>
      <c r="T195" s="0" t="n">
        <v>0.01</v>
      </c>
      <c r="U195" s="0" t="n">
        <v>0.01</v>
      </c>
      <c r="V195" s="0" t="n">
        <v>0.01</v>
      </c>
      <c r="W195" s="0" t="n">
        <v>3289</v>
      </c>
    </row>
    <row r="196" customFormat="false" ht="14.5" hidden="false" customHeight="false" outlineLevel="0" collapsed="false">
      <c r="G196" s="0" t="n">
        <v>193</v>
      </c>
      <c r="H196" s="0" t="n">
        <v>0.97</v>
      </c>
      <c r="I196" s="0" t="n">
        <v>1</v>
      </c>
      <c r="J196" s="0" t="n">
        <v>0.99</v>
      </c>
      <c r="K196" s="0" t="n">
        <v>3514</v>
      </c>
      <c r="S196" s="0" t="n">
        <v>193</v>
      </c>
      <c r="T196" s="0" t="n">
        <v>0</v>
      </c>
      <c r="U196" s="0" t="n">
        <v>0</v>
      </c>
      <c r="V196" s="0" t="n">
        <v>0</v>
      </c>
      <c r="W196" s="0" t="n">
        <v>3395</v>
      </c>
    </row>
    <row r="197" customFormat="false" ht="14.5" hidden="false" customHeight="false" outlineLevel="0" collapsed="false">
      <c r="G197" s="0" t="n">
        <v>194</v>
      </c>
      <c r="H197" s="0" t="n">
        <v>1</v>
      </c>
      <c r="I197" s="0" t="n">
        <v>1</v>
      </c>
      <c r="J197" s="0" t="n">
        <v>1</v>
      </c>
      <c r="K197" s="0" t="n">
        <v>3452</v>
      </c>
      <c r="S197" s="0" t="n">
        <v>194</v>
      </c>
      <c r="T197" s="0" t="n">
        <v>0</v>
      </c>
      <c r="U197" s="0" t="n">
        <v>0</v>
      </c>
      <c r="V197" s="0" t="n">
        <v>0</v>
      </c>
      <c r="W197" s="0" t="n">
        <v>3453</v>
      </c>
    </row>
    <row r="198" customFormat="false" ht="14.5" hidden="false" customHeight="false" outlineLevel="0" collapsed="false">
      <c r="G198" s="0" t="n">
        <v>195</v>
      </c>
      <c r="H198" s="0" t="n">
        <v>0.99</v>
      </c>
      <c r="I198" s="0" t="n">
        <v>1</v>
      </c>
      <c r="J198" s="0" t="n">
        <v>1</v>
      </c>
      <c r="K198" s="0" t="n">
        <v>3148</v>
      </c>
      <c r="S198" s="0" t="n">
        <v>195</v>
      </c>
      <c r="T198" s="0" t="n">
        <v>0</v>
      </c>
      <c r="U198" s="0" t="n">
        <v>0</v>
      </c>
      <c r="V198" s="0" t="n">
        <v>0</v>
      </c>
      <c r="W198" s="0" t="n">
        <v>3186</v>
      </c>
    </row>
    <row r="199" customFormat="false" ht="14.5" hidden="false" customHeight="false" outlineLevel="0" collapsed="false">
      <c r="G199" s="0" t="n">
        <v>196</v>
      </c>
      <c r="H199" s="0" t="n">
        <v>1</v>
      </c>
      <c r="I199" s="0" t="n">
        <v>1</v>
      </c>
      <c r="J199" s="0" t="n">
        <v>1</v>
      </c>
      <c r="K199" s="0" t="n">
        <v>3582</v>
      </c>
      <c r="S199" s="0" t="n">
        <v>196</v>
      </c>
      <c r="T199" s="0" t="n">
        <v>0.01</v>
      </c>
      <c r="U199" s="0" t="n">
        <v>0.02</v>
      </c>
      <c r="V199" s="0" t="n">
        <v>0.01</v>
      </c>
      <c r="W199" s="0" t="n">
        <v>3674</v>
      </c>
    </row>
    <row r="200" customFormat="false" ht="14.5" hidden="false" customHeight="false" outlineLevel="0" collapsed="false">
      <c r="G200" s="0" t="n">
        <v>197</v>
      </c>
      <c r="H200" s="0" t="n">
        <v>1</v>
      </c>
      <c r="I200" s="0" t="n">
        <v>1</v>
      </c>
      <c r="J200" s="0" t="n">
        <v>1</v>
      </c>
      <c r="K200" s="0" t="n">
        <v>3250</v>
      </c>
      <c r="S200" s="0" t="n">
        <v>197</v>
      </c>
      <c r="T200" s="0" t="n">
        <v>0</v>
      </c>
      <c r="U200" s="0" t="n">
        <v>0</v>
      </c>
      <c r="V200" s="0" t="n">
        <v>0</v>
      </c>
      <c r="W200" s="0" t="n">
        <v>3289</v>
      </c>
    </row>
    <row r="201" customFormat="false" ht="14.5" hidden="false" customHeight="false" outlineLevel="0" collapsed="false">
      <c r="G201" s="0" t="n">
        <v>198</v>
      </c>
      <c r="H201" s="0" t="n">
        <v>1</v>
      </c>
      <c r="I201" s="0" t="n">
        <v>0.82</v>
      </c>
      <c r="J201" s="0" t="n">
        <v>0.9</v>
      </c>
      <c r="K201" s="0" t="n">
        <v>3265</v>
      </c>
      <c r="S201" s="0" t="n">
        <v>198</v>
      </c>
      <c r="T201" s="0" t="n">
        <v>0.07</v>
      </c>
      <c r="U201" s="0" t="n">
        <v>0.01</v>
      </c>
      <c r="V201" s="0" t="n">
        <v>0.02</v>
      </c>
      <c r="W201" s="0" t="n">
        <v>3200</v>
      </c>
    </row>
    <row r="202" customFormat="false" ht="14.5" hidden="false" customHeight="false" outlineLevel="0" collapsed="false">
      <c r="G202" s="0" t="n">
        <v>199</v>
      </c>
      <c r="H202" s="0" t="n">
        <v>1</v>
      </c>
      <c r="I202" s="0" t="n">
        <v>1</v>
      </c>
      <c r="J202" s="0" t="n">
        <v>1</v>
      </c>
      <c r="K202" s="0" t="n">
        <v>3292</v>
      </c>
      <c r="S202" s="0" t="n">
        <v>199</v>
      </c>
      <c r="T202" s="0" t="n">
        <v>0</v>
      </c>
      <c r="U202" s="0" t="n">
        <v>0</v>
      </c>
      <c r="V202" s="0" t="n">
        <v>0</v>
      </c>
      <c r="W202" s="0" t="n">
        <v>3283</v>
      </c>
    </row>
    <row r="203" customFormat="false" ht="14.5" hidden="false" customHeight="false" outlineLevel="0" collapsed="false">
      <c r="G203" s="0" t="n">
        <v>200</v>
      </c>
      <c r="H203" s="0" t="n">
        <v>1</v>
      </c>
      <c r="I203" s="0" t="n">
        <v>1</v>
      </c>
      <c r="J203" s="0" t="n">
        <v>1</v>
      </c>
      <c r="K203" s="0" t="n">
        <v>3172</v>
      </c>
      <c r="S203" s="0" t="n">
        <v>200</v>
      </c>
      <c r="T203" s="0" t="n">
        <v>0.02</v>
      </c>
      <c r="U203" s="0" t="n">
        <v>0.08</v>
      </c>
      <c r="V203" s="0" t="n">
        <v>0.03</v>
      </c>
      <c r="W203" s="0" t="n">
        <v>3203</v>
      </c>
    </row>
    <row r="204" customFormat="false" ht="14.5" hidden="false" customHeight="false" outlineLevel="0" collapsed="false">
      <c r="G204" s="0" t="n">
        <v>201</v>
      </c>
      <c r="H204" s="0" t="n">
        <v>1</v>
      </c>
      <c r="I204" s="0" t="n">
        <v>1</v>
      </c>
      <c r="J204" s="0" t="n">
        <v>1</v>
      </c>
      <c r="K204" s="0" t="n">
        <v>3261</v>
      </c>
      <c r="S204" s="0" t="n">
        <v>201</v>
      </c>
      <c r="T204" s="0" t="n">
        <v>0</v>
      </c>
      <c r="U204" s="0" t="n">
        <v>0</v>
      </c>
      <c r="V204" s="0" t="n">
        <v>0</v>
      </c>
      <c r="W204" s="0" t="n">
        <v>3259</v>
      </c>
    </row>
    <row r="205" customFormat="false" ht="14.5" hidden="false" customHeight="false" outlineLevel="0" collapsed="false">
      <c r="G205" s="0" t="n">
        <v>202</v>
      </c>
      <c r="H205" s="0" t="n">
        <v>0.44</v>
      </c>
      <c r="I205" s="0" t="n">
        <v>0.99</v>
      </c>
      <c r="J205" s="0" t="n">
        <v>0.61</v>
      </c>
      <c r="K205" s="0" t="n">
        <v>3464</v>
      </c>
      <c r="S205" s="0" t="n">
        <v>202</v>
      </c>
      <c r="T205" s="0" t="n">
        <v>0</v>
      </c>
      <c r="U205" s="0" t="n">
        <v>0</v>
      </c>
      <c r="V205" s="0" t="n">
        <v>0</v>
      </c>
      <c r="W205" s="0" t="n">
        <v>3485</v>
      </c>
    </row>
    <row r="206" customFormat="false" ht="14.5" hidden="false" customHeight="false" outlineLevel="0" collapsed="false">
      <c r="G206" s="0" t="n">
        <v>203</v>
      </c>
      <c r="H206" s="0" t="n">
        <v>1</v>
      </c>
      <c r="I206" s="0" t="n">
        <v>1</v>
      </c>
      <c r="J206" s="0" t="n">
        <v>1</v>
      </c>
      <c r="K206" s="0" t="n">
        <v>2933</v>
      </c>
      <c r="S206" s="0" t="n">
        <v>203</v>
      </c>
      <c r="T206" s="0" t="n">
        <v>0</v>
      </c>
      <c r="U206" s="0" t="n">
        <v>0</v>
      </c>
      <c r="V206" s="0" t="n">
        <v>0</v>
      </c>
      <c r="W206" s="0" t="n">
        <v>3005</v>
      </c>
    </row>
    <row r="207" customFormat="false" ht="14.5" hidden="false" customHeight="false" outlineLevel="0" collapsed="false">
      <c r="G207" s="0" t="n">
        <v>204</v>
      </c>
      <c r="H207" s="0" t="n">
        <v>1</v>
      </c>
      <c r="I207" s="0" t="n">
        <v>1</v>
      </c>
      <c r="J207" s="0" t="n">
        <v>1</v>
      </c>
      <c r="K207" s="0" t="n">
        <v>3492</v>
      </c>
      <c r="S207" s="0" t="n">
        <v>204</v>
      </c>
      <c r="T207" s="0" t="n">
        <v>0</v>
      </c>
      <c r="U207" s="0" t="n">
        <v>0</v>
      </c>
      <c r="V207" s="0" t="n">
        <v>0</v>
      </c>
      <c r="W207" s="0" t="n">
        <v>3485</v>
      </c>
    </row>
    <row r="208" customFormat="false" ht="14.5" hidden="false" customHeight="false" outlineLevel="0" collapsed="false">
      <c r="G208" s="0" t="n">
        <v>205</v>
      </c>
      <c r="H208" s="0" t="n">
        <v>0.49</v>
      </c>
      <c r="I208" s="0" t="n">
        <v>1</v>
      </c>
      <c r="J208" s="0" t="n">
        <v>0.65</v>
      </c>
      <c r="K208" s="0" t="n">
        <v>3330</v>
      </c>
      <c r="S208" s="0" t="n">
        <v>205</v>
      </c>
      <c r="T208" s="0" t="n">
        <v>0</v>
      </c>
      <c r="U208" s="0" t="n">
        <v>0</v>
      </c>
      <c r="V208" s="0" t="n">
        <v>0</v>
      </c>
      <c r="W208" s="0" t="n">
        <v>3280</v>
      </c>
    </row>
    <row r="209" customFormat="false" ht="14.5" hidden="false" customHeight="false" outlineLevel="0" collapsed="false">
      <c r="G209" s="0" t="n">
        <v>206</v>
      </c>
      <c r="H209" s="0" t="n">
        <v>1</v>
      </c>
      <c r="I209" s="0" t="n">
        <v>1</v>
      </c>
      <c r="J209" s="0" t="n">
        <v>1</v>
      </c>
      <c r="K209" s="0" t="n">
        <v>3620</v>
      </c>
      <c r="S209" s="0" t="n">
        <v>206</v>
      </c>
      <c r="T209" s="0" t="n">
        <v>0</v>
      </c>
      <c r="U209" s="0" t="n">
        <v>0</v>
      </c>
      <c r="V209" s="0" t="n">
        <v>0</v>
      </c>
      <c r="W209" s="0" t="n">
        <v>3708</v>
      </c>
    </row>
    <row r="210" customFormat="false" ht="14.5" hidden="false" customHeight="false" outlineLevel="0" collapsed="false">
      <c r="G210" s="0" t="n">
        <v>207</v>
      </c>
      <c r="H210" s="0" t="n">
        <v>0.51</v>
      </c>
      <c r="I210" s="0" t="n">
        <v>1</v>
      </c>
      <c r="J210" s="0" t="n">
        <v>0.67</v>
      </c>
      <c r="K210" s="0" t="n">
        <v>3309</v>
      </c>
      <c r="S210" s="0" t="n">
        <v>207</v>
      </c>
      <c r="T210" s="0" t="n">
        <v>0.01</v>
      </c>
      <c r="U210" s="0" t="n">
        <v>0</v>
      </c>
      <c r="V210" s="0" t="n">
        <v>0.01</v>
      </c>
      <c r="W210" s="0" t="n">
        <v>3323</v>
      </c>
    </row>
    <row r="211" customFormat="false" ht="14.5" hidden="false" customHeight="false" outlineLevel="0" collapsed="false">
      <c r="G211" s="0" t="n">
        <v>208</v>
      </c>
      <c r="H211" s="0" t="n">
        <v>1</v>
      </c>
      <c r="I211" s="0" t="n">
        <v>1</v>
      </c>
      <c r="J211" s="0" t="n">
        <v>1</v>
      </c>
      <c r="K211" s="0" t="n">
        <v>3342</v>
      </c>
      <c r="S211" s="0" t="n">
        <v>208</v>
      </c>
      <c r="T211" s="0" t="n">
        <v>0</v>
      </c>
      <c r="U211" s="0" t="n">
        <v>0</v>
      </c>
      <c r="V211" s="0" t="n">
        <v>0</v>
      </c>
      <c r="W211" s="0" t="n">
        <v>3309</v>
      </c>
    </row>
    <row r="212" customFormat="false" ht="14.5" hidden="false" customHeight="false" outlineLevel="0" collapsed="false">
      <c r="G212" s="0" t="n">
        <v>209</v>
      </c>
      <c r="H212" s="0" t="n">
        <v>1</v>
      </c>
      <c r="I212" s="0" t="n">
        <v>1</v>
      </c>
      <c r="J212" s="0" t="n">
        <v>1</v>
      </c>
      <c r="K212" s="0" t="n">
        <v>3453</v>
      </c>
      <c r="S212" s="0" t="n">
        <v>209</v>
      </c>
      <c r="T212" s="0" t="n">
        <v>0</v>
      </c>
      <c r="U212" s="0" t="n">
        <v>0</v>
      </c>
      <c r="V212" s="0" t="n">
        <v>0</v>
      </c>
      <c r="W212" s="0" t="n">
        <v>3499</v>
      </c>
    </row>
    <row r="213" customFormat="false" ht="14.5" hidden="false" customHeight="false" outlineLevel="0" collapsed="false">
      <c r="G213" s="0" t="n">
        <v>210</v>
      </c>
      <c r="H213" s="0" t="n">
        <v>1</v>
      </c>
      <c r="I213" s="0" t="n">
        <v>1</v>
      </c>
      <c r="J213" s="0" t="n">
        <v>1</v>
      </c>
      <c r="K213" s="0" t="n">
        <v>3385</v>
      </c>
      <c r="S213" s="0" t="n">
        <v>210</v>
      </c>
      <c r="T213" s="0" t="n">
        <v>0</v>
      </c>
      <c r="U213" s="0" t="n">
        <v>0</v>
      </c>
      <c r="V213" s="0" t="n">
        <v>0</v>
      </c>
      <c r="W213" s="0" t="n">
        <v>3432</v>
      </c>
    </row>
    <row r="214" customFormat="false" ht="14.5" hidden="false" customHeight="false" outlineLevel="0" collapsed="false">
      <c r="G214" s="0" t="n">
        <v>211</v>
      </c>
      <c r="H214" s="0" t="n">
        <v>1</v>
      </c>
      <c r="I214" s="0" t="n">
        <v>1</v>
      </c>
      <c r="J214" s="0" t="n">
        <v>1</v>
      </c>
      <c r="K214" s="0" t="n">
        <v>3191</v>
      </c>
      <c r="S214" s="0" t="n">
        <v>211</v>
      </c>
      <c r="T214" s="0" t="n">
        <v>0.04</v>
      </c>
      <c r="U214" s="0" t="n">
        <v>0.05</v>
      </c>
      <c r="V214" s="0" t="n">
        <v>0.04</v>
      </c>
      <c r="W214" s="0" t="n">
        <v>3229</v>
      </c>
    </row>
    <row r="215" customFormat="false" ht="14.5" hidden="false" customHeight="false" outlineLevel="0" collapsed="false">
      <c r="G215" s="0" t="n">
        <v>212</v>
      </c>
      <c r="H215" s="0" t="n">
        <v>0.49</v>
      </c>
      <c r="I215" s="0" t="n">
        <v>1</v>
      </c>
      <c r="J215" s="0" t="n">
        <v>0.66</v>
      </c>
      <c r="K215" s="0" t="n">
        <v>3658</v>
      </c>
      <c r="S215" s="0" t="n">
        <v>212</v>
      </c>
      <c r="T215" s="0" t="n">
        <v>0</v>
      </c>
      <c r="U215" s="0" t="n">
        <v>0</v>
      </c>
      <c r="V215" s="0" t="n">
        <v>0</v>
      </c>
      <c r="W215" s="0" t="n">
        <v>3622</v>
      </c>
    </row>
    <row r="216" customFormat="false" ht="14.5" hidden="false" customHeight="false" outlineLevel="0" collapsed="false">
      <c r="G216" s="0" t="n">
        <v>213</v>
      </c>
      <c r="H216" s="0" t="n">
        <v>0.61</v>
      </c>
      <c r="I216" s="0" t="n">
        <v>1</v>
      </c>
      <c r="J216" s="0" t="n">
        <v>0.76</v>
      </c>
      <c r="K216" s="0" t="n">
        <v>3278</v>
      </c>
      <c r="S216" s="0" t="n">
        <v>213</v>
      </c>
      <c r="T216" s="0" t="n">
        <v>0.01</v>
      </c>
      <c r="U216" s="0" t="n">
        <v>0.34</v>
      </c>
      <c r="V216" s="0" t="n">
        <v>0.02</v>
      </c>
      <c r="W216" s="0" t="n">
        <v>3267</v>
      </c>
    </row>
    <row r="217" customFormat="false" ht="14.5" hidden="false" customHeight="false" outlineLevel="0" collapsed="false">
      <c r="G217" s="0" t="n">
        <v>214</v>
      </c>
      <c r="H217" s="0" t="n">
        <v>0.99</v>
      </c>
      <c r="I217" s="0" t="n">
        <v>1</v>
      </c>
      <c r="J217" s="0" t="n">
        <v>1</v>
      </c>
      <c r="K217" s="0" t="n">
        <v>3389</v>
      </c>
      <c r="S217" s="0" t="n">
        <v>214</v>
      </c>
      <c r="T217" s="0" t="n">
        <v>0</v>
      </c>
      <c r="U217" s="0" t="n">
        <v>0</v>
      </c>
      <c r="V217" s="0" t="n">
        <v>0</v>
      </c>
      <c r="W217" s="0" t="n">
        <v>3248</v>
      </c>
    </row>
    <row r="218" customFormat="false" ht="14.5" hidden="false" customHeight="false" outlineLevel="0" collapsed="false">
      <c r="G218" s="0" t="n">
        <v>215</v>
      </c>
      <c r="H218" s="0" t="n">
        <v>1</v>
      </c>
      <c r="I218" s="0" t="n">
        <v>1</v>
      </c>
      <c r="J218" s="0" t="n">
        <v>1</v>
      </c>
      <c r="K218" s="0" t="n">
        <v>3497</v>
      </c>
      <c r="S218" s="0" t="n">
        <v>215</v>
      </c>
      <c r="T218" s="0" t="n">
        <v>0.08</v>
      </c>
      <c r="U218" s="0" t="n">
        <v>0.03</v>
      </c>
      <c r="V218" s="0" t="n">
        <v>0.04</v>
      </c>
      <c r="W218" s="0" t="n">
        <v>3504</v>
      </c>
    </row>
    <row r="219" customFormat="false" ht="14.5" hidden="false" customHeight="false" outlineLevel="0" collapsed="false">
      <c r="G219" s="0" t="n">
        <v>216</v>
      </c>
      <c r="H219" s="0" t="n">
        <v>1</v>
      </c>
      <c r="I219" s="0" t="n">
        <v>1</v>
      </c>
      <c r="J219" s="0" t="n">
        <v>1</v>
      </c>
      <c r="K219" s="0" t="n">
        <v>3142</v>
      </c>
      <c r="S219" s="0" t="n">
        <v>216</v>
      </c>
      <c r="T219" s="0" t="n">
        <v>0</v>
      </c>
      <c r="U219" s="0" t="n">
        <v>0</v>
      </c>
      <c r="V219" s="0" t="n">
        <v>0</v>
      </c>
      <c r="W219" s="0" t="n">
        <v>3113</v>
      </c>
    </row>
    <row r="220" customFormat="false" ht="14.5" hidden="false" customHeight="false" outlineLevel="0" collapsed="false">
      <c r="G220" s="0" t="n">
        <v>217</v>
      </c>
      <c r="H220" s="0" t="n">
        <v>0</v>
      </c>
      <c r="I220" s="0" t="n">
        <v>0</v>
      </c>
      <c r="J220" s="0" t="n">
        <v>0</v>
      </c>
      <c r="K220" s="0" t="n">
        <v>3505</v>
      </c>
      <c r="S220" s="0" t="n">
        <v>217</v>
      </c>
      <c r="T220" s="0" t="n">
        <v>0</v>
      </c>
      <c r="U220" s="0" t="n">
        <v>0</v>
      </c>
      <c r="V220" s="0" t="n">
        <v>0</v>
      </c>
      <c r="W220" s="0" t="n">
        <v>3498</v>
      </c>
    </row>
    <row r="221" customFormat="false" ht="14.5" hidden="false" customHeight="false" outlineLevel="0" collapsed="false">
      <c r="G221" s="0" t="n">
        <v>218</v>
      </c>
      <c r="H221" s="0" t="n">
        <v>1</v>
      </c>
      <c r="I221" s="0" t="n">
        <v>0.97</v>
      </c>
      <c r="J221" s="0" t="n">
        <v>0.98</v>
      </c>
      <c r="K221" s="0" t="n">
        <v>3371</v>
      </c>
      <c r="S221" s="0" t="n">
        <v>218</v>
      </c>
      <c r="T221" s="0" t="n">
        <v>0</v>
      </c>
      <c r="U221" s="0" t="n">
        <v>0</v>
      </c>
      <c r="V221" s="0" t="n">
        <v>0</v>
      </c>
      <c r="W221" s="0" t="n">
        <v>3283</v>
      </c>
    </row>
    <row r="222" customFormat="false" ht="14.5" hidden="false" customHeight="false" outlineLevel="0" collapsed="false">
      <c r="G222" s="0" t="n">
        <v>219</v>
      </c>
      <c r="H222" s="0" t="n">
        <v>1</v>
      </c>
      <c r="I222" s="0" t="n">
        <v>1</v>
      </c>
      <c r="J222" s="0" t="n">
        <v>1</v>
      </c>
      <c r="K222" s="0" t="n">
        <v>3290</v>
      </c>
      <c r="S222" s="0" t="n">
        <v>219</v>
      </c>
      <c r="T222" s="0" t="n">
        <v>0</v>
      </c>
      <c r="U222" s="0" t="n">
        <v>0</v>
      </c>
      <c r="V222" s="0" t="n">
        <v>0</v>
      </c>
      <c r="W222" s="0" t="n">
        <v>3324</v>
      </c>
    </row>
    <row r="223" customFormat="false" ht="14.5" hidden="false" customHeight="false" outlineLevel="0" collapsed="false">
      <c r="G223" s="0" t="n">
        <v>220</v>
      </c>
      <c r="H223" s="0" t="n">
        <v>0.67</v>
      </c>
      <c r="I223" s="0" t="n">
        <v>1</v>
      </c>
      <c r="J223" s="0" t="n">
        <v>0.8</v>
      </c>
      <c r="K223" s="0" t="n">
        <v>3263</v>
      </c>
      <c r="S223" s="0" t="n">
        <v>220</v>
      </c>
      <c r="T223" s="0" t="n">
        <v>0</v>
      </c>
      <c r="U223" s="0" t="n">
        <v>0</v>
      </c>
      <c r="V223" s="0" t="n">
        <v>0</v>
      </c>
      <c r="W223" s="0" t="n">
        <v>3219</v>
      </c>
    </row>
    <row r="224" customFormat="false" ht="14.5" hidden="false" customHeight="false" outlineLevel="0" collapsed="false">
      <c r="G224" s="0" t="n">
        <v>221</v>
      </c>
      <c r="H224" s="0" t="n">
        <v>1</v>
      </c>
      <c r="I224" s="0" t="n">
        <v>1</v>
      </c>
      <c r="J224" s="0" t="n">
        <v>1</v>
      </c>
      <c r="K224" s="0" t="n">
        <v>3409</v>
      </c>
      <c r="S224" s="0" t="n">
        <v>221</v>
      </c>
      <c r="T224" s="0" t="n">
        <v>0</v>
      </c>
      <c r="U224" s="0" t="n">
        <v>0</v>
      </c>
      <c r="V224" s="0" t="n">
        <v>0</v>
      </c>
      <c r="W224" s="0" t="n">
        <v>3413</v>
      </c>
    </row>
    <row r="225" customFormat="false" ht="14.5" hidden="false" customHeight="false" outlineLevel="0" collapsed="false">
      <c r="G225" s="0" t="n">
        <v>222</v>
      </c>
      <c r="H225" s="0" t="n">
        <v>0</v>
      </c>
      <c r="I225" s="0" t="n">
        <v>0</v>
      </c>
      <c r="J225" s="0" t="n">
        <v>0</v>
      </c>
      <c r="K225" s="0" t="n">
        <v>3138</v>
      </c>
      <c r="S225" s="0" t="n">
        <v>222</v>
      </c>
      <c r="T225" s="0" t="n">
        <v>0</v>
      </c>
      <c r="U225" s="0" t="n">
        <v>0</v>
      </c>
      <c r="V225" s="0" t="n">
        <v>0</v>
      </c>
      <c r="W225" s="0" t="n">
        <v>3157</v>
      </c>
    </row>
    <row r="226" customFormat="false" ht="14.5" hidden="false" customHeight="false" outlineLevel="0" collapsed="false">
      <c r="G226" s="0" t="n">
        <v>223</v>
      </c>
      <c r="H226" s="0" t="n">
        <v>1</v>
      </c>
      <c r="I226" s="0" t="n">
        <v>1</v>
      </c>
      <c r="J226" s="0" t="n">
        <v>1</v>
      </c>
      <c r="K226" s="0" t="n">
        <v>3510</v>
      </c>
      <c r="S226" s="0" t="n">
        <v>223</v>
      </c>
      <c r="T226" s="0" t="n">
        <v>0</v>
      </c>
      <c r="U226" s="0" t="n">
        <v>0</v>
      </c>
      <c r="V226" s="0" t="n">
        <v>0</v>
      </c>
      <c r="W226" s="0" t="n">
        <v>3539</v>
      </c>
    </row>
    <row r="227" customFormat="false" ht="14.5" hidden="false" customHeight="false" outlineLevel="0" collapsed="false">
      <c r="G227" s="0" t="n">
        <v>224</v>
      </c>
      <c r="H227" s="0" t="n">
        <v>1</v>
      </c>
      <c r="I227" s="0" t="n">
        <v>1</v>
      </c>
      <c r="J227" s="0" t="n">
        <v>1</v>
      </c>
      <c r="K227" s="0" t="n">
        <v>3111</v>
      </c>
      <c r="S227" s="0" t="n">
        <v>224</v>
      </c>
      <c r="T227" s="0" t="n">
        <v>0</v>
      </c>
      <c r="U227" s="0" t="n">
        <v>0</v>
      </c>
      <c r="V227" s="0" t="n">
        <v>0</v>
      </c>
      <c r="W227" s="0" t="n">
        <v>3193</v>
      </c>
    </row>
    <row r="228" customFormat="false" ht="14.5" hidden="false" customHeight="false" outlineLevel="0" collapsed="false">
      <c r="G228" s="0" t="n">
        <v>225</v>
      </c>
      <c r="H228" s="0" t="n">
        <v>1</v>
      </c>
      <c r="I228" s="0" t="n">
        <v>1</v>
      </c>
      <c r="J228" s="0" t="n">
        <v>1</v>
      </c>
      <c r="K228" s="0" t="n">
        <v>3413</v>
      </c>
      <c r="S228" s="0" t="n">
        <v>225</v>
      </c>
      <c r="T228" s="0" t="n">
        <v>0</v>
      </c>
      <c r="U228" s="0" t="n">
        <v>0</v>
      </c>
      <c r="V228" s="0" t="n">
        <v>0</v>
      </c>
      <c r="W228" s="0" t="n">
        <v>3360</v>
      </c>
    </row>
    <row r="229" customFormat="false" ht="14.5" hidden="false" customHeight="false" outlineLevel="0" collapsed="false">
      <c r="G229" s="0" t="n">
        <v>226</v>
      </c>
      <c r="H229" s="0" t="n">
        <v>1</v>
      </c>
      <c r="I229" s="0" t="n">
        <v>1</v>
      </c>
      <c r="J229" s="0" t="n">
        <v>1</v>
      </c>
      <c r="K229" s="0" t="n">
        <v>3318</v>
      </c>
      <c r="S229" s="0" t="n">
        <v>226</v>
      </c>
      <c r="T229" s="0" t="n">
        <v>0</v>
      </c>
      <c r="U229" s="0" t="n">
        <v>0</v>
      </c>
      <c r="V229" s="0" t="n">
        <v>0</v>
      </c>
      <c r="W229" s="0" t="n">
        <v>3246</v>
      </c>
    </row>
    <row r="230" customFormat="false" ht="14.5" hidden="false" customHeight="false" outlineLevel="0" collapsed="false">
      <c r="G230" s="0" t="n">
        <v>227</v>
      </c>
      <c r="H230" s="0" t="n">
        <v>1</v>
      </c>
      <c r="I230" s="0" t="n">
        <v>1</v>
      </c>
      <c r="J230" s="0" t="n">
        <v>1</v>
      </c>
      <c r="K230" s="0" t="n">
        <v>3342</v>
      </c>
      <c r="S230" s="0" t="n">
        <v>227</v>
      </c>
      <c r="T230" s="0" t="n">
        <v>0</v>
      </c>
      <c r="U230" s="0" t="n">
        <v>0</v>
      </c>
      <c r="V230" s="0" t="n">
        <v>0</v>
      </c>
      <c r="W230" s="0" t="n">
        <v>3218</v>
      </c>
    </row>
    <row r="231" customFormat="false" ht="14.5" hidden="false" customHeight="false" outlineLevel="0" collapsed="false">
      <c r="G231" s="0" t="n">
        <v>228</v>
      </c>
      <c r="H231" s="0" t="n">
        <v>1</v>
      </c>
      <c r="I231" s="0" t="n">
        <v>1</v>
      </c>
      <c r="J231" s="0" t="n">
        <v>1</v>
      </c>
      <c r="K231" s="0" t="n">
        <v>3197</v>
      </c>
      <c r="S231" s="0" t="n">
        <v>228</v>
      </c>
      <c r="T231" s="0" t="n">
        <v>0.02</v>
      </c>
      <c r="U231" s="0" t="n">
        <v>0.04</v>
      </c>
      <c r="V231" s="0" t="n">
        <v>0.03</v>
      </c>
      <c r="W231" s="0" t="n">
        <v>3138</v>
      </c>
    </row>
    <row r="232" customFormat="false" ht="14.5" hidden="false" customHeight="false" outlineLevel="0" collapsed="false">
      <c r="G232" s="0" t="n">
        <v>229</v>
      </c>
      <c r="H232" s="0" t="n">
        <v>1</v>
      </c>
      <c r="I232" s="0" t="n">
        <v>1</v>
      </c>
      <c r="J232" s="0" t="n">
        <v>1</v>
      </c>
      <c r="K232" s="0" t="n">
        <v>3210</v>
      </c>
      <c r="S232" s="0" t="n">
        <v>229</v>
      </c>
      <c r="T232" s="0" t="n">
        <v>0</v>
      </c>
      <c r="U232" s="0" t="n">
        <v>0</v>
      </c>
      <c r="V232" s="0" t="n">
        <v>0</v>
      </c>
      <c r="W232" s="0" t="n">
        <v>3247</v>
      </c>
    </row>
    <row r="233" customFormat="false" ht="14.5" hidden="false" customHeight="false" outlineLevel="0" collapsed="false">
      <c r="G233" s="0" t="n">
        <v>230</v>
      </c>
      <c r="H233" s="0" t="n">
        <v>1</v>
      </c>
      <c r="I233" s="0" t="n">
        <v>0.99</v>
      </c>
      <c r="J233" s="0" t="n">
        <v>1</v>
      </c>
      <c r="K233" s="0" t="n">
        <v>3290</v>
      </c>
      <c r="S233" s="0" t="n">
        <v>230</v>
      </c>
      <c r="T233" s="0" t="n">
        <v>0</v>
      </c>
      <c r="U233" s="0" t="n">
        <v>0</v>
      </c>
      <c r="V233" s="0" t="n">
        <v>0</v>
      </c>
      <c r="W233" s="0" t="n">
        <v>3229</v>
      </c>
    </row>
    <row r="234" customFormat="false" ht="14.5" hidden="false" customHeight="false" outlineLevel="0" collapsed="false">
      <c r="G234" s="0" t="n">
        <v>231</v>
      </c>
      <c r="H234" s="0" t="n">
        <v>0.82</v>
      </c>
      <c r="I234" s="0" t="n">
        <v>0.31</v>
      </c>
      <c r="J234" s="0" t="n">
        <v>0.45</v>
      </c>
      <c r="K234" s="0" t="n">
        <v>3252</v>
      </c>
      <c r="S234" s="0" t="n">
        <v>231</v>
      </c>
      <c r="T234" s="0" t="n">
        <v>0</v>
      </c>
      <c r="U234" s="0" t="n">
        <v>0</v>
      </c>
      <c r="V234" s="0" t="n">
        <v>0</v>
      </c>
      <c r="W234" s="0" t="n">
        <v>3368</v>
      </c>
    </row>
    <row r="235" customFormat="false" ht="14.5" hidden="false" customHeight="false" outlineLevel="0" collapsed="false">
      <c r="G235" s="0" t="n">
        <v>232</v>
      </c>
      <c r="H235" s="0" t="n">
        <v>1</v>
      </c>
      <c r="I235" s="0" t="n">
        <v>1</v>
      </c>
      <c r="J235" s="0" t="n">
        <v>1</v>
      </c>
      <c r="K235" s="0" t="n">
        <v>3654</v>
      </c>
      <c r="S235" s="0" t="n">
        <v>232</v>
      </c>
      <c r="T235" s="0" t="n">
        <v>0.04</v>
      </c>
      <c r="U235" s="0" t="n">
        <v>0.01</v>
      </c>
      <c r="V235" s="0" t="n">
        <v>0.02</v>
      </c>
      <c r="W235" s="0" t="n">
        <v>3642</v>
      </c>
    </row>
    <row r="236" customFormat="false" ht="14.5" hidden="false" customHeight="false" outlineLevel="0" collapsed="false">
      <c r="G236" s="0" t="n">
        <v>233</v>
      </c>
      <c r="H236" s="0" t="n">
        <v>1</v>
      </c>
      <c r="I236" s="0" t="n">
        <v>1</v>
      </c>
      <c r="J236" s="0" t="n">
        <v>1</v>
      </c>
      <c r="K236" s="0" t="n">
        <v>3362</v>
      </c>
      <c r="S236" s="0" t="n">
        <v>233</v>
      </c>
      <c r="T236" s="0" t="n">
        <v>0.05</v>
      </c>
      <c r="U236" s="0" t="n">
        <v>0.19</v>
      </c>
      <c r="V236" s="0" t="n">
        <v>0.08</v>
      </c>
      <c r="W236" s="0" t="n">
        <v>3232</v>
      </c>
    </row>
    <row r="237" customFormat="false" ht="14.5" hidden="false" customHeight="false" outlineLevel="0" collapsed="false">
      <c r="G237" s="0" t="n">
        <v>234</v>
      </c>
      <c r="H237" s="0" t="n">
        <v>1</v>
      </c>
      <c r="I237" s="0" t="n">
        <v>0.03</v>
      </c>
      <c r="J237" s="0" t="n">
        <v>0.05</v>
      </c>
      <c r="K237" s="0" t="n">
        <v>3578</v>
      </c>
      <c r="S237" s="0" t="n">
        <v>234</v>
      </c>
      <c r="T237" s="0" t="n">
        <v>0</v>
      </c>
      <c r="U237" s="0" t="n">
        <v>0</v>
      </c>
      <c r="V237" s="0" t="n">
        <v>0</v>
      </c>
      <c r="W237" s="0" t="n">
        <v>3562</v>
      </c>
    </row>
    <row r="238" customFormat="false" ht="14.5" hidden="false" customHeight="false" outlineLevel="0" collapsed="false">
      <c r="G238" s="0" t="n">
        <v>235</v>
      </c>
      <c r="H238" s="0" t="n">
        <v>0.82</v>
      </c>
      <c r="I238" s="0" t="n">
        <v>1</v>
      </c>
      <c r="J238" s="0" t="n">
        <v>0.9</v>
      </c>
      <c r="K238" s="0" t="n">
        <v>3320</v>
      </c>
      <c r="S238" s="0" t="n">
        <v>235</v>
      </c>
      <c r="T238" s="0" t="n">
        <v>0</v>
      </c>
      <c r="U238" s="0" t="n">
        <v>0</v>
      </c>
      <c r="V238" s="0" t="n">
        <v>0</v>
      </c>
      <c r="W238" s="0" t="n">
        <v>3328</v>
      </c>
    </row>
    <row r="239" customFormat="false" ht="14.5" hidden="false" customHeight="false" outlineLevel="0" collapsed="false">
      <c r="G239" s="0" t="n">
        <v>236</v>
      </c>
      <c r="H239" s="0" t="n">
        <v>1</v>
      </c>
      <c r="I239" s="0" t="n">
        <v>1</v>
      </c>
      <c r="J239" s="0" t="n">
        <v>1</v>
      </c>
      <c r="K239" s="0" t="n">
        <v>3354</v>
      </c>
      <c r="S239" s="0" t="n">
        <v>236</v>
      </c>
      <c r="T239" s="0" t="n">
        <v>0</v>
      </c>
      <c r="U239" s="0" t="n">
        <v>0</v>
      </c>
      <c r="V239" s="0" t="n">
        <v>0</v>
      </c>
      <c r="W239" s="0" t="n">
        <v>3253</v>
      </c>
    </row>
    <row r="240" customFormat="false" ht="14.5" hidden="false" customHeight="false" outlineLevel="0" collapsed="false">
      <c r="G240" s="0" t="n">
        <v>237</v>
      </c>
      <c r="H240" s="0" t="n">
        <v>1</v>
      </c>
      <c r="I240" s="0" t="n">
        <v>0.01</v>
      </c>
      <c r="J240" s="0" t="n">
        <v>0.02</v>
      </c>
      <c r="K240" s="0" t="n">
        <v>3324</v>
      </c>
      <c r="S240" s="0" t="n">
        <v>237</v>
      </c>
      <c r="T240" s="0" t="n">
        <v>0</v>
      </c>
      <c r="U240" s="0" t="n">
        <v>0</v>
      </c>
      <c r="V240" s="0" t="n">
        <v>0</v>
      </c>
      <c r="W240" s="0" t="n">
        <v>3161</v>
      </c>
    </row>
    <row r="241" customFormat="false" ht="14.5" hidden="false" customHeight="false" outlineLevel="0" collapsed="false">
      <c r="G241" s="0" t="n">
        <v>238</v>
      </c>
      <c r="H241" s="0" t="n">
        <v>1</v>
      </c>
      <c r="I241" s="0" t="n">
        <v>1</v>
      </c>
      <c r="J241" s="0" t="n">
        <v>1</v>
      </c>
      <c r="K241" s="0" t="n">
        <v>3199</v>
      </c>
      <c r="S241" s="0" t="n">
        <v>238</v>
      </c>
      <c r="T241" s="0" t="n">
        <v>0</v>
      </c>
      <c r="U241" s="0" t="n">
        <v>0</v>
      </c>
      <c r="V241" s="0" t="n">
        <v>0</v>
      </c>
      <c r="W241" s="0" t="n">
        <v>3196</v>
      </c>
    </row>
    <row r="242" customFormat="false" ht="14.5" hidden="false" customHeight="false" outlineLevel="0" collapsed="false">
      <c r="G242" s="0" t="n">
        <v>239</v>
      </c>
      <c r="H242" s="0" t="n">
        <v>1</v>
      </c>
      <c r="I242" s="0" t="n">
        <v>1</v>
      </c>
      <c r="J242" s="0" t="n">
        <v>1</v>
      </c>
      <c r="K242" s="0" t="n">
        <v>3584</v>
      </c>
      <c r="S242" s="0" t="n">
        <v>239</v>
      </c>
      <c r="T242" s="0" t="n">
        <v>0</v>
      </c>
      <c r="U242" s="0" t="n">
        <v>0</v>
      </c>
      <c r="V242" s="0" t="n">
        <v>0</v>
      </c>
      <c r="W242" s="0" t="n">
        <v>3570</v>
      </c>
    </row>
    <row r="243" customFormat="false" ht="14.5" hidden="false" customHeight="false" outlineLevel="0" collapsed="false">
      <c r="G243" s="0" t="n">
        <v>240</v>
      </c>
      <c r="H243" s="0" t="n">
        <v>0.59</v>
      </c>
      <c r="I243" s="0" t="n">
        <v>1</v>
      </c>
      <c r="J243" s="0" t="n">
        <v>0.74</v>
      </c>
      <c r="K243" s="0" t="n">
        <v>3277</v>
      </c>
      <c r="S243" s="0" t="n">
        <v>240</v>
      </c>
      <c r="T243" s="0" t="n">
        <v>0</v>
      </c>
      <c r="U243" s="0" t="n">
        <v>0</v>
      </c>
      <c r="V243" s="0" t="n">
        <v>0</v>
      </c>
      <c r="W243" s="0" t="n">
        <v>3183</v>
      </c>
    </row>
    <row r="244" customFormat="false" ht="14.5" hidden="false" customHeight="false" outlineLevel="0" collapsed="false">
      <c r="G244" s="0" t="n">
        <v>241</v>
      </c>
      <c r="H244" s="0" t="n">
        <v>1</v>
      </c>
      <c r="I244" s="0" t="n">
        <v>0.15</v>
      </c>
      <c r="J244" s="0" t="n">
        <v>0.26</v>
      </c>
      <c r="K244" s="0" t="n">
        <v>3282</v>
      </c>
      <c r="S244" s="0" t="n">
        <v>241</v>
      </c>
      <c r="T244" s="0" t="n">
        <v>0</v>
      </c>
      <c r="U244" s="0" t="n">
        <v>0</v>
      </c>
      <c r="V244" s="0" t="n">
        <v>0</v>
      </c>
      <c r="W244" s="0" t="n">
        <v>3350</v>
      </c>
    </row>
    <row r="245" customFormat="false" ht="14.5" hidden="false" customHeight="false" outlineLevel="0" collapsed="false">
      <c r="G245" s="0" t="n">
        <v>242</v>
      </c>
      <c r="H245" s="0" t="n">
        <v>1</v>
      </c>
      <c r="I245" s="0" t="n">
        <v>1</v>
      </c>
      <c r="J245" s="0" t="n">
        <v>1</v>
      </c>
      <c r="K245" s="0" t="n">
        <v>3221</v>
      </c>
      <c r="S245" s="0" t="n">
        <v>242</v>
      </c>
      <c r="T245" s="0" t="n">
        <v>0</v>
      </c>
      <c r="U245" s="0" t="n">
        <v>0</v>
      </c>
      <c r="V245" s="0" t="n">
        <v>0</v>
      </c>
      <c r="W245" s="0" t="n">
        <v>3283</v>
      </c>
    </row>
    <row r="246" customFormat="false" ht="14.5" hidden="false" customHeight="false" outlineLevel="0" collapsed="false">
      <c r="G246" s="0" t="n">
        <v>243</v>
      </c>
      <c r="H246" s="0" t="n">
        <v>0.83</v>
      </c>
      <c r="I246" s="0" t="n">
        <v>0.57</v>
      </c>
      <c r="J246" s="0" t="n">
        <v>0.68</v>
      </c>
      <c r="K246" s="0" t="n">
        <v>3458</v>
      </c>
      <c r="S246" s="0" t="n">
        <v>243</v>
      </c>
      <c r="T246" s="0" t="n">
        <v>0</v>
      </c>
      <c r="U246" s="0" t="n">
        <v>0</v>
      </c>
      <c r="V246" s="0" t="n">
        <v>0</v>
      </c>
      <c r="W246" s="0" t="n">
        <v>3327</v>
      </c>
    </row>
    <row r="247" customFormat="false" ht="14.5" hidden="false" customHeight="false" outlineLevel="0" collapsed="false">
      <c r="G247" s="0" t="n">
        <v>244</v>
      </c>
      <c r="H247" s="0" t="n">
        <v>1</v>
      </c>
      <c r="I247" s="0" t="n">
        <v>1</v>
      </c>
      <c r="J247" s="0" t="n">
        <v>1</v>
      </c>
      <c r="K247" s="0" t="n">
        <v>3260</v>
      </c>
      <c r="S247" s="0" t="n">
        <v>244</v>
      </c>
      <c r="T247" s="0" t="n">
        <v>0</v>
      </c>
      <c r="U247" s="0" t="n">
        <v>0</v>
      </c>
      <c r="V247" s="0" t="n">
        <v>0</v>
      </c>
      <c r="W247" s="0" t="n">
        <v>3187</v>
      </c>
    </row>
    <row r="248" customFormat="false" ht="14.5" hidden="false" customHeight="false" outlineLevel="0" collapsed="false">
      <c r="G248" s="0" t="n">
        <v>245</v>
      </c>
      <c r="H248" s="0" t="n">
        <v>1</v>
      </c>
      <c r="I248" s="0" t="n">
        <v>1</v>
      </c>
      <c r="J248" s="0" t="n">
        <v>1</v>
      </c>
      <c r="K248" s="0" t="n">
        <v>3374</v>
      </c>
      <c r="S248" s="0" t="n">
        <v>245</v>
      </c>
      <c r="T248" s="0" t="n">
        <v>0.01</v>
      </c>
      <c r="U248" s="0" t="n">
        <v>0.08</v>
      </c>
      <c r="V248" s="0" t="n">
        <v>0.02</v>
      </c>
      <c r="W248" s="0" t="n">
        <v>3350</v>
      </c>
    </row>
    <row r="249" customFormat="false" ht="14.5" hidden="false" customHeight="false" outlineLevel="0" collapsed="false">
      <c r="G249" s="0" t="n">
        <v>246</v>
      </c>
      <c r="H249" s="0" t="n">
        <v>1</v>
      </c>
      <c r="I249" s="0" t="n">
        <v>1</v>
      </c>
      <c r="J249" s="0" t="n">
        <v>1</v>
      </c>
      <c r="K249" s="0" t="n">
        <v>3453</v>
      </c>
      <c r="S249" s="0" t="n">
        <v>246</v>
      </c>
      <c r="T249" s="0" t="n">
        <v>0.01</v>
      </c>
      <c r="U249" s="0" t="n">
        <v>0</v>
      </c>
      <c r="V249" s="0" t="n">
        <v>0</v>
      </c>
      <c r="W249" s="0" t="n">
        <v>3420</v>
      </c>
    </row>
    <row r="250" customFormat="false" ht="14.5" hidden="false" customHeight="false" outlineLevel="0" collapsed="false">
      <c r="G250" s="0" t="n">
        <v>247</v>
      </c>
      <c r="H250" s="0" t="n">
        <v>1</v>
      </c>
      <c r="I250" s="0" t="n">
        <v>1</v>
      </c>
      <c r="J250" s="0" t="n">
        <v>1</v>
      </c>
      <c r="K250" s="0" t="n">
        <v>3479</v>
      </c>
      <c r="S250" s="0" t="n">
        <v>247</v>
      </c>
      <c r="T250" s="0" t="n">
        <v>0</v>
      </c>
      <c r="U250" s="0" t="n">
        <v>0</v>
      </c>
      <c r="V250" s="0" t="n">
        <v>0</v>
      </c>
      <c r="W250" s="0" t="n">
        <v>3443</v>
      </c>
    </row>
    <row r="251" customFormat="false" ht="14.5" hidden="false" customHeight="false" outlineLevel="0" collapsed="false">
      <c r="G251" s="0" t="n">
        <v>248</v>
      </c>
      <c r="H251" s="0" t="n">
        <v>1</v>
      </c>
      <c r="I251" s="0" t="n">
        <v>1</v>
      </c>
      <c r="J251" s="0" t="n">
        <v>1</v>
      </c>
      <c r="K251" s="0" t="n">
        <v>5333</v>
      </c>
      <c r="S251" s="0" t="n">
        <v>248</v>
      </c>
      <c r="T251" s="0" t="n">
        <v>0.52</v>
      </c>
      <c r="U251" s="0" t="n">
        <v>0.39</v>
      </c>
      <c r="V251" s="0" t="n">
        <v>0.45</v>
      </c>
      <c r="W251" s="0" t="n">
        <v>5451</v>
      </c>
    </row>
    <row r="252" customFormat="false" ht="14.5" hidden="false" customHeight="false" outlineLevel="0" collapsed="false">
      <c r="G252" s="0" t="n">
        <v>249</v>
      </c>
      <c r="H252" s="0" t="n">
        <v>1</v>
      </c>
      <c r="I252" s="0" t="n">
        <v>1</v>
      </c>
      <c r="J252" s="0" t="n">
        <v>1</v>
      </c>
      <c r="K252" s="0" t="n">
        <v>3540</v>
      </c>
      <c r="S252" s="0" t="n">
        <v>249</v>
      </c>
      <c r="T252" s="0" t="n">
        <v>0</v>
      </c>
      <c r="U252" s="0" t="n">
        <v>0</v>
      </c>
      <c r="V252" s="0" t="n">
        <v>0</v>
      </c>
      <c r="W252" s="0" t="n">
        <v>3620</v>
      </c>
    </row>
    <row r="253" customFormat="false" ht="14.5" hidden="false" customHeight="false" outlineLevel="0" collapsed="false">
      <c r="G253" s="0" t="n">
        <v>250</v>
      </c>
      <c r="H253" s="0" t="n">
        <v>0.79</v>
      </c>
      <c r="I253" s="0" t="n">
        <v>0.18</v>
      </c>
      <c r="J253" s="0" t="n">
        <v>0.3</v>
      </c>
      <c r="K253" s="0" t="n">
        <v>3144</v>
      </c>
      <c r="S253" s="0" t="n">
        <v>250</v>
      </c>
      <c r="T253" s="0" t="n">
        <v>0.01</v>
      </c>
      <c r="U253" s="0" t="n">
        <v>0</v>
      </c>
      <c r="V253" s="0" t="n">
        <v>0</v>
      </c>
      <c r="W253" s="0" t="n">
        <v>3332</v>
      </c>
    </row>
    <row r="254" customFormat="false" ht="14.5" hidden="false" customHeight="false" outlineLevel="0" collapsed="false">
      <c r="G254" s="0" t="n">
        <v>251</v>
      </c>
      <c r="H254" s="0" t="n">
        <v>0.99</v>
      </c>
      <c r="I254" s="0" t="n">
        <v>1</v>
      </c>
      <c r="J254" s="0" t="n">
        <v>1</v>
      </c>
      <c r="K254" s="0" t="n">
        <v>3173</v>
      </c>
      <c r="S254" s="0" t="n">
        <v>251</v>
      </c>
      <c r="T254" s="0" t="n">
        <v>0.02</v>
      </c>
      <c r="U254" s="0" t="n">
        <v>0.01</v>
      </c>
      <c r="V254" s="0" t="n">
        <v>0.01</v>
      </c>
      <c r="W254" s="0" t="n">
        <v>3220</v>
      </c>
    </row>
    <row r="255" customFormat="false" ht="14.5" hidden="false" customHeight="false" outlineLevel="0" collapsed="false">
      <c r="G255" s="0" t="n">
        <v>252</v>
      </c>
      <c r="H255" s="0" t="n">
        <v>1</v>
      </c>
      <c r="I255" s="0" t="n">
        <v>1</v>
      </c>
      <c r="J255" s="0" t="n">
        <v>1</v>
      </c>
      <c r="K255" s="0" t="n">
        <v>3132</v>
      </c>
      <c r="S255" s="0" t="n">
        <v>252</v>
      </c>
      <c r="T255" s="0" t="n">
        <v>0</v>
      </c>
      <c r="U255" s="0" t="n">
        <v>0</v>
      </c>
      <c r="V255" s="0" t="n">
        <v>0</v>
      </c>
      <c r="W255" s="0" t="n">
        <v>3176</v>
      </c>
    </row>
    <row r="256" customFormat="false" ht="14.5" hidden="false" customHeight="false" outlineLevel="0" collapsed="false">
      <c r="G256" s="0" t="n">
        <v>253</v>
      </c>
      <c r="H256" s="0" t="n">
        <v>0.76</v>
      </c>
      <c r="I256" s="0" t="n">
        <v>1</v>
      </c>
      <c r="J256" s="0" t="n">
        <v>0.86</v>
      </c>
      <c r="K256" s="0" t="n">
        <v>3367</v>
      </c>
      <c r="S256" s="0" t="n">
        <v>253</v>
      </c>
      <c r="T256" s="0" t="n">
        <v>0</v>
      </c>
      <c r="U256" s="0" t="n">
        <v>0</v>
      </c>
      <c r="V256" s="0" t="n">
        <v>0</v>
      </c>
      <c r="W256" s="0" t="n">
        <v>3338</v>
      </c>
    </row>
    <row r="257" customFormat="false" ht="14.5" hidden="false" customHeight="false" outlineLevel="0" collapsed="false">
      <c r="G257" s="0" t="n">
        <v>254</v>
      </c>
      <c r="H257" s="0" t="n">
        <v>1</v>
      </c>
      <c r="I257" s="0" t="n">
        <v>1</v>
      </c>
      <c r="J257" s="0" t="n">
        <v>1</v>
      </c>
      <c r="K257" s="0" t="n">
        <v>3217</v>
      </c>
      <c r="S257" s="0" t="n">
        <v>254</v>
      </c>
      <c r="T257" s="0" t="n">
        <v>0</v>
      </c>
      <c r="U257" s="0" t="n">
        <v>0</v>
      </c>
      <c r="V257" s="0" t="n">
        <v>0</v>
      </c>
      <c r="W257" s="0" t="n">
        <v>3359</v>
      </c>
    </row>
    <row r="258" customFormat="false" ht="14.5" hidden="false" customHeight="false" outlineLevel="0" collapsed="false">
      <c r="G258" s="0" t="n">
        <v>255</v>
      </c>
      <c r="H258" s="0" t="n">
        <v>0.9</v>
      </c>
      <c r="I258" s="0" t="n">
        <v>0.7</v>
      </c>
      <c r="J258" s="0" t="n">
        <v>0.79</v>
      </c>
      <c r="K258" s="0" t="n">
        <v>3178</v>
      </c>
      <c r="S258" s="0" t="n">
        <v>255</v>
      </c>
      <c r="T258" s="0" t="n">
        <v>0.02</v>
      </c>
      <c r="U258" s="0" t="n">
        <v>0.05</v>
      </c>
      <c r="V258" s="0" t="n">
        <v>0.02</v>
      </c>
      <c r="W258" s="0" t="n">
        <v>3256</v>
      </c>
    </row>
    <row r="259" customFormat="false" ht="14.5" hidden="false" customHeight="false" outlineLevel="0" collapsed="false">
      <c r="G259" s="0" t="n">
        <v>256</v>
      </c>
      <c r="H259" s="0" t="n">
        <v>1</v>
      </c>
      <c r="I259" s="0" t="n">
        <v>1</v>
      </c>
      <c r="J259" s="0" t="n">
        <v>1</v>
      </c>
      <c r="K259" s="0" t="n">
        <v>3342</v>
      </c>
      <c r="S259" s="0" t="n">
        <v>256</v>
      </c>
      <c r="T259" s="0" t="n">
        <v>0.11</v>
      </c>
      <c r="U259" s="0" t="n">
        <v>0</v>
      </c>
      <c r="V259" s="0" t="n">
        <v>0</v>
      </c>
      <c r="W259" s="0" t="n">
        <v>3316</v>
      </c>
    </row>
    <row r="260" customFormat="false" ht="14.5" hidden="false" customHeight="false" outlineLevel="0" collapsed="false">
      <c r="G260" s="0" t="n">
        <v>257</v>
      </c>
      <c r="H260" s="0" t="n">
        <v>0.49</v>
      </c>
      <c r="I260" s="0" t="n">
        <v>1</v>
      </c>
      <c r="J260" s="0" t="n">
        <v>0.66</v>
      </c>
      <c r="K260" s="0" t="n">
        <v>3160</v>
      </c>
      <c r="S260" s="0" t="n">
        <v>257</v>
      </c>
      <c r="T260" s="0" t="n">
        <v>0</v>
      </c>
      <c r="U260" s="0" t="n">
        <v>0</v>
      </c>
      <c r="V260" s="0" t="n">
        <v>0</v>
      </c>
      <c r="W260" s="0" t="n">
        <v>3211</v>
      </c>
    </row>
    <row r="261" customFormat="false" ht="14.5" hidden="false" customHeight="false" outlineLevel="0" collapsed="false">
      <c r="G261" s="0" t="n">
        <v>258</v>
      </c>
      <c r="H261" s="0" t="n">
        <v>0</v>
      </c>
      <c r="I261" s="0" t="n">
        <v>0</v>
      </c>
      <c r="J261" s="0" t="n">
        <v>0</v>
      </c>
      <c r="K261" s="0" t="n">
        <v>3371</v>
      </c>
      <c r="S261" s="0" t="n">
        <v>258</v>
      </c>
      <c r="T261" s="0" t="n">
        <v>0.02</v>
      </c>
      <c r="U261" s="0" t="n">
        <v>0.12</v>
      </c>
      <c r="V261" s="0" t="n">
        <v>0.04</v>
      </c>
      <c r="W261" s="0" t="n">
        <v>3294</v>
      </c>
    </row>
    <row r="262" customFormat="false" ht="14.5" hidden="false" customHeight="false" outlineLevel="0" collapsed="false">
      <c r="G262" s="0" t="n">
        <v>259</v>
      </c>
      <c r="H262" s="0" t="n">
        <v>1</v>
      </c>
      <c r="I262" s="0" t="n">
        <v>1</v>
      </c>
      <c r="J262" s="0" t="n">
        <v>1</v>
      </c>
      <c r="K262" s="0" t="n">
        <v>3372</v>
      </c>
      <c r="S262" s="0" t="n">
        <v>259</v>
      </c>
      <c r="T262" s="0" t="n">
        <v>0</v>
      </c>
      <c r="U262" s="0" t="n">
        <v>0</v>
      </c>
      <c r="V262" s="0" t="n">
        <v>0</v>
      </c>
      <c r="W262" s="0" t="n">
        <v>3390</v>
      </c>
    </row>
    <row r="263" customFormat="false" ht="14.5" hidden="false" customHeight="false" outlineLevel="0" collapsed="false">
      <c r="G263" s="0" t="n">
        <v>260</v>
      </c>
      <c r="H263" s="0" t="n">
        <v>0.45</v>
      </c>
      <c r="I263" s="0" t="n">
        <v>0.99</v>
      </c>
      <c r="J263" s="0" t="n">
        <v>0.62</v>
      </c>
      <c r="K263" s="0" t="n">
        <v>2527</v>
      </c>
      <c r="S263" s="0" t="n">
        <v>260</v>
      </c>
      <c r="T263" s="0" t="n">
        <v>0</v>
      </c>
      <c r="U263" s="0" t="n">
        <v>0</v>
      </c>
      <c r="V263" s="0" t="n">
        <v>0</v>
      </c>
      <c r="W263" s="0" t="n">
        <v>2390</v>
      </c>
    </row>
    <row r="264" customFormat="false" ht="14.5" hidden="false" customHeight="false" outlineLevel="0" collapsed="false">
      <c r="G264" s="0" t="n">
        <v>261</v>
      </c>
      <c r="H264" s="0" t="n">
        <v>1</v>
      </c>
      <c r="I264" s="0" t="n">
        <v>1</v>
      </c>
      <c r="J264" s="0" t="n">
        <v>1</v>
      </c>
      <c r="K264" s="0" t="n">
        <v>3294</v>
      </c>
      <c r="S264" s="0" t="n">
        <v>261</v>
      </c>
      <c r="T264" s="0" t="n">
        <v>0.01</v>
      </c>
      <c r="U264" s="0" t="n">
        <v>0.04</v>
      </c>
      <c r="V264" s="0" t="n">
        <v>0.02</v>
      </c>
      <c r="W264" s="0" t="n">
        <v>3213</v>
      </c>
    </row>
    <row r="265" customFormat="false" ht="14.5" hidden="false" customHeight="false" outlineLevel="0" collapsed="false">
      <c r="G265" s="0" t="n">
        <v>262</v>
      </c>
      <c r="H265" s="0" t="n">
        <v>1</v>
      </c>
      <c r="I265" s="0" t="n">
        <v>1</v>
      </c>
      <c r="J265" s="0" t="n">
        <v>1</v>
      </c>
      <c r="K265" s="0" t="n">
        <v>3283</v>
      </c>
      <c r="S265" s="0" t="n">
        <v>262</v>
      </c>
      <c r="T265" s="0" t="n">
        <v>0</v>
      </c>
      <c r="U265" s="0" t="n">
        <v>0</v>
      </c>
      <c r="V265" s="0" t="n">
        <v>0</v>
      </c>
      <c r="W265" s="0" t="n">
        <v>3205</v>
      </c>
    </row>
    <row r="266" customFormat="false" ht="14.5" hidden="false" customHeight="false" outlineLevel="0" collapsed="false">
      <c r="G266" s="0" t="n">
        <v>263</v>
      </c>
      <c r="H266" s="0" t="n">
        <v>1</v>
      </c>
      <c r="I266" s="0" t="n">
        <v>0.94</v>
      </c>
      <c r="J266" s="0" t="n">
        <v>0.97</v>
      </c>
      <c r="K266" s="0" t="n">
        <v>3162</v>
      </c>
      <c r="S266" s="0" t="n">
        <v>263</v>
      </c>
      <c r="T266" s="0" t="n">
        <v>0</v>
      </c>
      <c r="U266" s="0" t="n">
        <v>0</v>
      </c>
      <c r="V266" s="0" t="n">
        <v>0</v>
      </c>
      <c r="W266" s="0" t="n">
        <v>3163</v>
      </c>
    </row>
    <row r="267" customFormat="false" ht="14.5" hidden="false" customHeight="false" outlineLevel="0" collapsed="false">
      <c r="G267" s="0" t="n">
        <v>264</v>
      </c>
      <c r="H267" s="0" t="n">
        <v>0.55</v>
      </c>
      <c r="I267" s="0" t="n">
        <v>1</v>
      </c>
      <c r="J267" s="0" t="n">
        <v>0.71</v>
      </c>
      <c r="K267" s="0" t="n">
        <v>3394</v>
      </c>
      <c r="S267" s="0" t="n">
        <v>264</v>
      </c>
      <c r="T267" s="0" t="n">
        <v>0.04</v>
      </c>
      <c r="U267" s="0" t="n">
        <v>0.15</v>
      </c>
      <c r="V267" s="0" t="n">
        <v>0.06</v>
      </c>
      <c r="W267" s="0" t="n">
        <v>3408</v>
      </c>
    </row>
    <row r="268" customFormat="false" ht="14.5" hidden="false" customHeight="false" outlineLevel="0" collapsed="false">
      <c r="G268" s="0" t="n">
        <v>265</v>
      </c>
      <c r="H268" s="0" t="n">
        <v>0.47</v>
      </c>
      <c r="I268" s="0" t="n">
        <v>1</v>
      </c>
      <c r="J268" s="0" t="n">
        <v>0.64</v>
      </c>
      <c r="K268" s="0" t="n">
        <v>3303</v>
      </c>
      <c r="S268" s="0" t="n">
        <v>265</v>
      </c>
      <c r="T268" s="0" t="n">
        <v>0</v>
      </c>
      <c r="U268" s="0" t="n">
        <v>0</v>
      </c>
      <c r="V268" s="0" t="n">
        <v>0</v>
      </c>
      <c r="W268" s="0" t="n">
        <v>3375</v>
      </c>
    </row>
    <row r="269" customFormat="false" ht="14.5" hidden="false" customHeight="false" outlineLevel="0" collapsed="false">
      <c r="G269" s="0" t="n">
        <v>266</v>
      </c>
      <c r="H269" s="0" t="n">
        <v>1</v>
      </c>
      <c r="I269" s="0" t="n">
        <v>0.97</v>
      </c>
      <c r="J269" s="0" t="n">
        <v>0.99</v>
      </c>
      <c r="K269" s="0" t="n">
        <v>2944</v>
      </c>
      <c r="S269" s="0" t="n">
        <v>266</v>
      </c>
      <c r="T269" s="0" t="n">
        <v>0.34</v>
      </c>
      <c r="U269" s="0" t="n">
        <v>0.07</v>
      </c>
      <c r="V269" s="0" t="n">
        <v>0.11</v>
      </c>
      <c r="W269" s="0" t="n">
        <v>3023</v>
      </c>
    </row>
    <row r="270" customFormat="false" ht="14.5" hidden="false" customHeight="false" outlineLevel="0" collapsed="false">
      <c r="G270" s="0" t="n">
        <v>267</v>
      </c>
      <c r="H270" s="0" t="n">
        <v>1</v>
      </c>
      <c r="I270" s="0" t="n">
        <v>1</v>
      </c>
      <c r="J270" s="0" t="n">
        <v>1</v>
      </c>
      <c r="K270" s="0" t="n">
        <v>3205</v>
      </c>
      <c r="S270" s="0" t="n">
        <v>267</v>
      </c>
      <c r="T270" s="0" t="n">
        <v>0</v>
      </c>
      <c r="U270" s="0" t="n">
        <v>0</v>
      </c>
      <c r="V270" s="0" t="n">
        <v>0</v>
      </c>
      <c r="W270" s="0" t="n">
        <v>3160</v>
      </c>
    </row>
    <row r="271" customFormat="false" ht="14.5" hidden="false" customHeight="false" outlineLevel="0" collapsed="false">
      <c r="G271" s="0" t="n">
        <v>268</v>
      </c>
      <c r="H271" s="0" t="n">
        <v>0.33</v>
      </c>
      <c r="I271" s="0" t="n">
        <v>0.5</v>
      </c>
      <c r="J271" s="0" t="n">
        <v>0.4</v>
      </c>
      <c r="K271" s="0" t="n">
        <v>3270</v>
      </c>
      <c r="S271" s="0" t="n">
        <v>268</v>
      </c>
      <c r="T271" s="0" t="n">
        <v>0</v>
      </c>
      <c r="U271" s="0" t="n">
        <v>0</v>
      </c>
      <c r="V271" s="0" t="n">
        <v>0</v>
      </c>
      <c r="W271" s="0" t="n">
        <v>3258</v>
      </c>
    </row>
    <row r="272" customFormat="false" ht="14.5" hidden="false" customHeight="false" outlineLevel="0" collapsed="false">
      <c r="G272" s="0" t="n">
        <v>269</v>
      </c>
      <c r="H272" s="0" t="n">
        <v>1</v>
      </c>
      <c r="I272" s="0" t="n">
        <v>1</v>
      </c>
      <c r="J272" s="0" t="n">
        <v>1</v>
      </c>
      <c r="K272" s="0" t="n">
        <v>3302</v>
      </c>
      <c r="S272" s="0" t="n">
        <v>269</v>
      </c>
      <c r="T272" s="0" t="n">
        <v>0</v>
      </c>
      <c r="U272" s="0" t="n">
        <v>0</v>
      </c>
      <c r="V272" s="0" t="n">
        <v>0</v>
      </c>
      <c r="W272" s="0" t="n">
        <v>3315</v>
      </c>
    </row>
    <row r="273" customFormat="false" ht="14.5" hidden="false" customHeight="false" outlineLevel="0" collapsed="false">
      <c r="G273" s="0" t="n">
        <v>270</v>
      </c>
      <c r="H273" s="0" t="n">
        <v>1</v>
      </c>
      <c r="I273" s="0" t="n">
        <v>1</v>
      </c>
      <c r="J273" s="0" t="n">
        <v>1</v>
      </c>
      <c r="K273" s="0" t="n">
        <v>3292</v>
      </c>
      <c r="S273" s="0" t="n">
        <v>270</v>
      </c>
      <c r="T273" s="0" t="n">
        <v>0.02</v>
      </c>
      <c r="U273" s="0" t="n">
        <v>0.12</v>
      </c>
      <c r="V273" s="0" t="n">
        <v>0.04</v>
      </c>
      <c r="W273" s="0" t="n">
        <v>3390</v>
      </c>
    </row>
    <row r="274" customFormat="false" ht="14.5" hidden="false" customHeight="false" outlineLevel="0" collapsed="false">
      <c r="G274" s="0" t="n">
        <v>271</v>
      </c>
      <c r="H274" s="0" t="n">
        <v>1</v>
      </c>
      <c r="I274" s="0" t="n">
        <v>1</v>
      </c>
      <c r="J274" s="0" t="n">
        <v>1</v>
      </c>
      <c r="K274" s="0" t="n">
        <v>3839</v>
      </c>
      <c r="S274" s="0" t="n">
        <v>271</v>
      </c>
      <c r="T274" s="0" t="n">
        <v>0.01</v>
      </c>
      <c r="U274" s="0" t="n">
        <v>0</v>
      </c>
      <c r="V274" s="0" t="n">
        <v>0</v>
      </c>
      <c r="W274" s="0" t="n">
        <v>3657</v>
      </c>
    </row>
    <row r="275" customFormat="false" ht="14.5" hidden="false" customHeight="false" outlineLevel="0" collapsed="false">
      <c r="G275" s="0" t="n">
        <v>272</v>
      </c>
      <c r="H275" s="0" t="n">
        <v>1</v>
      </c>
      <c r="I275" s="0" t="n">
        <v>0.99</v>
      </c>
      <c r="J275" s="0" t="n">
        <v>1</v>
      </c>
      <c r="K275" s="0" t="n">
        <v>3347</v>
      </c>
      <c r="S275" s="0" t="n">
        <v>272</v>
      </c>
      <c r="T275" s="0" t="n">
        <v>0</v>
      </c>
      <c r="U275" s="0" t="n">
        <v>0</v>
      </c>
      <c r="V275" s="0" t="n">
        <v>0</v>
      </c>
      <c r="W275" s="0" t="n">
        <v>3390</v>
      </c>
    </row>
    <row r="276" customFormat="false" ht="14.5" hidden="false" customHeight="false" outlineLevel="0" collapsed="false">
      <c r="G276" s="0" t="n">
        <v>273</v>
      </c>
      <c r="H276" s="0" t="n">
        <v>1</v>
      </c>
      <c r="I276" s="0" t="n">
        <v>0.01</v>
      </c>
      <c r="J276" s="0" t="n">
        <v>0.02</v>
      </c>
      <c r="K276" s="0" t="n">
        <v>3279</v>
      </c>
      <c r="S276" s="0" t="n">
        <v>273</v>
      </c>
      <c r="T276" s="0" t="n">
        <v>0.09</v>
      </c>
      <c r="U276" s="0" t="n">
        <v>0.05</v>
      </c>
      <c r="V276" s="0" t="n">
        <v>0.07</v>
      </c>
      <c r="W276" s="0" t="n">
        <v>3243</v>
      </c>
    </row>
    <row r="277" customFormat="false" ht="14.5" hidden="false" customHeight="false" outlineLevel="0" collapsed="false">
      <c r="G277" s="0" t="n">
        <v>274</v>
      </c>
      <c r="H277" s="0" t="n">
        <v>1</v>
      </c>
      <c r="I277" s="0" t="n">
        <v>1</v>
      </c>
      <c r="J277" s="0" t="n">
        <v>1</v>
      </c>
      <c r="K277" s="0" t="n">
        <v>3447</v>
      </c>
      <c r="S277" s="0" t="n">
        <v>274</v>
      </c>
      <c r="T277" s="0" t="n">
        <v>0.01</v>
      </c>
      <c r="U277" s="0" t="n">
        <v>0</v>
      </c>
      <c r="V277" s="0" t="n">
        <v>0</v>
      </c>
      <c r="W277" s="0" t="n">
        <v>3523</v>
      </c>
    </row>
    <row r="278" customFormat="false" ht="14.5" hidden="false" customHeight="false" outlineLevel="0" collapsed="false">
      <c r="G278" s="0" t="n">
        <v>275</v>
      </c>
      <c r="H278" s="0" t="n">
        <v>0</v>
      </c>
      <c r="I278" s="0" t="n">
        <v>0</v>
      </c>
      <c r="J278" s="0" t="n">
        <v>0</v>
      </c>
      <c r="K278" s="0" t="n">
        <v>3217</v>
      </c>
      <c r="S278" s="0" t="n">
        <v>275</v>
      </c>
      <c r="T278" s="0" t="n">
        <v>0</v>
      </c>
      <c r="U278" s="0" t="n">
        <v>0</v>
      </c>
      <c r="V278" s="0" t="n">
        <v>0</v>
      </c>
      <c r="W278" s="0" t="n">
        <v>3240</v>
      </c>
    </row>
    <row r="279" customFormat="false" ht="14.5" hidden="false" customHeight="false" outlineLevel="0" collapsed="false">
      <c r="G279" s="0" t="n">
        <v>276</v>
      </c>
      <c r="H279" s="0" t="n">
        <v>0.5</v>
      </c>
      <c r="I279" s="0" t="n">
        <v>1</v>
      </c>
      <c r="J279" s="0" t="n">
        <v>0.67</v>
      </c>
      <c r="K279" s="0" t="n">
        <v>3222</v>
      </c>
      <c r="S279" s="0" t="n">
        <v>276</v>
      </c>
      <c r="T279" s="0" t="n">
        <v>0</v>
      </c>
      <c r="U279" s="0" t="n">
        <v>0</v>
      </c>
      <c r="V279" s="0" t="n">
        <v>0</v>
      </c>
      <c r="W279" s="0" t="n">
        <v>3195</v>
      </c>
    </row>
    <row r="280" customFormat="false" ht="14.5" hidden="false" customHeight="false" outlineLevel="0" collapsed="false">
      <c r="G280" s="0" t="n">
        <v>277</v>
      </c>
      <c r="H280" s="0" t="n">
        <v>1</v>
      </c>
      <c r="I280" s="0" t="n">
        <v>0.88</v>
      </c>
      <c r="J280" s="0" t="n">
        <v>0.94</v>
      </c>
      <c r="K280" s="0" t="n">
        <v>3362</v>
      </c>
      <c r="S280" s="0" t="n">
        <v>277</v>
      </c>
      <c r="T280" s="0" t="n">
        <v>0</v>
      </c>
      <c r="U280" s="0" t="n">
        <v>0</v>
      </c>
      <c r="V280" s="0" t="n">
        <v>0</v>
      </c>
      <c r="W280" s="0" t="n">
        <v>3334</v>
      </c>
    </row>
    <row r="281" customFormat="false" ht="14.5" hidden="false" customHeight="false" outlineLevel="0" collapsed="false">
      <c r="G281" s="0" t="n">
        <v>278</v>
      </c>
      <c r="H281" s="0" t="n">
        <v>0</v>
      </c>
      <c r="I281" s="0" t="n">
        <v>0</v>
      </c>
      <c r="J281" s="0" t="n">
        <v>0</v>
      </c>
      <c r="K281" s="0" t="n">
        <v>3389</v>
      </c>
      <c r="S281" s="0" t="n">
        <v>278</v>
      </c>
      <c r="T281" s="0" t="n">
        <v>0</v>
      </c>
      <c r="U281" s="0" t="n">
        <v>0</v>
      </c>
      <c r="V281" s="0" t="n">
        <v>0</v>
      </c>
      <c r="W281" s="0" t="n">
        <v>3374</v>
      </c>
    </row>
    <row r="282" customFormat="false" ht="14.5" hidden="false" customHeight="false" outlineLevel="0" collapsed="false">
      <c r="G282" s="0" t="n">
        <v>279</v>
      </c>
      <c r="H282" s="0" t="n">
        <v>1</v>
      </c>
      <c r="I282" s="0" t="n">
        <v>0.48</v>
      </c>
      <c r="J282" s="0" t="n">
        <v>0.65</v>
      </c>
      <c r="K282" s="0" t="n">
        <v>3467</v>
      </c>
      <c r="S282" s="0" t="n">
        <v>279</v>
      </c>
      <c r="T282" s="0" t="n">
        <v>0</v>
      </c>
      <c r="U282" s="0" t="n">
        <v>0</v>
      </c>
      <c r="V282" s="0" t="n">
        <v>0</v>
      </c>
      <c r="W282" s="0" t="n">
        <v>3495</v>
      </c>
    </row>
    <row r="283" customFormat="false" ht="14.5" hidden="false" customHeight="false" outlineLevel="0" collapsed="false">
      <c r="G283" s="0" t="n">
        <v>280</v>
      </c>
      <c r="H283" s="0" t="n">
        <v>0.52</v>
      </c>
      <c r="I283" s="0" t="n">
        <v>0.95</v>
      </c>
      <c r="J283" s="0" t="n">
        <v>0.67</v>
      </c>
      <c r="K283" s="0" t="n">
        <v>3256</v>
      </c>
      <c r="S283" s="0" t="n">
        <v>280</v>
      </c>
      <c r="T283" s="0" t="n">
        <v>0</v>
      </c>
      <c r="U283" s="0" t="n">
        <v>0</v>
      </c>
      <c r="V283" s="0" t="n">
        <v>0</v>
      </c>
      <c r="W283" s="0" t="n">
        <v>3224</v>
      </c>
    </row>
    <row r="284" customFormat="false" ht="14.5" hidden="false" customHeight="false" outlineLevel="0" collapsed="false">
      <c r="G284" s="0" t="n">
        <v>281</v>
      </c>
      <c r="H284" s="0" t="n">
        <v>1</v>
      </c>
      <c r="I284" s="0" t="n">
        <v>1</v>
      </c>
      <c r="J284" s="0" t="n">
        <v>1</v>
      </c>
      <c r="K284" s="0" t="n">
        <v>3157</v>
      </c>
      <c r="S284" s="0" t="n">
        <v>281</v>
      </c>
      <c r="T284" s="0" t="n">
        <v>0</v>
      </c>
      <c r="U284" s="0" t="n">
        <v>0</v>
      </c>
      <c r="V284" s="0" t="n">
        <v>0</v>
      </c>
      <c r="W284" s="0" t="n">
        <v>3191</v>
      </c>
    </row>
    <row r="285" customFormat="false" ht="14.5" hidden="false" customHeight="false" outlineLevel="0" collapsed="false">
      <c r="G285" s="0" t="n">
        <v>282</v>
      </c>
      <c r="H285" s="0" t="n">
        <v>0.49</v>
      </c>
      <c r="I285" s="0" t="n">
        <v>1</v>
      </c>
      <c r="J285" s="0" t="n">
        <v>0.66</v>
      </c>
      <c r="K285" s="0" t="n">
        <v>3285</v>
      </c>
      <c r="S285" s="0" t="n">
        <v>282</v>
      </c>
      <c r="T285" s="0" t="n">
        <v>0</v>
      </c>
      <c r="U285" s="0" t="n">
        <v>0</v>
      </c>
      <c r="V285" s="0" t="n">
        <v>0</v>
      </c>
      <c r="W285" s="0" t="n">
        <v>3277</v>
      </c>
    </row>
    <row r="286" customFormat="false" ht="14.5" hidden="false" customHeight="false" outlineLevel="0" collapsed="false">
      <c r="G286" s="0" t="n">
        <v>283</v>
      </c>
      <c r="H286" s="0" t="n">
        <v>1</v>
      </c>
      <c r="I286" s="0" t="n">
        <v>1</v>
      </c>
      <c r="J286" s="0" t="n">
        <v>1</v>
      </c>
      <c r="K286" s="0" t="n">
        <v>3332</v>
      </c>
      <c r="S286" s="0" t="n">
        <v>283</v>
      </c>
      <c r="T286" s="0" t="n">
        <v>0</v>
      </c>
      <c r="U286" s="0" t="n">
        <v>0</v>
      </c>
      <c r="V286" s="0" t="n">
        <v>0</v>
      </c>
      <c r="W286" s="0" t="n">
        <v>3298</v>
      </c>
    </row>
    <row r="287" customFormat="false" ht="14.5" hidden="false" customHeight="false" outlineLevel="0" collapsed="false">
      <c r="G287" s="0" t="n">
        <v>284</v>
      </c>
      <c r="H287" s="0" t="n">
        <v>0</v>
      </c>
      <c r="I287" s="0" t="n">
        <v>0</v>
      </c>
      <c r="J287" s="0" t="n">
        <v>0</v>
      </c>
      <c r="K287" s="0" t="n">
        <v>3277</v>
      </c>
      <c r="S287" s="0" t="n">
        <v>284</v>
      </c>
      <c r="T287" s="0" t="n">
        <v>0</v>
      </c>
      <c r="U287" s="0" t="n">
        <v>0</v>
      </c>
      <c r="V287" s="0" t="n">
        <v>0</v>
      </c>
      <c r="W287" s="0" t="n">
        <v>3290</v>
      </c>
    </row>
    <row r="288" customFormat="false" ht="14.5" hidden="false" customHeight="false" outlineLevel="0" collapsed="false">
      <c r="G288" s="0" t="n">
        <v>285</v>
      </c>
      <c r="H288" s="0" t="n">
        <v>1</v>
      </c>
      <c r="I288" s="0" t="n">
        <v>1</v>
      </c>
      <c r="J288" s="0" t="n">
        <v>1</v>
      </c>
      <c r="K288" s="0" t="n">
        <v>3753</v>
      </c>
      <c r="S288" s="0" t="n">
        <v>285</v>
      </c>
      <c r="T288" s="0" t="n">
        <v>0</v>
      </c>
      <c r="U288" s="0" t="n">
        <v>0</v>
      </c>
      <c r="V288" s="0" t="n">
        <v>0</v>
      </c>
      <c r="W288" s="0" t="n">
        <v>3745</v>
      </c>
    </row>
    <row r="289" customFormat="false" ht="14.5" hidden="false" customHeight="false" outlineLevel="0" collapsed="false">
      <c r="G289" s="0" t="n">
        <v>286</v>
      </c>
      <c r="H289" s="0" t="n">
        <v>1</v>
      </c>
      <c r="I289" s="0" t="n">
        <v>1</v>
      </c>
      <c r="J289" s="0" t="n">
        <v>1</v>
      </c>
      <c r="K289" s="0" t="n">
        <v>3609</v>
      </c>
      <c r="S289" s="0" t="n">
        <v>286</v>
      </c>
      <c r="T289" s="0" t="n">
        <v>0.02</v>
      </c>
      <c r="U289" s="0" t="n">
        <v>0</v>
      </c>
      <c r="V289" s="0" t="n">
        <v>0</v>
      </c>
      <c r="W289" s="0" t="n">
        <v>3616</v>
      </c>
    </row>
    <row r="290" customFormat="false" ht="14.5" hidden="false" customHeight="false" outlineLevel="0" collapsed="false">
      <c r="G290" s="0" t="n">
        <v>287</v>
      </c>
      <c r="H290" s="0" t="n">
        <v>0.97</v>
      </c>
      <c r="I290" s="0" t="n">
        <v>1</v>
      </c>
      <c r="J290" s="0" t="n">
        <v>0.99</v>
      </c>
      <c r="K290" s="0" t="n">
        <v>3775</v>
      </c>
      <c r="S290" s="0" t="n">
        <v>287</v>
      </c>
      <c r="T290" s="0" t="n">
        <v>0.03</v>
      </c>
      <c r="U290" s="0" t="n">
        <v>0.02</v>
      </c>
      <c r="V290" s="0" t="n">
        <v>0.02</v>
      </c>
      <c r="W290" s="0" t="n">
        <v>3741</v>
      </c>
    </row>
    <row r="291" customFormat="false" ht="14.5" hidden="false" customHeight="false" outlineLevel="0" collapsed="false">
      <c r="G291" s="0" t="n">
        <v>288</v>
      </c>
      <c r="H291" s="0" t="n">
        <v>1</v>
      </c>
      <c r="I291" s="0" t="n">
        <v>1</v>
      </c>
      <c r="J291" s="0" t="n">
        <v>1</v>
      </c>
      <c r="K291" s="0" t="n">
        <v>3350</v>
      </c>
      <c r="S291" s="0" t="n">
        <v>288</v>
      </c>
      <c r="T291" s="0" t="n">
        <v>0</v>
      </c>
      <c r="U291" s="0" t="n">
        <v>0</v>
      </c>
      <c r="V291" s="0" t="n">
        <v>0</v>
      </c>
      <c r="W291" s="0" t="n">
        <v>3221</v>
      </c>
    </row>
    <row r="292" customFormat="false" ht="14.5" hidden="false" customHeight="false" outlineLevel="0" collapsed="false">
      <c r="G292" s="0" t="n">
        <v>289</v>
      </c>
      <c r="H292" s="0" t="n">
        <v>0.51</v>
      </c>
      <c r="I292" s="0" t="n">
        <v>1</v>
      </c>
      <c r="J292" s="0" t="n">
        <v>0.68</v>
      </c>
      <c r="K292" s="0" t="n">
        <v>3592</v>
      </c>
      <c r="S292" s="0" t="n">
        <v>289</v>
      </c>
      <c r="T292" s="0" t="n">
        <v>0</v>
      </c>
      <c r="U292" s="0" t="n">
        <v>0</v>
      </c>
      <c r="V292" s="0" t="n">
        <v>0</v>
      </c>
      <c r="W292" s="0" t="n">
        <v>3663</v>
      </c>
    </row>
    <row r="293" customFormat="false" ht="14.5" hidden="false" customHeight="false" outlineLevel="0" collapsed="false">
      <c r="G293" s="0" t="n">
        <v>290</v>
      </c>
      <c r="H293" s="0" t="n">
        <v>0</v>
      </c>
      <c r="I293" s="0" t="n">
        <v>0</v>
      </c>
      <c r="J293" s="0" t="n">
        <v>0</v>
      </c>
      <c r="K293" s="0" t="n">
        <v>3372</v>
      </c>
      <c r="S293" s="0" t="n">
        <v>290</v>
      </c>
      <c r="T293" s="0" t="n">
        <v>0</v>
      </c>
      <c r="U293" s="0" t="n">
        <v>0</v>
      </c>
      <c r="V293" s="0" t="n">
        <v>0</v>
      </c>
      <c r="W293" s="0" t="n">
        <v>3414</v>
      </c>
    </row>
    <row r="294" customFormat="false" ht="14.5" hidden="false" customHeight="false" outlineLevel="0" collapsed="false">
      <c r="G294" s="0" t="n">
        <v>291</v>
      </c>
      <c r="H294" s="0" t="n">
        <v>1</v>
      </c>
      <c r="I294" s="0" t="n">
        <v>1</v>
      </c>
      <c r="J294" s="0" t="n">
        <v>1</v>
      </c>
      <c r="K294" s="0" t="n">
        <v>3302</v>
      </c>
      <c r="S294" s="0" t="n">
        <v>291</v>
      </c>
      <c r="T294" s="0" t="n">
        <v>0</v>
      </c>
      <c r="U294" s="0" t="n">
        <v>0</v>
      </c>
      <c r="V294" s="0" t="n">
        <v>0</v>
      </c>
      <c r="W294" s="0" t="n">
        <v>3230</v>
      </c>
    </row>
    <row r="295" customFormat="false" ht="14.5" hidden="false" customHeight="false" outlineLevel="0" collapsed="false">
      <c r="G295" s="0" t="n">
        <v>292</v>
      </c>
      <c r="H295" s="0" t="n">
        <v>0.61</v>
      </c>
      <c r="I295" s="0" t="n">
        <v>0.98</v>
      </c>
      <c r="J295" s="0" t="n">
        <v>0.75</v>
      </c>
      <c r="K295" s="0" t="n">
        <v>3222</v>
      </c>
      <c r="S295" s="0" t="n">
        <v>292</v>
      </c>
      <c r="T295" s="0" t="n">
        <v>0.03</v>
      </c>
      <c r="U295" s="0" t="n">
        <v>0.09</v>
      </c>
      <c r="V295" s="0" t="n">
        <v>0.05</v>
      </c>
      <c r="W295" s="0" t="n">
        <v>3303</v>
      </c>
    </row>
    <row r="296" customFormat="false" ht="14.5" hidden="false" customHeight="false" outlineLevel="0" collapsed="false">
      <c r="G296" s="0" t="n">
        <v>293</v>
      </c>
      <c r="H296" s="0" t="n">
        <v>1</v>
      </c>
      <c r="I296" s="0" t="n">
        <v>1</v>
      </c>
      <c r="J296" s="0" t="n">
        <v>1</v>
      </c>
      <c r="K296" s="0" t="n">
        <v>3460</v>
      </c>
      <c r="S296" s="0" t="n">
        <v>293</v>
      </c>
      <c r="T296" s="0" t="n">
        <v>0</v>
      </c>
      <c r="U296" s="0" t="n">
        <v>0</v>
      </c>
      <c r="V296" s="0" t="n">
        <v>0</v>
      </c>
      <c r="W296" s="0" t="n">
        <v>3460</v>
      </c>
    </row>
    <row r="297" customFormat="false" ht="14.5" hidden="false" customHeight="false" outlineLevel="0" collapsed="false">
      <c r="G297" s="0" t="n">
        <v>294</v>
      </c>
      <c r="H297" s="0" t="n">
        <v>0.85</v>
      </c>
      <c r="I297" s="0" t="n">
        <v>1</v>
      </c>
      <c r="J297" s="0" t="n">
        <v>0.92</v>
      </c>
      <c r="K297" s="0" t="n">
        <v>3514</v>
      </c>
      <c r="S297" s="0" t="n">
        <v>294</v>
      </c>
      <c r="T297" s="0" t="n">
        <v>0</v>
      </c>
      <c r="U297" s="0" t="n">
        <v>0</v>
      </c>
      <c r="V297" s="0" t="n">
        <v>0</v>
      </c>
      <c r="W297" s="0" t="n">
        <v>3468</v>
      </c>
    </row>
    <row r="298" customFormat="false" ht="14.5" hidden="false" customHeight="false" outlineLevel="0" collapsed="false">
      <c r="G298" s="0" t="n">
        <v>295</v>
      </c>
      <c r="H298" s="0" t="n">
        <v>0.51</v>
      </c>
      <c r="I298" s="0" t="n">
        <v>1</v>
      </c>
      <c r="J298" s="0" t="n">
        <v>0.67</v>
      </c>
      <c r="K298" s="0" t="n">
        <v>3259</v>
      </c>
      <c r="S298" s="0" t="n">
        <v>295</v>
      </c>
      <c r="T298" s="0" t="n">
        <v>0</v>
      </c>
      <c r="U298" s="0" t="n">
        <v>0</v>
      </c>
      <c r="V298" s="0" t="n">
        <v>0</v>
      </c>
      <c r="W298" s="0" t="n">
        <v>3167</v>
      </c>
    </row>
    <row r="299" customFormat="false" ht="14.5" hidden="false" customHeight="false" outlineLevel="0" collapsed="false">
      <c r="G299" s="0" t="n">
        <v>296</v>
      </c>
      <c r="H299" s="0" t="n">
        <v>0.99</v>
      </c>
      <c r="I299" s="0" t="n">
        <v>0.34</v>
      </c>
      <c r="J299" s="0" t="n">
        <v>0.51</v>
      </c>
      <c r="K299" s="0" t="n">
        <v>3121</v>
      </c>
      <c r="S299" s="0" t="n">
        <v>296</v>
      </c>
      <c r="T299" s="0" t="n">
        <v>0</v>
      </c>
      <c r="U299" s="0" t="n">
        <v>0</v>
      </c>
      <c r="V299" s="0" t="n">
        <v>0</v>
      </c>
      <c r="W299" s="0" t="n">
        <v>3115</v>
      </c>
    </row>
    <row r="300" customFormat="false" ht="14.5" hidden="false" customHeight="false" outlineLevel="0" collapsed="false">
      <c r="G300" s="0" t="n">
        <v>297</v>
      </c>
      <c r="H300" s="0" t="n">
        <v>1</v>
      </c>
      <c r="I300" s="0" t="n">
        <v>1</v>
      </c>
      <c r="J300" s="0" t="n">
        <v>1</v>
      </c>
      <c r="K300" s="0" t="n">
        <v>3483</v>
      </c>
      <c r="S300" s="0" t="n">
        <v>297</v>
      </c>
      <c r="T300" s="0" t="n">
        <v>0.01</v>
      </c>
      <c r="U300" s="0" t="n">
        <v>0</v>
      </c>
      <c r="V300" s="0" t="n">
        <v>0</v>
      </c>
      <c r="W300" s="0" t="n">
        <v>3433</v>
      </c>
    </row>
    <row r="301" customFormat="false" ht="14.5" hidden="false" customHeight="false" outlineLevel="0" collapsed="false">
      <c r="G301" s="0" t="n">
        <v>298</v>
      </c>
      <c r="H301" s="0" t="n">
        <v>0.57</v>
      </c>
      <c r="I301" s="0" t="n">
        <v>0.93</v>
      </c>
      <c r="J301" s="0" t="n">
        <v>0.71</v>
      </c>
      <c r="K301" s="0" t="n">
        <v>3242</v>
      </c>
      <c r="S301" s="0" t="n">
        <v>298</v>
      </c>
      <c r="T301" s="0" t="n">
        <v>0</v>
      </c>
      <c r="U301" s="0" t="n">
        <v>0</v>
      </c>
      <c r="V301" s="0" t="n">
        <v>0</v>
      </c>
      <c r="W301" s="0" t="n">
        <v>3280</v>
      </c>
    </row>
    <row r="302" customFormat="false" ht="14.5" hidden="false" customHeight="false" outlineLevel="0" collapsed="false">
      <c r="G302" s="0" t="n">
        <v>299</v>
      </c>
      <c r="H302" s="0" t="n">
        <v>1</v>
      </c>
      <c r="I302" s="0" t="n">
        <v>1</v>
      </c>
      <c r="J302" s="0" t="n">
        <v>1</v>
      </c>
      <c r="K302" s="0" t="n">
        <v>3165</v>
      </c>
      <c r="S302" s="0" t="n">
        <v>299</v>
      </c>
      <c r="T302" s="0" t="n">
        <v>0</v>
      </c>
      <c r="U302" s="0" t="n">
        <v>0</v>
      </c>
      <c r="V302" s="0" t="n">
        <v>0</v>
      </c>
      <c r="W302" s="0" t="n">
        <v>3273</v>
      </c>
    </row>
    <row r="303" customFormat="false" ht="14.5" hidden="false" customHeight="false" outlineLevel="0" collapsed="false">
      <c r="G303" s="0" t="n">
        <v>300</v>
      </c>
      <c r="H303" s="0" t="n">
        <v>1</v>
      </c>
      <c r="I303" s="0" t="n">
        <v>1</v>
      </c>
      <c r="J303" s="0" t="n">
        <v>1</v>
      </c>
      <c r="K303" s="0" t="n">
        <v>3516</v>
      </c>
      <c r="S303" s="0" t="n">
        <v>300</v>
      </c>
      <c r="T303" s="0" t="n">
        <v>0.09</v>
      </c>
      <c r="U303" s="0" t="n">
        <v>0.05</v>
      </c>
      <c r="V303" s="0" t="n">
        <v>0.06</v>
      </c>
      <c r="W303" s="0" t="n">
        <v>3558</v>
      </c>
    </row>
    <row r="305" customFormat="false" ht="14.5" hidden="false" customHeight="false" outlineLevel="0" collapsed="false">
      <c r="G305" s="0" t="s">
        <v>110</v>
      </c>
      <c r="S305" s="0" t="s">
        <v>111</v>
      </c>
    </row>
    <row r="306" customFormat="false" ht="14.5" hidden="false" customHeight="false" outlineLevel="0" collapsed="false">
      <c r="G306" s="0" t="s">
        <v>112</v>
      </c>
      <c r="S306" s="0" t="s">
        <v>113</v>
      </c>
    </row>
    <row r="307" customFormat="false" ht="14.5" hidden="false" customHeight="false" outlineLevel="0" collapsed="false">
      <c r="G307" s="0" t="s">
        <v>114</v>
      </c>
      <c r="S307" s="0" t="s">
        <v>115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2353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Andrew</dc:creator>
  <dc:description/>
  <dc:language>en-AU</dc:language>
  <cp:lastModifiedBy/>
  <dcterms:modified xsi:type="dcterms:W3CDTF">2020-08-08T20:20:48Z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