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emester1\Research\Smart-Grid-Blockchain-Privacy\"/>
    </mc:Choice>
  </mc:AlternateContent>
  <xr:revisionPtr revIDLastSave="0" documentId="13_ncr:1_{683CF6C3-1499-4231-8F2C-4056F0099253}" xr6:coauthVersionLast="45" xr6:coauthVersionMax="45" xr10:uidLastSave="{00000000-0000-0000-0000-000000000000}"/>
  <bookViews>
    <workbookView xWindow="15670" yWindow="3200" windowWidth="21490" windowHeight="14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D7" i="1"/>
  <c r="D8" i="1"/>
  <c r="C7" i="1"/>
  <c r="C8" i="1"/>
  <c r="H5" i="1"/>
  <c r="F7" i="1"/>
  <c r="F8" i="1"/>
  <c r="G6" i="1"/>
  <c r="G5" i="1"/>
  <c r="E8" i="1"/>
  <c r="E7" i="1"/>
  <c r="F6" i="1"/>
  <c r="F5" i="1"/>
  <c r="E6" i="1"/>
  <c r="E5" i="1"/>
  <c r="D6" i="1"/>
  <c r="D5" i="1"/>
  <c r="C5" i="1"/>
  <c r="C6" i="1"/>
  <c r="G8" i="1" l="1"/>
  <c r="G7" i="1" l="1"/>
  <c r="G3" i="1" l="1"/>
  <c r="G4" i="1"/>
  <c r="C11" i="1" l="1"/>
  <c r="C10" i="1"/>
  <c r="H8" i="1"/>
  <c r="H7" i="1" l="1"/>
  <c r="H3" i="1" l="1"/>
  <c r="H4" i="1" l="1"/>
  <c r="E3" i="1" l="1"/>
  <c r="E4" i="1" l="1"/>
  <c r="F3" i="1"/>
  <c r="F4" i="1" l="1"/>
  <c r="D3" i="1" l="1"/>
  <c r="C3" i="1"/>
  <c r="D4" i="1" l="1"/>
  <c r="C4" i="1"/>
</calcChain>
</file>

<file path=xl/sharedStrings.xml><?xml version="1.0" encoding="utf-8"?>
<sst xmlns="http://schemas.openxmlformats.org/spreadsheetml/2006/main" count="67" uniqueCount="49">
  <si>
    <t>Weekly</t>
  </si>
  <si>
    <t>Daily</t>
  </si>
  <si>
    <t>Hourly</t>
  </si>
  <si>
    <t>MLP</t>
  </si>
  <si>
    <t>KNN</t>
  </si>
  <si>
    <t>Best</t>
  </si>
  <si>
    <t>Worst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</si>
  <si>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</si>
  <si>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</si>
  <si>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</si>
  <si>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</si>
  <si>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</si>
  <si>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</si>
  <si>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</si>
  <si>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</si>
  <si>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</si>
  <si>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</si>
  <si>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</si>
  <si>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</si>
  <si>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</si>
  <si>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</si>
  <si>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</si>
  <si>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</si>
  <si>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</si>
  <si>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</si>
  <si>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</si>
  <si>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</si>
  <si>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</si>
  <si>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</si>
  <si>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</si>
  <si>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</si>
  <si>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</si>
  <si>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</si>
  <si>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Guess accuracy</t>
  </si>
  <si>
    <t>RF</t>
  </si>
  <si>
    <t>Stage 1a</t>
  </si>
  <si>
    <t>Half Hourly</t>
  </si>
  <si>
    <t>Best of k=[1, 3, 5, 10, 20, 50]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</si>
  <si>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</si>
  <si>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</si>
  <si>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</si>
  <si>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</si>
  <si>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</si>
  <si>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</si>
  <si>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</si>
  <si>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</si>
  <si>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Investigate classification methods: MLP, RF, KNN, LTSM, Cointegration</t>
  </si>
  <si>
    <t>For identifying customer and postcode. On best and worst case scenarios.</t>
  </si>
  <si>
    <t>Spread/STD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</si>
</sst>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4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6" xfId="1" applyNumberFormat="1" applyFont="1" applyBorder="1"/>
    <xf numFmtId="0" fontId="3" fillId="0" borderId="6" xfId="0" applyFont="1" applyBorder="1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0" fontId="3" fillId="0" borderId="2" xfId="0" applyFont="1" applyBorder="1"/>
    <xf numFmtId="10" fontId="0" fillId="2" borderId="1" xfId="1" applyNumberFormat="1" applyFont="1" applyFill="1" applyBorder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3" fillId="0" borderId="0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3" borderId="0" xfId="0" applyFill="1"/>
    <xf numFmtId="0" fontId="0" fillId="4" borderId="0" xfId="0" applyFill="1"/>
    <xf numFmtId="0" fontId="6" fillId="0" borderId="0" xfId="2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4" borderId="0" xfId="0" applyFont="1" applyFill="1"/>
    <xf numFmtId="0" fontId="5" fillId="0" borderId="7" xfId="0" applyFont="1" applyFill="1" applyBorder="1" applyAlignment="1"/>
    <xf numFmtId="0" fontId="0" fillId="0" borderId="0" xfId="0" applyFill="1"/>
    <xf numFmtId="10" fontId="0" fillId="5" borderId="4" xfId="1" applyNumberFormat="1" applyFont="1" applyFill="1" applyBorder="1"/>
    <xf numFmtId="10" fontId="0" fillId="5" borderId="3" xfId="1" applyNumberFormat="1" applyFont="1" applyFill="1" applyBorder="1"/>
    <xf numFmtId="10" fontId="0" fillId="5" borderId="6" xfId="1" applyNumberFormat="1" applyFont="1" applyFill="1" applyBorder="1"/>
    <xf numFmtId="10" fontId="0" fillId="5" borderId="5" xfId="1" applyNumberFormat="1" applyFont="1" applyFill="1" applyBorder="1"/>
    <xf numFmtId="10" fontId="0" fillId="0" borderId="1" xfId="1" applyNumberFormat="1" applyFont="1" applyFill="1" applyBorder="1"/>
    <xf numFmtId="10" fontId="0" fillId="0" borderId="2" xfId="1" applyNumberFormat="1" applyFont="1" applyBorder="1"/>
    <xf numFmtId="0" fontId="5" fillId="0" borderId="0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30" zoomScaleNormal="130" workbookViewId="0">
      <selection activeCell="H12" sqref="H12"/>
    </sheetView>
  </sheetViews>
  <sheetFormatPr defaultRowHeight="14.5" x14ac:dyDescent="0.35"/>
  <cols>
    <col min="1" max="1" width="9.81640625" customWidth="1"/>
    <col min="2" max="2" width="10.453125" customWidth="1"/>
    <col min="3" max="9" width="9.453125" customWidth="1"/>
    <col min="11" max="13" width="10" customWidth="1"/>
  </cols>
  <sheetData>
    <row r="1" spans="1:28" ht="15" thickBot="1" x14ac:dyDescent="0.4">
      <c r="A1" s="40" t="s">
        <v>35</v>
      </c>
      <c r="B1" s="41"/>
      <c r="C1" s="40" t="s">
        <v>0</v>
      </c>
      <c r="D1" s="41"/>
      <c r="E1" s="40" t="s">
        <v>1</v>
      </c>
      <c r="F1" s="41"/>
      <c r="G1" s="40" t="s">
        <v>2</v>
      </c>
      <c r="H1" s="41"/>
      <c r="I1" s="40" t="s">
        <v>36</v>
      </c>
      <c r="J1" s="41"/>
      <c r="K1" s="42" t="s">
        <v>11</v>
      </c>
      <c r="L1" s="42"/>
      <c r="M1" s="42"/>
    </row>
    <row r="2" spans="1:28" ht="15" thickBot="1" x14ac:dyDescent="0.4">
      <c r="A2" s="23" t="s">
        <v>31</v>
      </c>
      <c r="B2" s="24" t="s">
        <v>9</v>
      </c>
      <c r="C2" s="35" t="s">
        <v>5</v>
      </c>
      <c r="D2" s="36" t="s">
        <v>6</v>
      </c>
      <c r="E2" s="35" t="s">
        <v>5</v>
      </c>
      <c r="F2" s="36" t="s">
        <v>6</v>
      </c>
      <c r="G2" s="35" t="s">
        <v>5</v>
      </c>
      <c r="H2" s="36" t="s">
        <v>6</v>
      </c>
      <c r="I2" s="35" t="s">
        <v>5</v>
      </c>
      <c r="J2" s="36" t="s">
        <v>6</v>
      </c>
      <c r="K2" s="42"/>
      <c r="L2" s="42"/>
      <c r="M2" s="42"/>
    </row>
    <row r="3" spans="1:28" x14ac:dyDescent="0.35">
      <c r="A3" s="44" t="s">
        <v>3</v>
      </c>
      <c r="B3" s="13" t="s">
        <v>7</v>
      </c>
      <c r="C3" s="14">
        <f>(0.3982+0.3668+0.3843)/3</f>
        <v>0.3831</v>
      </c>
      <c r="D3" s="15">
        <f>(0.0224+0.0224+0.0237)/3</f>
        <v>2.2833333333333334E-2</v>
      </c>
      <c r="E3" s="14">
        <f>(0.5904+0.6326+0.5436)/3</f>
        <v>0.58886666666666665</v>
      </c>
      <c r="F3" s="15">
        <f>(0.0194+0.0194+0.0191)/3</f>
        <v>1.9300000000000001E-2</v>
      </c>
      <c r="G3" s="14">
        <f>(0.7925)/1</f>
        <v>0.79249999999999998</v>
      </c>
      <c r="H3" s="3">
        <f>(0.0181)/1</f>
        <v>1.8100000000000002E-2</v>
      </c>
      <c r="I3" s="32"/>
      <c r="J3" s="7"/>
      <c r="K3" s="43" t="s">
        <v>10</v>
      </c>
      <c r="L3" s="43"/>
      <c r="M3" s="43"/>
    </row>
    <row r="4" spans="1:28" ht="15" thickBot="1" x14ac:dyDescent="0.4">
      <c r="A4" s="38"/>
      <c r="B4" s="1" t="s">
        <v>8</v>
      </c>
      <c r="C4" s="6">
        <f>(0.2535+0.2386+0.22)/3</f>
        <v>0.23736666666666664</v>
      </c>
      <c r="D4" s="7">
        <f>(0.1181+0.1143+0.1121)/3</f>
        <v>0.11483333333333334</v>
      </c>
      <c r="E4" s="6">
        <f>(0.3411+0.3014+0.3415)/3</f>
        <v>0.32800000000000001</v>
      </c>
      <c r="F4" s="7">
        <f>(0.1134+0.1125+0.1133)/3</f>
        <v>0.11306666666666666</v>
      </c>
      <c r="G4" s="2">
        <f>(0.4382)/1</f>
        <v>0.43819999999999998</v>
      </c>
      <c r="H4" s="3">
        <f>(0.1034)/1</f>
        <v>0.10340000000000001</v>
      </c>
      <c r="I4" s="6"/>
      <c r="J4" s="7"/>
      <c r="K4" s="43"/>
      <c r="L4" s="43"/>
      <c r="M4" s="43"/>
    </row>
    <row r="5" spans="1:28" x14ac:dyDescent="0.35">
      <c r="A5" s="44" t="s">
        <v>34</v>
      </c>
      <c r="B5" s="13" t="s">
        <v>7</v>
      </c>
      <c r="C5" s="32">
        <f>(0.9811+0.9801+0.9793)/3</f>
        <v>0.98016666666666652</v>
      </c>
      <c r="D5" s="15">
        <f>(0.0042+0.0033+0.0035)/3</f>
        <v>3.6666666666666666E-3</v>
      </c>
      <c r="E5" s="32">
        <f>(1+1+1)/3</f>
        <v>1</v>
      </c>
      <c r="F5" s="15">
        <f>(0.0052+0.0049+0.0053)/3</f>
        <v>5.1333333333333335E-3</v>
      </c>
      <c r="G5" s="32">
        <f>(1+1+1)/3</f>
        <v>1</v>
      </c>
      <c r="H5" s="33">
        <f>(0.0068+0.007+0.0074)/3</f>
        <v>7.0666666666666664E-3</v>
      </c>
      <c r="I5" s="32"/>
      <c r="J5" s="15"/>
      <c r="K5" s="19"/>
      <c r="L5" s="19"/>
      <c r="M5" s="19"/>
    </row>
    <row r="6" spans="1:28" ht="15" thickBot="1" x14ac:dyDescent="0.4">
      <c r="A6" s="39"/>
      <c r="B6" s="5" t="s">
        <v>8</v>
      </c>
      <c r="C6" s="8">
        <f>(0.9797+0.9814+0.9793)/3</f>
        <v>0.9801333333333333</v>
      </c>
      <c r="D6" s="9">
        <f>(0.0044+0.0051+0.0047)/3</f>
        <v>4.7333333333333333E-3</v>
      </c>
      <c r="E6" s="8">
        <f>(1+1+1)/3</f>
        <v>1</v>
      </c>
      <c r="F6" s="9">
        <f>(0.0066+0.0064+0.0065)/3</f>
        <v>6.4999999999999997E-3</v>
      </c>
      <c r="G6" s="8">
        <f>(1+1+1)/3</f>
        <v>1</v>
      </c>
      <c r="H6" s="4">
        <f>(0.0079+0.0081+0.01)/3</f>
        <v>8.666666666666668E-3</v>
      </c>
      <c r="I6" s="8"/>
      <c r="J6" s="9"/>
      <c r="K6" s="19"/>
      <c r="L6" s="19"/>
      <c r="M6" s="19"/>
    </row>
    <row r="7" spans="1:28" x14ac:dyDescent="0.35">
      <c r="A7" s="38" t="s">
        <v>4</v>
      </c>
      <c r="B7" s="1" t="s">
        <v>7</v>
      </c>
      <c r="C7" s="6">
        <f>(0.1062+0.1091+0.1051)/3</f>
        <v>0.10680000000000001</v>
      </c>
      <c r="D7" s="7">
        <f>(0.0214+0.02+0.0204)/3</f>
        <v>2.06E-2</v>
      </c>
      <c r="E7" s="6">
        <f>(0.1277+0.1276+0.1272)/3</f>
        <v>0.12749999999999997</v>
      </c>
      <c r="F7" s="7">
        <f>(0.0227+0.02273+0.0231)/3</f>
        <v>2.284333333333333E-2</v>
      </c>
      <c r="G7" s="29">
        <f>(0.1408)/1</f>
        <v>0.14080000000000001</v>
      </c>
      <c r="H7" s="28">
        <f>(0.0221)/1</f>
        <v>2.2100000000000002E-2</v>
      </c>
      <c r="I7" s="6"/>
      <c r="J7" s="7"/>
      <c r="K7" t="s">
        <v>37</v>
      </c>
    </row>
    <row r="8" spans="1:28" ht="15" thickBot="1" x14ac:dyDescent="0.4">
      <c r="A8" s="39"/>
      <c r="B8" s="5" t="s">
        <v>8</v>
      </c>
      <c r="C8" s="8">
        <f>(0.1401+0.1378+0.1374)/3</f>
        <v>0.13843333333333332</v>
      </c>
      <c r="D8" s="9">
        <f>(0.1026+0.1017+0.1048)/3</f>
        <v>0.10303333333333332</v>
      </c>
      <c r="E8" s="8">
        <f>(0.1577+0.1582+0.1566)/3</f>
        <v>0.1575</v>
      </c>
      <c r="F8" s="9">
        <f>(0.0917+0.091+0.0914)/3</f>
        <v>9.1366666666666665E-2</v>
      </c>
      <c r="G8" s="31">
        <f>(0.1756)/1</f>
        <v>0.17560000000000001</v>
      </c>
      <c r="H8" s="30">
        <f>(0.0925)/1</f>
        <v>9.2499999999999999E-2</v>
      </c>
      <c r="I8" s="8"/>
      <c r="J8" s="9"/>
      <c r="K8" t="s">
        <v>37</v>
      </c>
    </row>
    <row r="9" spans="1:28" x14ac:dyDescent="0.35">
      <c r="G9" s="26"/>
      <c r="H9" s="26"/>
      <c r="I9" s="34"/>
      <c r="J9" s="27"/>
      <c r="K9" s="27"/>
    </row>
    <row r="10" spans="1:28" x14ac:dyDescent="0.35">
      <c r="B10" s="18" t="s">
        <v>7</v>
      </c>
      <c r="C10" s="17">
        <f>1/300</f>
        <v>3.3333333333333335E-3</v>
      </c>
      <c r="D10" t="s">
        <v>33</v>
      </c>
      <c r="G10" s="45"/>
      <c r="H10" s="27"/>
      <c r="I10" s="25" t="s">
        <v>48</v>
      </c>
      <c r="J10" s="21"/>
      <c r="AB10" s="22"/>
    </row>
    <row r="11" spans="1:28" x14ac:dyDescent="0.35">
      <c r="B11" s="18" t="s">
        <v>8</v>
      </c>
      <c r="C11" s="17">
        <f>1/100</f>
        <v>0.01</v>
      </c>
      <c r="D11" t="s">
        <v>33</v>
      </c>
      <c r="G11" s="45"/>
      <c r="H11" s="27"/>
      <c r="I11" s="45"/>
      <c r="J11" s="27"/>
    </row>
    <row r="12" spans="1:28" x14ac:dyDescent="0.35">
      <c r="A12" s="12" t="s">
        <v>12</v>
      </c>
      <c r="G12" s="27"/>
      <c r="H12" s="27"/>
      <c r="I12" s="45"/>
      <c r="J12" s="27"/>
    </row>
    <row r="13" spans="1:28" x14ac:dyDescent="0.35">
      <c r="A13" s="10" t="s">
        <v>16</v>
      </c>
      <c r="B13" s="16" t="s">
        <v>14</v>
      </c>
      <c r="K13" s="20" t="s">
        <v>32</v>
      </c>
    </row>
    <row r="15" spans="1:28" x14ac:dyDescent="0.35">
      <c r="A15" s="10" t="s">
        <v>13</v>
      </c>
      <c r="B15" s="16" t="s">
        <v>15</v>
      </c>
      <c r="E15" s="11"/>
      <c r="H15" s="16"/>
      <c r="I15" s="16"/>
    </row>
    <row r="16" spans="1:28" x14ac:dyDescent="0.35">
      <c r="A16" s="10"/>
      <c r="B16" s="37" t="s">
        <v>39</v>
      </c>
      <c r="E16" s="16"/>
      <c r="H16" s="16"/>
      <c r="I16" s="16"/>
      <c r="K16" s="20" t="s">
        <v>32</v>
      </c>
    </row>
    <row r="17" spans="1:13" x14ac:dyDescent="0.35">
      <c r="A17" s="10"/>
      <c r="B17" t="s">
        <v>46</v>
      </c>
      <c r="K17" s="20" t="s">
        <v>32</v>
      </c>
      <c r="M17" t="s">
        <v>44</v>
      </c>
    </row>
    <row r="18" spans="1:13" x14ac:dyDescent="0.35">
      <c r="A18" s="10"/>
      <c r="B18" t="s">
        <v>47</v>
      </c>
      <c r="K18" s="20" t="s">
        <v>32</v>
      </c>
      <c r="M18" t="s">
        <v>45</v>
      </c>
    </row>
    <row r="20" spans="1:13" x14ac:dyDescent="0.35">
      <c r="A20" s="10" t="s">
        <v>17</v>
      </c>
      <c r="B20" s="16" t="s">
        <v>43</v>
      </c>
    </row>
    <row r="21" spans="1:13" x14ac:dyDescent="0.35">
      <c r="A21" s="10"/>
      <c r="B21" s="37" t="s">
        <v>38</v>
      </c>
    </row>
    <row r="22" spans="1:13" x14ac:dyDescent="0.35">
      <c r="A22" s="10" t="s">
        <v>18</v>
      </c>
      <c r="B22" t="s">
        <v>41</v>
      </c>
    </row>
    <row r="23" spans="1:13" x14ac:dyDescent="0.35">
      <c r="A23" s="10" t="s">
        <v>19</v>
      </c>
      <c r="B23" t="s">
        <v>40</v>
      </c>
    </row>
    <row r="24" spans="1:13" x14ac:dyDescent="0.35">
      <c r="A24" s="10"/>
    </row>
    <row r="25" spans="1:13" x14ac:dyDescent="0.35">
      <c r="A25" s="10" t="s">
        <v>20</v>
      </c>
      <c r="B25" s="16" t="s">
        <v>21</v>
      </c>
    </row>
    <row r="26" spans="1:13" x14ac:dyDescent="0.35">
      <c r="A26" s="10"/>
      <c r="B26" s="37" t="s">
        <v>42</v>
      </c>
    </row>
    <row r="27" spans="1:13" x14ac:dyDescent="0.35">
      <c r="A27" s="10" t="s">
        <v>22</v>
      </c>
      <c r="B27" s="11" t="s">
        <v>27</v>
      </c>
      <c r="F27" t="s">
        <v>29</v>
      </c>
    </row>
    <row r="28" spans="1:13" x14ac:dyDescent="0.35">
      <c r="A28" s="10" t="s">
        <v>23</v>
      </c>
      <c r="B28" s="11" t="s">
        <v>28</v>
      </c>
      <c r="F28" t="s">
        <v>29</v>
      </c>
    </row>
    <row r="29" spans="1:13" x14ac:dyDescent="0.35">
      <c r="A29" s="10" t="s">
        <v>24</v>
      </c>
      <c r="B29" s="11" t="s">
        <v>30</v>
      </c>
    </row>
    <row r="30" spans="1:13" x14ac:dyDescent="0.35">
      <c r="A30" s="10" t="s">
        <v>25</v>
      </c>
      <c r="B30" s="11" t="s">
        <v>26</v>
      </c>
    </row>
  </sheetData>
  <mergeCells count="10">
    <mergeCell ref="A7:A8"/>
    <mergeCell ref="A1:B1"/>
    <mergeCell ref="K1:M2"/>
    <mergeCell ref="K3:M4"/>
    <mergeCell ref="A5:A6"/>
    <mergeCell ref="I1:J1"/>
    <mergeCell ref="C1:D1"/>
    <mergeCell ref="G1:H1"/>
    <mergeCell ref="E1:F1"/>
    <mergeCell ref="A3:A4"/>
  </mergeCells>
  <pageMargins left="0.7" right="0.7" top="0.75" bottom="0.75" header="0.3" footer="0.3"/>
  <pageSetup paperSize="9" orientation="portrait" r:id="rId1"/>
  <ignoredErrors>
    <ignoredError sqref="F5: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2020-06-07T01:55:59Z</dcterms:modified>
</cp:coreProperties>
</file>