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ЭтаКнига"/>
  <mc:AlternateContent xmlns:mc="http://schemas.openxmlformats.org/markup-compatibility/2006">
    <mc:Choice Requires="x15">
      <x15ac:absPath xmlns:x15ac="http://schemas.microsoft.com/office/spreadsheetml/2010/11/ac" url="E:\!!! сезон 2023-2024\$$$ ANALITIC $$$\GitHub\"/>
    </mc:Choice>
  </mc:AlternateContent>
  <xr:revisionPtr revIDLastSave="0" documentId="13_ncr:1_{444F289B-CA07-4824-8B28-1D0229E8B343}" xr6:coauthVersionLast="45" xr6:coauthVersionMax="45" xr10:uidLastSave="{00000000-0000-0000-0000-000000000000}"/>
  <bookViews>
    <workbookView xWindow="-110" yWindow="-110" windowWidth="19420" windowHeight="10420" tabRatio="663" xr2:uid="{00000000-000D-0000-FFFF-FFFF00000000}"/>
  </bookViews>
  <sheets>
    <sheet name="отчёт" sheetId="64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64" l="1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22" i="64"/>
  <c r="B23" i="64"/>
  <c r="B24" i="64"/>
  <c r="AM8" i="64" l="1"/>
  <c r="AM69" i="64" l="1"/>
  <c r="AL69" i="64"/>
  <c r="AK69" i="64"/>
  <c r="AJ69" i="64"/>
  <c r="AC69" i="64"/>
  <c r="AU69" i="64"/>
  <c r="AM68" i="64" l="1"/>
  <c r="AM67" i="64"/>
  <c r="AM66" i="64"/>
  <c r="AM65" i="64"/>
  <c r="AM64" i="64"/>
  <c r="AM63" i="64"/>
  <c r="AM62" i="64"/>
  <c r="AM61" i="64"/>
  <c r="AM60" i="64"/>
  <c r="AM59" i="64"/>
  <c r="AM58" i="64"/>
  <c r="AM57" i="64"/>
  <c r="AM56" i="64"/>
  <c r="AM55" i="64"/>
  <c r="AM54" i="64"/>
  <c r="AM53" i="64"/>
  <c r="AM52" i="64"/>
  <c r="AM51" i="64"/>
  <c r="AM50" i="64"/>
  <c r="AM49" i="64"/>
  <c r="AM48" i="64"/>
  <c r="AM47" i="64"/>
  <c r="AM46" i="64"/>
  <c r="AM45" i="64"/>
  <c r="AM44" i="64"/>
  <c r="AM43" i="64"/>
  <c r="AM42" i="64"/>
  <c r="AM41" i="64"/>
  <c r="AM40" i="64"/>
  <c r="AM39" i="64"/>
  <c r="AM38" i="64"/>
  <c r="AM37" i="64"/>
  <c r="AM36" i="64"/>
  <c r="AM35" i="64"/>
  <c r="AM34" i="64"/>
  <c r="AM33" i="64"/>
  <c r="AM32" i="64"/>
  <c r="AM31" i="64"/>
  <c r="AM30" i="64"/>
  <c r="AM29" i="64"/>
  <c r="AM28" i="64"/>
  <c r="AM27" i="64"/>
  <c r="AM26" i="64"/>
  <c r="AM25" i="64"/>
  <c r="AM24" i="64"/>
  <c r="AM23" i="64"/>
  <c r="AL68" i="64"/>
  <c r="AL67" i="64"/>
  <c r="AL66" i="64"/>
  <c r="AL65" i="64"/>
  <c r="AL64" i="64"/>
  <c r="AL63" i="64"/>
  <c r="AL62" i="64"/>
  <c r="AL61" i="64"/>
  <c r="AL60" i="64"/>
  <c r="AL59" i="64"/>
  <c r="AL58" i="64"/>
  <c r="AL57" i="64"/>
  <c r="AL56" i="64"/>
  <c r="AL55" i="64"/>
  <c r="AL54" i="64"/>
  <c r="AL53" i="64"/>
  <c r="AL52" i="64"/>
  <c r="AL51" i="64"/>
  <c r="AL50" i="64"/>
  <c r="AL49" i="64"/>
  <c r="AL48" i="64"/>
  <c r="AL47" i="64"/>
  <c r="AL46" i="64"/>
  <c r="AL45" i="64"/>
  <c r="AL44" i="64"/>
  <c r="AL43" i="64"/>
  <c r="AL42" i="64"/>
  <c r="AL41" i="64"/>
  <c r="AL40" i="64"/>
  <c r="AL39" i="64"/>
  <c r="AL38" i="64"/>
  <c r="AL37" i="64"/>
  <c r="AL36" i="64"/>
  <c r="AL35" i="64"/>
  <c r="AL34" i="64"/>
  <c r="AL33" i="64"/>
  <c r="AL32" i="64"/>
  <c r="AL31" i="64"/>
  <c r="AL30" i="64"/>
  <c r="AL29" i="64"/>
  <c r="AL28" i="64"/>
  <c r="AL27" i="64"/>
  <c r="AL26" i="64"/>
  <c r="AL25" i="64"/>
  <c r="AL24" i="64"/>
  <c r="AL23" i="64"/>
  <c r="AK68" i="64"/>
  <c r="AK67" i="64"/>
  <c r="AK66" i="64"/>
  <c r="AK65" i="64"/>
  <c r="AK64" i="64"/>
  <c r="AK63" i="64"/>
  <c r="AK62" i="64"/>
  <c r="AK61" i="64"/>
  <c r="AK60" i="64"/>
  <c r="AK59" i="64"/>
  <c r="AK58" i="64"/>
  <c r="AK57" i="64"/>
  <c r="AK56" i="64"/>
  <c r="AK55" i="64"/>
  <c r="AK54" i="64"/>
  <c r="AK53" i="64"/>
  <c r="AK52" i="64"/>
  <c r="AK51" i="64"/>
  <c r="AK50" i="64"/>
  <c r="AK49" i="64"/>
  <c r="AK48" i="64"/>
  <c r="AK47" i="64"/>
  <c r="AK46" i="64"/>
  <c r="AK45" i="64"/>
  <c r="AK44" i="64"/>
  <c r="AK43" i="64"/>
  <c r="AK42" i="64"/>
  <c r="AK41" i="64"/>
  <c r="AK40" i="64"/>
  <c r="AK39" i="64"/>
  <c r="AK38" i="64"/>
  <c r="AK37" i="64"/>
  <c r="AK36" i="64"/>
  <c r="AK35" i="64"/>
  <c r="AK34" i="64"/>
  <c r="AK33" i="64"/>
  <c r="AK32" i="64"/>
  <c r="AK31" i="64"/>
  <c r="AK30" i="64"/>
  <c r="AK29" i="64"/>
  <c r="AK28" i="64"/>
  <c r="AK27" i="64"/>
  <c r="AK26" i="64"/>
  <c r="AK25" i="64"/>
  <c r="AK24" i="64"/>
  <c r="AK23" i="64"/>
  <c r="AK22" i="64"/>
  <c r="AJ68" i="64"/>
  <c r="AJ67" i="64"/>
  <c r="AJ66" i="64"/>
  <c r="AJ65" i="64"/>
  <c r="AJ64" i="64"/>
  <c r="AJ63" i="64"/>
  <c r="AJ62" i="64"/>
  <c r="AJ61" i="64"/>
  <c r="AJ60" i="64"/>
  <c r="AJ59" i="64"/>
  <c r="AJ58" i="64"/>
  <c r="AJ57" i="64"/>
  <c r="AJ56" i="64"/>
  <c r="AJ55" i="64"/>
  <c r="AJ54" i="64"/>
  <c r="AJ53" i="64"/>
  <c r="AJ52" i="64"/>
  <c r="AJ51" i="64"/>
  <c r="AJ50" i="64"/>
  <c r="AJ49" i="64"/>
  <c r="AJ48" i="64"/>
  <c r="AJ47" i="64"/>
  <c r="AJ46" i="64"/>
  <c r="AJ45" i="64"/>
  <c r="AJ44" i="64"/>
  <c r="AJ43" i="64"/>
  <c r="AJ42" i="64"/>
  <c r="AJ41" i="64"/>
  <c r="AJ40" i="64"/>
  <c r="AJ39" i="64"/>
  <c r="AJ38" i="64"/>
  <c r="AJ37" i="64"/>
  <c r="AJ36" i="64"/>
  <c r="AJ35" i="64"/>
  <c r="AJ34" i="64"/>
  <c r="AJ33" i="64"/>
  <c r="AJ32" i="64"/>
  <c r="AJ31" i="64"/>
  <c r="AJ30" i="64"/>
  <c r="AJ29" i="64"/>
  <c r="AJ28" i="64"/>
  <c r="AJ27" i="64"/>
  <c r="AJ26" i="64"/>
  <c r="AJ25" i="64"/>
  <c r="AJ24" i="64"/>
  <c r="AJ22" i="64"/>
  <c r="AJ23" i="64"/>
  <c r="D22" i="64" l="1"/>
  <c r="D75" i="64" l="1"/>
  <c r="AU24" i="64"/>
  <c r="AU27" i="64"/>
  <c r="D74" i="64"/>
  <c r="AK3" i="64"/>
  <c r="AC22" i="64"/>
  <c r="AC23" i="64"/>
  <c r="AU23" i="64"/>
  <c r="AC24" i="64"/>
  <c r="AC25" i="64"/>
  <c r="AD25" i="64"/>
  <c r="AW25" i="64" s="1"/>
  <c r="AC26" i="64"/>
  <c r="AD26" i="64" s="1"/>
  <c r="AW26" i="64" s="1"/>
  <c r="AC27" i="64"/>
  <c r="AD27" i="64" s="1"/>
  <c r="AW27" i="64" s="1"/>
  <c r="AC28" i="64"/>
  <c r="AD28" i="64" s="1"/>
  <c r="AW28" i="64" s="1"/>
  <c r="AC29" i="64"/>
  <c r="AD29" i="64" s="1"/>
  <c r="AW29" i="64" s="1"/>
  <c r="AC30" i="64"/>
  <c r="AD30" i="64" s="1"/>
  <c r="AW30" i="64" s="1"/>
  <c r="AC31" i="64"/>
  <c r="AC32" i="64"/>
  <c r="AD32" i="64" s="1"/>
  <c r="AW32" i="64" s="1"/>
  <c r="AC33" i="64"/>
  <c r="AD33" i="64" s="1"/>
  <c r="AW33" i="64" s="1"/>
  <c r="AC34" i="64"/>
  <c r="AC35" i="64"/>
  <c r="AD35" i="64" s="1"/>
  <c r="AW35" i="64" s="1"/>
  <c r="AC36" i="64"/>
  <c r="AD36" i="64" s="1"/>
  <c r="AW36" i="64" s="1"/>
  <c r="AC37" i="64"/>
  <c r="AD37" i="64" s="1"/>
  <c r="AW37" i="64" s="1"/>
  <c r="AC38" i="64"/>
  <c r="AD38" i="64" s="1"/>
  <c r="AW38" i="64" s="1"/>
  <c r="AC39" i="64"/>
  <c r="AD39" i="64" s="1"/>
  <c r="AW39" i="64" s="1"/>
  <c r="AC40" i="64"/>
  <c r="AD40" i="64" s="1"/>
  <c r="AW40" i="64" s="1"/>
  <c r="AC41" i="64"/>
  <c r="AD41" i="64" s="1"/>
  <c r="AW41" i="64" s="1"/>
  <c r="AC42" i="64"/>
  <c r="AD42" i="64" s="1"/>
  <c r="AW42" i="64" s="1"/>
  <c r="AC43" i="64"/>
  <c r="AD43" i="64"/>
  <c r="AW43" i="64" s="1"/>
  <c r="AC44" i="64"/>
  <c r="AD44" i="64" s="1"/>
  <c r="AC45" i="64"/>
  <c r="AD45" i="64" s="1"/>
  <c r="AW45" i="64" s="1"/>
  <c r="AC46" i="64"/>
  <c r="AD46" i="64" s="1"/>
  <c r="AW46" i="64" s="1"/>
  <c r="AC47" i="64"/>
  <c r="AD47" i="64" s="1"/>
  <c r="AW47" i="64" s="1"/>
  <c r="AC48" i="64"/>
  <c r="AC49" i="64"/>
  <c r="AD49" i="64" s="1"/>
  <c r="AW49" i="64" s="1"/>
  <c r="AC50" i="64"/>
  <c r="AD50" i="64" s="1"/>
  <c r="AW50" i="64" s="1"/>
  <c r="AC51" i="64"/>
  <c r="AD51" i="64" s="1"/>
  <c r="AW51" i="64" s="1"/>
  <c r="AC52" i="64"/>
  <c r="AC53" i="64"/>
  <c r="AD53" i="64" s="1"/>
  <c r="AW53" i="64" s="1"/>
  <c r="AC54" i="64"/>
  <c r="AD54" i="64" s="1"/>
  <c r="AW54" i="64" s="1"/>
  <c r="AC55" i="64"/>
  <c r="AD55" i="64" s="1"/>
  <c r="AW55" i="64" s="1"/>
  <c r="AC56" i="64"/>
  <c r="AC57" i="64"/>
  <c r="AD57" i="64" s="1"/>
  <c r="AW57" i="64" s="1"/>
  <c r="AC58" i="64"/>
  <c r="AD58" i="64" s="1"/>
  <c r="AW58" i="64" s="1"/>
  <c r="AC59" i="64"/>
  <c r="AD59" i="64" s="1"/>
  <c r="AW59" i="64" s="1"/>
  <c r="AC60" i="64"/>
  <c r="AC61" i="64"/>
  <c r="AD61" i="64" s="1"/>
  <c r="AW61" i="64" s="1"/>
  <c r="AC62" i="64"/>
  <c r="AD62" i="64" s="1"/>
  <c r="AW62" i="64" s="1"/>
  <c r="AC63" i="64"/>
  <c r="AD63" i="64" s="1"/>
  <c r="AW63" i="64" s="1"/>
  <c r="AC64" i="64"/>
  <c r="AD64" i="64" s="1"/>
  <c r="AW64" i="64" s="1"/>
  <c r="AC65" i="64"/>
  <c r="AD65" i="64" s="1"/>
  <c r="AW65" i="64" s="1"/>
  <c r="AC66" i="64"/>
  <c r="AC67" i="64"/>
  <c r="AD67" i="64" s="1"/>
  <c r="AW67" i="64" s="1"/>
  <c r="AC68" i="64"/>
  <c r="Z24" i="64"/>
  <c r="Z22" i="64"/>
  <c r="AM10" i="64"/>
  <c r="AM9" i="64"/>
  <c r="W27" i="64"/>
  <c r="AY27" i="64" s="1"/>
  <c r="W28" i="64"/>
  <c r="AY28" i="64" s="1"/>
  <c r="W24" i="64"/>
  <c r="AY24" i="64" s="1"/>
  <c r="W25" i="64"/>
  <c r="AY25" i="64" s="1"/>
  <c r="W23" i="64"/>
  <c r="AY23" i="64" s="1"/>
  <c r="AU25" i="64"/>
  <c r="AU26" i="64"/>
  <c r="AU28" i="64"/>
  <c r="AU29" i="64"/>
  <c r="AU30" i="64"/>
  <c r="AU31" i="64"/>
  <c r="AU32" i="64"/>
  <c r="AU33" i="64"/>
  <c r="AU34" i="64"/>
  <c r="AU35" i="64"/>
  <c r="AU36" i="64"/>
  <c r="AU37" i="64"/>
  <c r="AU38" i="64"/>
  <c r="AU39" i="64"/>
  <c r="AU40" i="64"/>
  <c r="AU41" i="64"/>
  <c r="AU42" i="64"/>
  <c r="AU43" i="64"/>
  <c r="AU44" i="64"/>
  <c r="AU45" i="64"/>
  <c r="AU46" i="64"/>
  <c r="AU47" i="64"/>
  <c r="AU48" i="64"/>
  <c r="AU49" i="64"/>
  <c r="AU50" i="64"/>
  <c r="AU51" i="64"/>
  <c r="AU52" i="64"/>
  <c r="AU53" i="64"/>
  <c r="AU54" i="64"/>
  <c r="AU55" i="64"/>
  <c r="AU56" i="64"/>
  <c r="AU57" i="64"/>
  <c r="AU58" i="64"/>
  <c r="AU59" i="64"/>
  <c r="AU60" i="64"/>
  <c r="AU61" i="64"/>
  <c r="AU62" i="64"/>
  <c r="AU63" i="64"/>
  <c r="AU64" i="64"/>
  <c r="AU65" i="64"/>
  <c r="AU66" i="64"/>
  <c r="AU67" i="64"/>
  <c r="AU68" i="64"/>
  <c r="I22" i="64"/>
  <c r="D23" i="64" s="1"/>
  <c r="I23" i="64" s="1"/>
  <c r="D24" i="64" s="1"/>
  <c r="I24" i="64" s="1"/>
  <c r="D25" i="64" s="1"/>
  <c r="I25" i="64" s="1"/>
  <c r="D26" i="64" s="1"/>
  <c r="I26" i="64" s="1"/>
  <c r="D27" i="64" s="1"/>
  <c r="I27" i="64" s="1"/>
  <c r="D28" i="64" s="1"/>
  <c r="I28" i="64" s="1"/>
  <c r="D29" i="64" s="1"/>
  <c r="I29" i="64" s="1"/>
  <c r="D30" i="64" s="1"/>
  <c r="I30" i="64" s="1"/>
  <c r="D31" i="64" s="1"/>
  <c r="I31" i="64" s="1"/>
  <c r="D32" i="64" s="1"/>
  <c r="I32" i="64" s="1"/>
  <c r="D33" i="64" s="1"/>
  <c r="I33" i="64" s="1"/>
  <c r="D34" i="64" s="1"/>
  <c r="I34" i="64" s="1"/>
  <c r="D35" i="64" s="1"/>
  <c r="I35" i="64" s="1"/>
  <c r="D36" i="64" s="1"/>
  <c r="I36" i="64" s="1"/>
  <c r="D37" i="64" s="1"/>
  <c r="I37" i="64" s="1"/>
  <c r="D38" i="64" s="1"/>
  <c r="I38" i="64" s="1"/>
  <c r="D39" i="64" s="1"/>
  <c r="I39" i="64" s="1"/>
  <c r="D40" i="64" s="1"/>
  <c r="I40" i="64" s="1"/>
  <c r="D41" i="64" s="1"/>
  <c r="I41" i="64" s="1"/>
  <c r="D42" i="64" s="1"/>
  <c r="I42" i="64" s="1"/>
  <c r="D43" i="64" s="1"/>
  <c r="I43" i="64" s="1"/>
  <c r="D44" i="64" s="1"/>
  <c r="I44" i="64" s="1"/>
  <c r="D45" i="64" s="1"/>
  <c r="I45" i="64" s="1"/>
  <c r="D46" i="64" s="1"/>
  <c r="I46" i="64" s="1"/>
  <c r="D47" i="64" s="1"/>
  <c r="I47" i="64" s="1"/>
  <c r="D48" i="64" s="1"/>
  <c r="I48" i="64" s="1"/>
  <c r="D49" i="64" s="1"/>
  <c r="I49" i="64" s="1"/>
  <c r="D50" i="64" s="1"/>
  <c r="I50" i="64" s="1"/>
  <c r="D51" i="64" s="1"/>
  <c r="I51" i="64" s="1"/>
  <c r="D52" i="64" s="1"/>
  <c r="I52" i="64" s="1"/>
  <c r="D53" i="64" s="1"/>
  <c r="I53" i="64" s="1"/>
  <c r="D54" i="64" s="1"/>
  <c r="I54" i="64" s="1"/>
  <c r="D55" i="64" s="1"/>
  <c r="I55" i="64" s="1"/>
  <c r="D56" i="64" s="1"/>
  <c r="I56" i="64" s="1"/>
  <c r="D57" i="64" s="1"/>
  <c r="I57" i="64" s="1"/>
  <c r="D58" i="64" s="1"/>
  <c r="I58" i="64" s="1"/>
  <c r="D59" i="64" s="1"/>
  <c r="I59" i="64" s="1"/>
  <c r="D60" i="64" s="1"/>
  <c r="I60" i="64" s="1"/>
  <c r="D61" i="64" s="1"/>
  <c r="I61" i="64" s="1"/>
  <c r="D62" i="64" s="1"/>
  <c r="I62" i="64" s="1"/>
  <c r="D63" i="64" s="1"/>
  <c r="I63" i="64" s="1"/>
  <c r="D64" i="64" s="1"/>
  <c r="I64" i="64" s="1"/>
  <c r="D65" i="64" s="1"/>
  <c r="I65" i="64" s="1"/>
  <c r="D66" i="64" s="1"/>
  <c r="I66" i="64" s="1"/>
  <c r="D67" i="64" s="1"/>
  <c r="I67" i="64" s="1"/>
  <c r="D68" i="64" s="1"/>
  <c r="I68" i="64" s="1"/>
  <c r="D69" i="64" s="1"/>
  <c r="I69" i="64" s="1"/>
  <c r="Z23" i="64"/>
  <c r="AM11" i="64"/>
  <c r="AD68" i="64"/>
  <c r="AW68" i="64" s="1"/>
  <c r="AD66" i="64"/>
  <c r="AW66" i="64" s="1"/>
  <c r="AD60" i="64"/>
  <c r="AW60" i="64" s="1"/>
  <c r="AD56" i="64"/>
  <c r="AW56" i="64" s="1"/>
  <c r="AD52" i="64"/>
  <c r="AW52" i="64" s="1"/>
  <c r="AD48" i="64"/>
  <c r="AW48" i="64" s="1"/>
  <c r="AW44" i="64"/>
  <c r="AD34" i="64"/>
  <c r="AW34" i="64" s="1"/>
  <c r="W22" i="64"/>
  <c r="W35" i="64"/>
  <c r="AY35" i="64" s="1"/>
  <c r="W30" i="64"/>
  <c r="AY30" i="64" s="1"/>
  <c r="W31" i="64"/>
  <c r="AY31" i="64" s="1"/>
  <c r="W32" i="64"/>
  <c r="AY32" i="64" s="1"/>
  <c r="W33" i="64"/>
  <c r="AY33" i="64" s="1"/>
  <c r="W34" i="64"/>
  <c r="AY34" i="64" s="1"/>
  <c r="W36" i="64"/>
  <c r="AY36" i="64" s="1"/>
  <c r="W37" i="64"/>
  <c r="AY37" i="64" s="1"/>
  <c r="W38" i="64"/>
  <c r="AY38" i="64" s="1"/>
  <c r="W39" i="64"/>
  <c r="AY39" i="64" s="1"/>
  <c r="W40" i="64"/>
  <c r="AY40" i="64" s="1"/>
  <c r="W41" i="64"/>
  <c r="AY41" i="64" s="1"/>
  <c r="W42" i="64"/>
  <c r="AY42" i="64" s="1"/>
  <c r="W43" i="64"/>
  <c r="AY43" i="64" s="1"/>
  <c r="W44" i="64"/>
  <c r="AY44" i="64" s="1"/>
  <c r="W45" i="64"/>
  <c r="AY45" i="64" s="1"/>
  <c r="W46" i="64"/>
  <c r="AY46" i="64" s="1"/>
  <c r="W47" i="64"/>
  <c r="AY47" i="64" s="1"/>
  <c r="W48" i="64"/>
  <c r="AY48" i="64" s="1"/>
  <c r="W49" i="64"/>
  <c r="AY49" i="64" s="1"/>
  <c r="W50" i="64"/>
  <c r="AY50" i="64" s="1"/>
  <c r="W51" i="64"/>
  <c r="AY51" i="64" s="1"/>
  <c r="W52" i="64"/>
  <c r="AY52" i="64" s="1"/>
  <c r="W53" i="64"/>
  <c r="AY53" i="64" s="1"/>
  <c r="W54" i="64"/>
  <c r="AY54" i="64" s="1"/>
  <c r="W55" i="64"/>
  <c r="AY55" i="64" s="1"/>
  <c r="W56" i="64"/>
  <c r="AY56" i="64" s="1"/>
  <c r="W57" i="64"/>
  <c r="AY57" i="64" s="1"/>
  <c r="W58" i="64"/>
  <c r="AY58" i="64" s="1"/>
  <c r="W59" i="64"/>
  <c r="AY59" i="64" s="1"/>
  <c r="W60" i="64"/>
  <c r="AY60" i="64" s="1"/>
  <c r="W61" i="64"/>
  <c r="AY61" i="64" s="1"/>
  <c r="W62" i="64"/>
  <c r="AY62" i="64" s="1"/>
  <c r="W63" i="64"/>
  <c r="AY63" i="64" s="1"/>
  <c r="W64" i="64"/>
  <c r="AY64" i="64" s="1"/>
  <c r="W65" i="64"/>
  <c r="AY65" i="64" s="1"/>
  <c r="W66" i="64"/>
  <c r="AY66" i="64" s="1"/>
  <c r="W67" i="64"/>
  <c r="AY67" i="64" s="1"/>
  <c r="W68" i="64"/>
  <c r="AY68" i="64" s="1"/>
  <c r="Z25" i="64"/>
  <c r="Z28" i="64"/>
  <c r="Z27" i="64"/>
  <c r="W26" i="64"/>
  <c r="AY26" i="64" s="1"/>
  <c r="Z26" i="64"/>
  <c r="Z68" i="64"/>
  <c r="Z67" i="64"/>
  <c r="Z66" i="64"/>
  <c r="Z65" i="64"/>
  <c r="Z64" i="64"/>
  <c r="Z63" i="64"/>
  <c r="Z62" i="64"/>
  <c r="Z61" i="64"/>
  <c r="Z60" i="64"/>
  <c r="Z59" i="64"/>
  <c r="Z58" i="64"/>
  <c r="Z57" i="64"/>
  <c r="Z56" i="64"/>
  <c r="Z55" i="64"/>
  <c r="Z54" i="64"/>
  <c r="Z53" i="64"/>
  <c r="Z52" i="64"/>
  <c r="Z51" i="64"/>
  <c r="Z50" i="64"/>
  <c r="Z49" i="64"/>
  <c r="Z48" i="64"/>
  <c r="Z47" i="64"/>
  <c r="Z46" i="64"/>
  <c r="Z45" i="64"/>
  <c r="Z44" i="64"/>
  <c r="Z43" i="64"/>
  <c r="Z42" i="64"/>
  <c r="Z41" i="64"/>
  <c r="Z40" i="64"/>
  <c r="Z39" i="64"/>
  <c r="Z38" i="64"/>
  <c r="Z37" i="64"/>
  <c r="Z36" i="64"/>
  <c r="Z35" i="64"/>
  <c r="Z34" i="64"/>
  <c r="Z33" i="64"/>
  <c r="Z32" i="64"/>
  <c r="Z31" i="64"/>
  <c r="Z30" i="64"/>
  <c r="W29" i="64"/>
  <c r="AY29" i="64" s="1"/>
  <c r="Z29" i="64"/>
  <c r="AD23" i="64"/>
  <c r="AW23" i="64" s="1"/>
  <c r="AD22" i="64"/>
  <c r="AW22" i="64" s="1"/>
  <c r="AG22" i="64"/>
  <c r="AX22" i="64" s="1"/>
  <c r="AG23" i="64"/>
  <c r="AX23" i="64" s="1"/>
  <c r="AM12" i="64"/>
  <c r="AG31" i="64"/>
  <c r="AX31" i="64" s="1"/>
  <c r="AG50" i="64" l="1"/>
  <c r="AX50" i="64" s="1"/>
  <c r="AV31" i="64"/>
  <c r="BA31" i="64"/>
  <c r="BA23" i="64"/>
  <c r="AY22" i="64"/>
  <c r="BA22" i="64" s="1"/>
  <c r="BB22" i="64" s="1"/>
  <c r="AG32" i="64"/>
  <c r="AX32" i="64" s="1"/>
  <c r="BA32" i="64" s="1"/>
  <c r="AG51" i="64"/>
  <c r="AX51" i="64" s="1"/>
  <c r="BA51" i="64" s="1"/>
  <c r="AD24" i="64"/>
  <c r="AW24" i="64" s="1"/>
  <c r="AG28" i="64"/>
  <c r="AX28" i="64" s="1"/>
  <c r="D76" i="64"/>
  <c r="W69" i="64"/>
  <c r="AY69" i="64" s="1"/>
  <c r="Z69" i="64"/>
  <c r="AD69" i="64"/>
  <c r="AW69" i="64" s="1"/>
  <c r="AG27" i="64"/>
  <c r="AX27" i="64" s="1"/>
  <c r="AG35" i="64"/>
  <c r="AX35" i="64" s="1"/>
  <c r="BA35" i="64" s="1"/>
  <c r="AG53" i="64"/>
  <c r="AX53" i="64" s="1"/>
  <c r="BA53" i="64" s="1"/>
  <c r="AG42" i="64"/>
  <c r="AX42" i="64" s="1"/>
  <c r="BA42" i="64" s="1"/>
  <c r="AG43" i="64"/>
  <c r="AX43" i="64" s="1"/>
  <c r="AG44" i="64"/>
  <c r="AX44" i="64" s="1"/>
  <c r="AG57" i="64"/>
  <c r="AX57" i="64" s="1"/>
  <c r="AG25" i="64"/>
  <c r="AX25" i="64" s="1"/>
  <c r="BA25" i="64" s="1"/>
  <c r="AG30" i="64"/>
  <c r="AX30" i="64" s="1"/>
  <c r="AG29" i="64"/>
  <c r="AX29" i="64" s="1"/>
  <c r="AG47" i="64"/>
  <c r="AX47" i="64" s="1"/>
  <c r="AG26" i="64"/>
  <c r="AX26" i="64" s="1"/>
  <c r="BA26" i="64" s="1"/>
  <c r="AG60" i="64"/>
  <c r="AX60" i="64" s="1"/>
  <c r="BA60" i="64" s="1"/>
  <c r="AG69" i="64"/>
  <c r="AX69" i="64" s="1"/>
  <c r="BA69" i="64" s="1"/>
  <c r="AG24" i="64"/>
  <c r="AX24" i="64" s="1"/>
  <c r="BA24" i="64" s="1"/>
  <c r="AV32" i="64"/>
  <c r="AG61" i="64"/>
  <c r="AX61" i="64" s="1"/>
  <c r="BA61" i="64" s="1"/>
  <c r="AG66" i="64"/>
  <c r="AX66" i="64" s="1"/>
  <c r="BA66" i="64" s="1"/>
  <c r="AG68" i="64"/>
  <c r="AX68" i="64" s="1"/>
  <c r="BA68" i="64" s="1"/>
  <c r="AG64" i="64"/>
  <c r="AX64" i="64" s="1"/>
  <c r="BA64" i="64" s="1"/>
  <c r="AD31" i="64"/>
  <c r="AW31" i="64" s="1"/>
  <c r="AG40" i="64"/>
  <c r="AX40" i="64" s="1"/>
  <c r="BA40" i="64" s="1"/>
  <c r="AG52" i="64"/>
  <c r="AX52" i="64" s="1"/>
  <c r="BA52" i="64" s="1"/>
  <c r="AG34" i="64"/>
  <c r="AX34" i="64" s="1"/>
  <c r="BA34" i="64" s="1"/>
  <c r="AG46" i="64"/>
  <c r="AX46" i="64" s="1"/>
  <c r="BA46" i="64" s="1"/>
  <c r="AG58" i="64"/>
  <c r="AX58" i="64" s="1"/>
  <c r="BA58" i="64" s="1"/>
  <c r="AG65" i="64"/>
  <c r="AX65" i="64" s="1"/>
  <c r="BA65" i="64" s="1"/>
  <c r="AG55" i="64"/>
  <c r="AX55" i="64" s="1"/>
  <c r="BA55" i="64" s="1"/>
  <c r="AG49" i="64"/>
  <c r="AX49" i="64" s="1"/>
  <c r="BA49" i="64" s="1"/>
  <c r="AG39" i="64"/>
  <c r="AX39" i="64" s="1"/>
  <c r="BA39" i="64" s="1"/>
  <c r="AG33" i="64"/>
  <c r="AX33" i="64" s="1"/>
  <c r="BA33" i="64" s="1"/>
  <c r="AG37" i="64"/>
  <c r="AX37" i="64" s="1"/>
  <c r="BA37" i="64" s="1"/>
  <c r="AG41" i="64"/>
  <c r="AX41" i="64" s="1"/>
  <c r="BA41" i="64" s="1"/>
  <c r="AG45" i="64"/>
  <c r="AX45" i="64" s="1"/>
  <c r="BA45" i="64" s="1"/>
  <c r="AG36" i="64"/>
  <c r="AX36" i="64" s="1"/>
  <c r="BA36" i="64" s="1"/>
  <c r="AG56" i="64"/>
  <c r="AX56" i="64" s="1"/>
  <c r="BA56" i="64" s="1"/>
  <c r="AG59" i="64"/>
  <c r="AX59" i="64" s="1"/>
  <c r="BA59" i="64" s="1"/>
  <c r="AG63" i="64"/>
  <c r="AX63" i="64" s="1"/>
  <c r="BA63" i="64" s="1"/>
  <c r="AG67" i="64"/>
  <c r="AX67" i="64" s="1"/>
  <c r="BA67" i="64" s="1"/>
  <c r="AG62" i="64"/>
  <c r="AX62" i="64" s="1"/>
  <c r="BA62" i="64" s="1"/>
  <c r="AG54" i="64"/>
  <c r="AX54" i="64" s="1"/>
  <c r="BA54" i="64" s="1"/>
  <c r="AG38" i="64"/>
  <c r="AX38" i="64" s="1"/>
  <c r="BA38" i="64" s="1"/>
  <c r="AG48" i="64"/>
  <c r="AX48" i="64" s="1"/>
  <c r="BA48" i="64" s="1"/>
  <c r="AV51" i="64" l="1"/>
  <c r="AV35" i="64"/>
  <c r="AV29" i="64"/>
  <c r="BA29" i="64"/>
  <c r="AV44" i="64"/>
  <c r="BA44" i="64"/>
  <c r="AV30" i="64"/>
  <c r="BA30" i="64"/>
  <c r="AV43" i="64"/>
  <c r="BA43" i="64"/>
  <c r="AV27" i="64"/>
  <c r="BA27" i="64"/>
  <c r="AV28" i="64"/>
  <c r="BA28" i="64"/>
  <c r="AV47" i="64"/>
  <c r="BA47" i="64"/>
  <c r="AV57" i="64"/>
  <c r="BA57" i="64"/>
  <c r="AV50" i="64"/>
  <c r="BA50" i="64"/>
  <c r="AV53" i="64"/>
  <c r="AV23" i="64"/>
  <c r="BB23" i="64" s="1"/>
  <c r="AV25" i="64"/>
  <c r="AV42" i="64"/>
  <c r="AV26" i="64"/>
  <c r="AV60" i="64"/>
  <c r="AV24" i="64"/>
  <c r="AV69" i="64"/>
  <c r="AV54" i="64"/>
  <c r="AV58" i="64"/>
  <c r="AV66" i="64"/>
  <c r="AV49" i="64"/>
  <c r="AV59" i="64"/>
  <c r="AV37" i="64"/>
  <c r="AV39" i="64"/>
  <c r="AV36" i="64"/>
  <c r="AV46" i="64"/>
  <c r="AV61" i="64"/>
  <c r="AV48" i="64"/>
  <c r="AV67" i="64"/>
  <c r="AV45" i="64"/>
  <c r="AV55" i="64"/>
  <c r="AV34" i="64"/>
  <c r="AV64" i="64"/>
  <c r="AV56" i="64"/>
  <c r="AV40" i="64"/>
  <c r="AV62" i="64"/>
  <c r="AV68" i="64"/>
  <c r="AV38" i="64"/>
  <c r="AV63" i="64"/>
  <c r="AV41" i="64"/>
  <c r="AV33" i="64"/>
  <c r="AV65" i="64"/>
  <c r="AV52" i="64"/>
  <c r="BB24" i="64" l="1"/>
  <c r="BB25" i="64" s="1"/>
  <c r="BB26" i="64" s="1"/>
  <c r="BB27" i="64" s="1"/>
  <c r="BB28" i="64" s="1"/>
  <c r="BB29" i="64" s="1"/>
  <c r="BB30" i="64" s="1"/>
  <c r="BB31" i="64" s="1"/>
  <c r="BB32" i="64" s="1"/>
  <c r="BB33" i="64" s="1"/>
  <c r="BB34" i="64" s="1"/>
  <c r="BB35" i="64" s="1"/>
  <c r="BB36" i="64" s="1"/>
  <c r="BB37" i="64" s="1"/>
  <c r="BB38" i="64" s="1"/>
  <c r="BB39" i="64" s="1"/>
  <c r="BB40" i="64" s="1"/>
  <c r="BB41" i="64" s="1"/>
  <c r="BB42" i="64" s="1"/>
  <c r="BB43" i="64" s="1"/>
  <c r="BB44" i="64" s="1"/>
  <c r="BB45" i="64" s="1"/>
  <c r="BB46" i="64" s="1"/>
  <c r="BB47" i="64" s="1"/>
  <c r="BB48" i="64" s="1"/>
  <c r="BB49" i="64" s="1"/>
  <c r="BB50" i="64" s="1"/>
  <c r="BB51" i="64" s="1"/>
  <c r="BB52" i="64" s="1"/>
  <c r="BB53" i="64" s="1"/>
  <c r="BB54" i="64" s="1"/>
  <c r="BB55" i="64" s="1"/>
  <c r="BB56" i="64" s="1"/>
  <c r="BB57" i="64" s="1"/>
  <c r="BB58" i="64" s="1"/>
  <c r="BB59" i="64" s="1"/>
  <c r="BB60" i="64" s="1"/>
  <c r="BB61" i="64" s="1"/>
  <c r="BB62" i="64" s="1"/>
  <c r="BB63" i="64" s="1"/>
  <c r="BB64" i="64" s="1"/>
  <c r="BB65" i="64" s="1"/>
  <c r="BB66" i="64" s="1"/>
  <c r="BB67" i="64" s="1"/>
  <c r="BB68" i="64" s="1"/>
  <c r="BB69" i="64" s="1"/>
</calcChain>
</file>

<file path=xl/sharedStrings.xml><?xml version="1.0" encoding="utf-8"?>
<sst xmlns="http://schemas.openxmlformats.org/spreadsheetml/2006/main" count="112" uniqueCount="56">
  <si>
    <t>ДАТА</t>
  </si>
  <si>
    <t>№</t>
  </si>
  <si>
    <t>победы</t>
  </si>
  <si>
    <t>общая</t>
  </si>
  <si>
    <t>?</t>
  </si>
  <si>
    <t>/</t>
  </si>
  <si>
    <t>количество тренировок в году:</t>
  </si>
  <si>
    <t>посещаемость тренировок за год:</t>
  </si>
  <si>
    <t>эффективность тренировок за год:</t>
  </si>
  <si>
    <t>всего соревнований в году:</t>
  </si>
  <si>
    <t>нед</t>
  </si>
  <si>
    <t>пн</t>
  </si>
  <si>
    <t>вт</t>
  </si>
  <si>
    <t>ср</t>
  </si>
  <si>
    <t>чт</t>
  </si>
  <si>
    <t>пт</t>
  </si>
  <si>
    <t>сб</t>
  </si>
  <si>
    <t>вс</t>
  </si>
  <si>
    <t>занятое место в рейтинге:</t>
  </si>
  <si>
    <t>количество набранных баллов:</t>
  </si>
  <si>
    <t>количество побед:</t>
  </si>
  <si>
    <t>посещение</t>
  </si>
  <si>
    <t>за неделю</t>
  </si>
  <si>
    <t>ГОРОД</t>
  </si>
  <si>
    <t>МЕРОПРИЯТИЕ</t>
  </si>
  <si>
    <t>ВОЗРАСТ</t>
  </si>
  <si>
    <t>кол-во "золотых" наград за год:</t>
  </si>
  <si>
    <t>кол-во "серебряных" наград за год:</t>
  </si>
  <si>
    <t>кол-во "бронзовых" наград за год:</t>
  </si>
  <si>
    <t>???</t>
  </si>
  <si>
    <t>??</t>
  </si>
  <si>
    <t>количество тренировок в неделю</t>
  </si>
  <si>
    <t>МАХ количество баллов в неделю</t>
  </si>
  <si>
    <t>общее количество тренировок за год</t>
  </si>
  <si>
    <t>МАХ процент посещения тренировок за год</t>
  </si>
  <si>
    <t>провёл соревнований в году:</t>
  </si>
  <si>
    <t>эффективность</t>
  </si>
  <si>
    <t>ВЕС</t>
  </si>
  <si>
    <t>народ</t>
  </si>
  <si>
    <t>схватки</t>
  </si>
  <si>
    <t>МЕСТО</t>
  </si>
  <si>
    <t>чистые</t>
  </si>
  <si>
    <t>БАЛЛЫ</t>
  </si>
  <si>
    <t>за победу</t>
  </si>
  <si>
    <t>бонус</t>
  </si>
  <si>
    <t>ВСЕГО</t>
  </si>
  <si>
    <t>ИТОГО</t>
  </si>
  <si>
    <t>СОРЕВНОВАНИЯ   СОРЕВНОВАНИЯ   СОРЕВНОВАНИЯ   СОРЕВНОВАНИЯ   СОРЕВНОВАНИЯ   СОРЕВНОВАНИЯ</t>
  </si>
  <si>
    <t>ВЗНОС</t>
  </si>
  <si>
    <t>досрочно</t>
  </si>
  <si>
    <t>штраф</t>
  </si>
  <si>
    <t>&amp;&amp;&amp;</t>
  </si>
  <si>
    <t>самостоятельные тренировки в июле</t>
  </si>
  <si>
    <t>количество досрочных побед:</t>
  </si>
  <si>
    <t>ПЛАТА</t>
  </si>
  <si>
    <t>ОТЧЁТ за 2023-2024 учебный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</si>
</sst>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9]d\ mmm;@"/>
    <numFmt numFmtId="168" formatCode="#,##0\ &quot;₽&quot;"/>
  </numFmts>
  <fonts count="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2"/>
      <name val="Arial Cyr"/>
      <charset val="204"/>
    </font>
    <font>
      <b/>
      <sz val="20"/>
      <name val="Arial Cyr"/>
      <charset val="204"/>
    </font>
    <font>
      <b/>
      <sz val="14"/>
      <name val="Arial Cyr"/>
      <charset val="204"/>
    </font>
    <font>
      <sz val="12"/>
      <name val="Arial Cyr"/>
      <charset val="204"/>
    </font>
    <font>
      <b/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name val="Arial Cyr"/>
      <charset val="204"/>
    </font>
    <font>
      <b/>
      <sz val="16"/>
      <name val="Arial Cyr"/>
      <charset val="204"/>
    </font>
    <font>
      <b/>
      <sz val="9"/>
      <name val="Arial Cyr"/>
      <charset val="204"/>
    </font>
    <font>
      <b/>
      <sz val="24"/>
      <name val="Arial Cyr"/>
      <charset val="204"/>
    </font>
    <font>
      <sz val="14"/>
      <name val="Arial Cyr"/>
      <charset val="204"/>
    </font>
    <font>
      <b/>
      <sz val="11"/>
      <name val="Arial Cyr"/>
      <charset val="204"/>
    </font>
    <font>
      <b/>
      <sz val="36"/>
      <name val="Arial Cyr"/>
      <charset val="204"/>
    </font>
    <font>
      <sz val="8"/>
      <color indexed="9"/>
      <name val="Arial Cyr"/>
      <charset val="204"/>
    </font>
    <font>
      <b/>
      <i/>
      <sz val="48"/>
      <name val="Arial Cyr"/>
      <charset val="204"/>
    </font>
    <font>
      <b/>
      <i/>
      <sz val="14"/>
      <name val="Californian FB"/>
      <family val="1"/>
    </font>
    <font>
      <sz val="18"/>
      <name val="Arial Cyr"/>
      <charset val="204"/>
    </font>
    <font>
      <i/>
      <sz val="22"/>
      <name val="Castellar"/>
      <family val="1"/>
    </font>
    <font>
      <b/>
      <sz val="11"/>
      <color theme="0"/>
      <name val="Arial Cyr"/>
      <charset val="204"/>
    </font>
    <font>
      <sz val="8"/>
      <color theme="0"/>
      <name val="Arial Cyr"/>
      <charset val="204"/>
    </font>
    <font>
      <sz val="10"/>
      <color theme="0"/>
      <name val="Arial Cyr"/>
      <charset val="204"/>
    </font>
    <font>
      <b/>
      <sz val="10"/>
      <color theme="0"/>
      <name val="Arial Cyr"/>
      <charset val="204"/>
    </font>
    <font>
      <b/>
      <sz val="18"/>
      <color theme="0"/>
      <name val="Arial Cyr"/>
      <charset val="204"/>
    </font>
    <font>
      <b/>
      <sz val="14"/>
      <color theme="0"/>
      <name val="Arial Cyr"/>
      <charset val="204"/>
    </font>
    <font>
      <b/>
      <sz val="20"/>
      <color theme="0"/>
      <name val="Arial Cyr"/>
      <charset val="204"/>
    </font>
    <font>
      <b/>
      <sz val="12"/>
      <color theme="0"/>
      <name val="Arial Cyr"/>
      <charset val="204"/>
    </font>
    <font>
      <b/>
      <sz val="36"/>
      <color theme="0"/>
      <name val="Arial Cyr"/>
      <charset val="204"/>
    </font>
    <font>
      <b/>
      <i/>
      <sz val="48"/>
      <color theme="0"/>
      <name val="Arial Cyr"/>
      <charset val="204"/>
    </font>
    <font>
      <b/>
      <sz val="24"/>
      <color theme="0"/>
      <name val="Arial Cyr"/>
      <charset val="204"/>
    </font>
    <font>
      <b/>
      <i/>
      <sz val="36"/>
      <color theme="0"/>
      <name val="Arial Cyr"/>
      <charset val="204"/>
    </font>
    <font>
      <b/>
      <sz val="55"/>
      <color theme="0"/>
      <name val="Arial Cyr"/>
      <charset val="204"/>
    </font>
    <font>
      <b/>
      <i/>
      <sz val="26"/>
      <color theme="0"/>
      <name val="Arial Cyr"/>
      <charset val="204"/>
    </font>
    <font>
      <b/>
      <sz val="8"/>
      <color rgb="FFFF0000"/>
      <name val="Arial Cyr"/>
      <charset val="204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50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0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008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7" borderId="1" applyNumberFormat="0" applyAlignment="0" applyProtection="0"/>
    <xf numFmtId="0" fontId="11" fillId="20" borderId="2" applyNumberFormat="0" applyAlignment="0" applyProtection="0"/>
    <xf numFmtId="0" fontId="12" fillId="20" borderId="1" applyNumberFormat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21" borderId="7" applyNumberFormat="0" applyAlignment="0" applyProtection="0"/>
    <xf numFmtId="0" fontId="18" fillId="0" borderId="0" applyNumberFormat="0" applyFill="0" applyBorder="0" applyAlignment="0" applyProtection="0"/>
    <xf numFmtId="0" fontId="19" fillId="22" borderId="0" applyNumberFormat="0" applyBorder="0" applyAlignment="0" applyProtection="0"/>
    <xf numFmtId="0" fontId="20" fillId="0" borderId="0"/>
    <xf numFmtId="0" fontId="1" fillId="0" borderId="0"/>
    <xf numFmtId="0" fontId="1" fillId="0" borderId="0"/>
    <xf numFmtId="0" fontId="21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3" borderId="8" applyNumberFormat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</cellStyleXfs>
  <cellXfs count="142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4" fillId="24" borderId="12" xfId="0" applyFont="1" applyFill="1" applyBorder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166" fontId="5" fillId="24" borderId="13" xfId="0" applyNumberFormat="1" applyFont="1" applyFill="1" applyBorder="1" applyAlignment="1">
      <alignment horizontal="center" vertical="center"/>
    </xf>
    <xf numFmtId="0" fontId="3" fillId="26" borderId="18" xfId="0" applyFont="1" applyFill="1" applyBorder="1" applyAlignment="1">
      <alignment horizontal="center" textRotation="90"/>
    </xf>
    <xf numFmtId="0" fontId="3" fillId="26" borderId="19" xfId="0" applyFont="1" applyFill="1" applyBorder="1" applyAlignment="1">
      <alignment horizontal="center" textRotation="90"/>
    </xf>
    <xf numFmtId="0" fontId="3" fillId="26" borderId="20" xfId="0" applyFont="1" applyFill="1" applyBorder="1" applyAlignment="1">
      <alignment horizontal="center" textRotation="90"/>
    </xf>
    <xf numFmtId="1" fontId="5" fillId="0" borderId="11" xfId="0" applyNumberFormat="1" applyFont="1" applyBorder="1" applyAlignment="1">
      <alignment horizontal="center" vertical="center"/>
    </xf>
    <xf numFmtId="0" fontId="2" fillId="24" borderId="0" xfId="0" applyFont="1" applyFill="1" applyAlignment="1">
      <alignment horizontal="center" vertical="center" textRotation="90"/>
    </xf>
    <xf numFmtId="0" fontId="2" fillId="24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0" fontId="31" fillId="24" borderId="0" xfId="0" applyFont="1" applyFill="1" applyAlignment="1">
      <alignment horizontal="center" vertical="center"/>
    </xf>
    <xf numFmtId="1" fontId="34" fillId="24" borderId="0" xfId="0" applyNumberFormat="1" applyFont="1" applyFill="1" applyAlignment="1">
      <alignment horizontal="center" vertical="center" textRotation="90"/>
    </xf>
    <xf numFmtId="0" fontId="5" fillId="0" borderId="11" xfId="0" applyFont="1" applyBorder="1" applyAlignment="1">
      <alignment horizontal="left" vertical="center"/>
    </xf>
    <xf numFmtId="0" fontId="0" fillId="29" borderId="0" xfId="0" applyFill="1" applyBorder="1"/>
    <xf numFmtId="0" fontId="2" fillId="31" borderId="0" xfId="0" applyFont="1" applyFill="1" applyBorder="1" applyAlignment="1">
      <alignment horizontal="center" vertical="center"/>
    </xf>
    <xf numFmtId="0" fontId="0" fillId="31" borderId="0" xfId="0" applyFill="1"/>
    <xf numFmtId="0" fontId="0" fillId="33" borderId="0" xfId="0" applyFill="1" applyBorder="1"/>
    <xf numFmtId="166" fontId="38" fillId="32" borderId="11" xfId="0" applyNumberFormat="1" applyFont="1" applyFill="1" applyBorder="1" applyAlignment="1">
      <alignment horizontal="center" vertical="center"/>
    </xf>
    <xf numFmtId="1" fontId="28" fillId="36" borderId="11" xfId="0" applyNumberFormat="1" applyFont="1" applyFill="1" applyBorder="1" applyAlignment="1">
      <alignment horizontal="center" vertical="center"/>
    </xf>
    <xf numFmtId="1" fontId="43" fillId="29" borderId="11" xfId="0" applyNumberFormat="1" applyFont="1" applyFill="1" applyBorder="1" applyAlignment="1">
      <alignment horizontal="center" vertical="center"/>
    </xf>
    <xf numFmtId="0" fontId="0" fillId="33" borderId="0" xfId="0" applyFill="1"/>
    <xf numFmtId="0" fontId="2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/>
    </xf>
    <xf numFmtId="1" fontId="34" fillId="24" borderId="19" xfId="0" applyNumberFormat="1" applyFont="1" applyFill="1" applyBorder="1" applyAlignment="1">
      <alignment horizontal="center" vertical="center" textRotation="90"/>
    </xf>
    <xf numFmtId="0" fontId="44" fillId="0" borderId="11" xfId="0" applyFont="1" applyBorder="1" applyAlignment="1">
      <alignment horizontal="center" vertical="center"/>
    </xf>
    <xf numFmtId="1" fontId="44" fillId="0" borderId="11" xfId="0" applyNumberFormat="1" applyFont="1" applyBorder="1" applyAlignment="1">
      <alignment horizontal="center" vertical="center"/>
    </xf>
    <xf numFmtId="0" fontId="4" fillId="30" borderId="11" xfId="0" applyFont="1" applyFill="1" applyBorder="1" applyAlignment="1">
      <alignment horizontal="center" vertical="center"/>
    </xf>
    <xf numFmtId="0" fontId="2" fillId="33" borderId="28" xfId="0" applyFont="1" applyFill="1" applyBorder="1" applyAlignment="1">
      <alignment horizontal="center" vertical="center"/>
    </xf>
    <xf numFmtId="0" fontId="33" fillId="33" borderId="27" xfId="0" applyFont="1" applyFill="1" applyBorder="1" applyAlignment="1">
      <alignment vertical="center"/>
    </xf>
    <xf numFmtId="0" fontId="33" fillId="33" borderId="0" xfId="0" applyFont="1" applyFill="1" applyBorder="1" applyAlignment="1">
      <alignment vertical="center"/>
    </xf>
    <xf numFmtId="0" fontId="35" fillId="33" borderId="0" xfId="0" applyFont="1" applyFill="1" applyBorder="1" applyAlignment="1">
      <alignment vertical="center"/>
    </xf>
    <xf numFmtId="0" fontId="30" fillId="33" borderId="0" xfId="0" applyFont="1" applyFill="1" applyBorder="1" applyAlignment="1">
      <alignment vertical="center"/>
    </xf>
    <xf numFmtId="0" fontId="27" fillId="33" borderId="0" xfId="0" applyFont="1" applyFill="1" applyBorder="1" applyAlignment="1">
      <alignment vertical="center"/>
    </xf>
    <xf numFmtId="0" fontId="27" fillId="33" borderId="0" xfId="0" applyFont="1" applyFill="1" applyBorder="1" applyAlignment="1">
      <alignment horizontal="left" vertical="center"/>
    </xf>
    <xf numFmtId="1" fontId="28" fillId="34" borderId="11" xfId="0" applyNumberFormat="1" applyFont="1" applyFill="1" applyBorder="1" applyAlignment="1">
      <alignment horizontal="center" vertical="center"/>
    </xf>
    <xf numFmtId="0" fontId="36" fillId="30" borderId="15" xfId="0" applyFont="1" applyFill="1" applyBorder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3" fillId="30" borderId="15" xfId="0" applyFont="1" applyFill="1" applyBorder="1" applyAlignment="1">
      <alignment horizontal="center" vertical="center"/>
    </xf>
    <xf numFmtId="0" fontId="45" fillId="30" borderId="11" xfId="0" applyFont="1" applyFill="1" applyBorder="1" applyAlignment="1">
      <alignment horizontal="center" vertical="center"/>
    </xf>
    <xf numFmtId="168" fontId="6" fillId="35" borderId="11" xfId="0" applyNumberFormat="1" applyFont="1" applyFill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28" fillId="34" borderId="14" xfId="0" applyNumberFormat="1" applyFont="1" applyFill="1" applyBorder="1" applyAlignment="1">
      <alignment horizontal="center" vertical="center"/>
    </xf>
    <xf numFmtId="1" fontId="34" fillId="24" borderId="0" xfId="0" applyNumberFormat="1" applyFont="1" applyFill="1" applyBorder="1" applyAlignment="1">
      <alignment horizontal="center" vertical="center" textRotation="90"/>
    </xf>
    <xf numFmtId="1" fontId="34" fillId="24" borderId="26" xfId="0" applyNumberFormat="1" applyFont="1" applyFill="1" applyBorder="1" applyAlignment="1">
      <alignment horizontal="center" vertical="center" textRotation="90"/>
    </xf>
    <xf numFmtId="1" fontId="34" fillId="24" borderId="25" xfId="0" applyNumberFormat="1" applyFont="1" applyFill="1" applyBorder="1" applyAlignment="1">
      <alignment horizontal="center" vertical="center" textRotation="90"/>
    </xf>
    <xf numFmtId="1" fontId="34" fillId="24" borderId="20" xfId="0" applyNumberFormat="1" applyFont="1" applyFill="1" applyBorder="1" applyAlignment="1">
      <alignment horizontal="center" vertical="center" textRotation="90"/>
    </xf>
    <xf numFmtId="0" fontId="40" fillId="29" borderId="28" xfId="0" applyFont="1" applyFill="1" applyBorder="1" applyAlignment="1">
      <alignment horizontal="center" vertical="center"/>
    </xf>
    <xf numFmtId="0" fontId="40" fillId="29" borderId="29" xfId="0" applyFont="1" applyFill="1" applyBorder="1" applyAlignment="1">
      <alignment horizontal="center" vertical="center"/>
    </xf>
    <xf numFmtId="0" fontId="33" fillId="29" borderId="0" xfId="0" applyFont="1" applyFill="1" applyBorder="1" applyAlignment="1">
      <alignment vertical="center"/>
    </xf>
    <xf numFmtId="0" fontId="35" fillId="29" borderId="0" xfId="0" applyFont="1" applyFill="1" applyBorder="1" applyAlignment="1">
      <alignment vertical="center"/>
    </xf>
    <xf numFmtId="0" fontId="30" fillId="29" borderId="0" xfId="0" applyFont="1" applyFill="1" applyBorder="1" applyAlignment="1">
      <alignment vertical="center"/>
    </xf>
    <xf numFmtId="0" fontId="41" fillId="29" borderId="27" xfId="0" applyFont="1" applyFill="1" applyBorder="1"/>
    <xf numFmtId="0" fontId="47" fillId="29" borderId="0" xfId="0" applyFont="1" applyFill="1" applyBorder="1" applyAlignment="1">
      <alignment vertical="center"/>
    </xf>
    <xf numFmtId="0" fontId="41" fillId="29" borderId="0" xfId="0" applyFont="1" applyFill="1" applyBorder="1"/>
    <xf numFmtId="0" fontId="48" fillId="29" borderId="0" xfId="0" applyFont="1" applyFill="1" applyBorder="1" applyAlignment="1">
      <alignment vertical="center"/>
    </xf>
    <xf numFmtId="0" fontId="49" fillId="29" borderId="0" xfId="0" applyFont="1" applyFill="1" applyBorder="1" applyAlignment="1">
      <alignment vertical="center"/>
    </xf>
    <xf numFmtId="0" fontId="33" fillId="29" borderId="27" xfId="0" applyFont="1" applyFill="1" applyBorder="1" applyAlignment="1">
      <alignment vertical="center"/>
    </xf>
    <xf numFmtId="0" fontId="2" fillId="29" borderId="28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47" fillId="29" borderId="27" xfId="0" applyFont="1" applyFill="1" applyBorder="1" applyAlignment="1">
      <alignment horizontal="left" vertical="center"/>
    </xf>
    <xf numFmtId="0" fontId="47" fillId="29" borderId="0" xfId="0" applyFont="1" applyFill="1" applyBorder="1" applyAlignment="1">
      <alignment horizontal="left" vertical="center"/>
    </xf>
    <xf numFmtId="0" fontId="48" fillId="29" borderId="0" xfId="0" applyFont="1" applyFill="1" applyBorder="1" applyAlignment="1">
      <alignment horizontal="left" vertical="center"/>
    </xf>
    <xf numFmtId="0" fontId="41" fillId="29" borderId="0" xfId="0" applyFont="1" applyFill="1" applyBorder="1" applyAlignment="1">
      <alignment horizontal="left"/>
    </xf>
    <xf numFmtId="0" fontId="40" fillId="29" borderId="0" xfId="0" applyFont="1" applyFill="1" applyBorder="1" applyAlignment="1">
      <alignment horizontal="left" textRotation="90"/>
    </xf>
    <xf numFmtId="0" fontId="41" fillId="29" borderId="10" xfId="0" applyFont="1" applyFill="1" applyBorder="1" applyAlignment="1">
      <alignment horizontal="left"/>
    </xf>
    <xf numFmtId="0" fontId="52" fillId="29" borderId="0" xfId="0" applyFont="1" applyFill="1" applyBorder="1" applyAlignment="1">
      <alignment horizontal="right" vertical="center"/>
    </xf>
    <xf numFmtId="1" fontId="49" fillId="29" borderId="0" xfId="0" applyNumberFormat="1" applyFont="1" applyFill="1" applyBorder="1" applyAlignment="1">
      <alignment horizontal="left" vertical="center"/>
    </xf>
    <xf numFmtId="1" fontId="44" fillId="29" borderId="0" xfId="0" applyNumberFormat="1" applyFont="1" applyFill="1" applyBorder="1" applyAlignment="1">
      <alignment horizontal="left" vertical="center"/>
    </xf>
    <xf numFmtId="9" fontId="49" fillId="29" borderId="0" xfId="0" applyNumberFormat="1" applyFont="1" applyFill="1" applyBorder="1" applyAlignment="1">
      <alignment horizontal="left" vertical="center"/>
    </xf>
    <xf numFmtId="9" fontId="44" fillId="29" borderId="0" xfId="0" applyNumberFormat="1" applyFont="1" applyFill="1" applyBorder="1" applyAlignment="1">
      <alignment horizontal="left" vertical="center"/>
    </xf>
    <xf numFmtId="1" fontId="45" fillId="29" borderId="0" xfId="0" applyNumberFormat="1" applyFont="1" applyFill="1" applyBorder="1" applyAlignment="1">
      <alignment horizontal="left" vertical="center"/>
    </xf>
    <xf numFmtId="0" fontId="49" fillId="29" borderId="0" xfId="0" applyNumberFormat="1" applyFont="1" applyFill="1" applyBorder="1" applyAlignment="1">
      <alignment horizontal="left" vertical="center"/>
    </xf>
    <xf numFmtId="9" fontId="45" fillId="29" borderId="0" xfId="0" applyNumberFormat="1" applyFont="1" applyFill="1" applyBorder="1" applyAlignment="1">
      <alignment horizontal="left" vertical="center"/>
    </xf>
    <xf numFmtId="0" fontId="40" fillId="29" borderId="28" xfId="0" applyFont="1" applyFill="1" applyBorder="1" applyAlignment="1">
      <alignment horizontal="center" vertical="center" textRotation="90"/>
    </xf>
    <xf numFmtId="0" fontId="53" fillId="29" borderId="28" xfId="0" applyFont="1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37" fillId="31" borderId="11" xfId="0" applyFont="1" applyFill="1" applyBorder="1" applyAlignment="1">
      <alignment horizontal="center" vertical="center"/>
    </xf>
    <xf numFmtId="0" fontId="0" fillId="31" borderId="0" xfId="0" applyFill="1" applyBorder="1"/>
    <xf numFmtId="0" fontId="37" fillId="31" borderId="15" xfId="0" applyFont="1" applyFill="1" applyBorder="1" applyAlignment="1">
      <alignment horizontal="center" vertical="center"/>
    </xf>
    <xf numFmtId="168" fontId="6" fillId="35" borderId="15" xfId="0" applyNumberFormat="1" applyFont="1" applyFill="1" applyBorder="1" applyAlignment="1">
      <alignment horizontal="center" vertical="center"/>
    </xf>
    <xf numFmtId="166" fontId="38" fillId="32" borderId="15" xfId="0" applyNumberFormat="1" applyFont="1" applyFill="1" applyBorder="1" applyAlignment="1">
      <alignment horizontal="center" vertical="center"/>
    </xf>
    <xf numFmtId="0" fontId="39" fillId="31" borderId="24" xfId="0" applyFont="1" applyFill="1" applyBorder="1" applyAlignment="1">
      <alignment horizontal="center" vertical="center"/>
    </xf>
    <xf numFmtId="0" fontId="39" fillId="31" borderId="16" xfId="0" applyFont="1" applyFill="1" applyBorder="1" applyAlignment="1">
      <alignment horizontal="center" vertical="center"/>
    </xf>
    <xf numFmtId="0" fontId="44" fillId="31" borderId="21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31" borderId="23" xfId="0" applyFont="1" applyFill="1" applyBorder="1" applyAlignment="1">
      <alignment horizontal="center" vertical="center"/>
    </xf>
    <xf numFmtId="0" fontId="44" fillId="31" borderId="17" xfId="0" applyFont="1" applyFill="1" applyBorder="1" applyAlignment="1">
      <alignment horizontal="center" vertical="center"/>
    </xf>
    <xf numFmtId="9" fontId="5" fillId="33" borderId="13" xfId="0" applyNumberFormat="1" applyFont="1" applyFill="1" applyBorder="1" applyAlignment="1">
      <alignment horizontal="center" vertical="center"/>
    </xf>
    <xf numFmtId="9" fontId="5" fillId="33" borderId="14" xfId="0" applyNumberFormat="1" applyFont="1" applyFill="1" applyBorder="1" applyAlignment="1">
      <alignment horizontal="center" vertical="center"/>
    </xf>
    <xf numFmtId="166" fontId="5" fillId="24" borderId="12" xfId="0" applyNumberFormat="1" applyFont="1" applyFill="1" applyBorder="1" applyAlignment="1">
      <alignment horizontal="right" vertical="center"/>
    </xf>
    <xf numFmtId="166" fontId="5" fillId="24" borderId="13" xfId="0" applyNumberFormat="1" applyFont="1" applyFill="1" applyBorder="1" applyAlignment="1">
      <alignment horizontal="right" vertical="center"/>
    </xf>
    <xf numFmtId="166" fontId="5" fillId="24" borderId="13" xfId="0" applyNumberFormat="1" applyFont="1" applyFill="1" applyBorder="1" applyAlignment="1">
      <alignment horizontal="left" vertical="center"/>
    </xf>
    <xf numFmtId="166" fontId="5" fillId="24" borderId="14" xfId="0" applyNumberFormat="1" applyFont="1" applyFill="1" applyBorder="1" applyAlignment="1">
      <alignment horizontal="left" vertical="center"/>
    </xf>
    <xf numFmtId="0" fontId="27" fillId="27" borderId="11" xfId="0" applyFont="1" applyFill="1" applyBorder="1" applyAlignment="1">
      <alignment horizontal="center" vertical="center"/>
    </xf>
    <xf numFmtId="0" fontId="51" fillId="29" borderId="0" xfId="0" applyFont="1" applyFill="1" applyBorder="1" applyAlignment="1">
      <alignment horizontal="right" vertical="center"/>
    </xf>
    <xf numFmtId="0" fontId="51" fillId="29" borderId="10" xfId="0" applyFont="1" applyFill="1" applyBorder="1" applyAlignment="1">
      <alignment horizontal="right" vertical="center"/>
    </xf>
    <xf numFmtId="0" fontId="28" fillId="36" borderId="15" xfId="0" applyFont="1" applyFill="1" applyBorder="1" applyAlignment="1">
      <alignment horizontal="center" vertical="center"/>
    </xf>
    <xf numFmtId="0" fontId="28" fillId="36" borderId="11" xfId="0" applyFont="1" applyFill="1" applyBorder="1" applyAlignment="1">
      <alignment horizontal="center" vertical="center"/>
    </xf>
    <xf numFmtId="0" fontId="50" fillId="29" borderId="27" xfId="0" applyFont="1" applyFill="1" applyBorder="1" applyAlignment="1">
      <alignment horizontal="left" vertical="center"/>
    </xf>
    <xf numFmtId="0" fontId="50" fillId="29" borderId="30" xfId="0" applyFont="1" applyFill="1" applyBorder="1" applyAlignment="1">
      <alignment horizontal="left" vertical="center"/>
    </xf>
    <xf numFmtId="0" fontId="50" fillId="29" borderId="0" xfId="0" applyFont="1" applyFill="1" applyBorder="1" applyAlignment="1">
      <alignment horizontal="left" vertical="center"/>
    </xf>
    <xf numFmtId="0" fontId="50" fillId="29" borderId="10" xfId="0" applyFont="1" applyFill="1" applyBorder="1" applyAlignment="1">
      <alignment horizontal="left" vertical="center"/>
    </xf>
    <xf numFmtId="0" fontId="46" fillId="37" borderId="26" xfId="0" applyFont="1" applyFill="1" applyBorder="1" applyAlignment="1">
      <alignment horizontal="center" vertical="center"/>
    </xf>
    <xf numFmtId="0" fontId="46" fillId="37" borderId="0" xfId="0" applyFont="1" applyFill="1" applyBorder="1" applyAlignment="1">
      <alignment horizontal="center" vertical="center"/>
    </xf>
    <xf numFmtId="0" fontId="42" fillId="37" borderId="18" xfId="0" applyFont="1" applyFill="1" applyBorder="1" applyAlignment="1">
      <alignment horizontal="right" vertical="center"/>
    </xf>
    <xf numFmtId="0" fontId="42" fillId="37" borderId="19" xfId="0" applyFont="1" applyFill="1" applyBorder="1" applyAlignment="1">
      <alignment horizontal="right" vertical="center"/>
    </xf>
    <xf numFmtId="0" fontId="39" fillId="37" borderId="18" xfId="0" applyFont="1" applyFill="1" applyBorder="1" applyAlignment="1">
      <alignment horizontal="center" vertical="center"/>
    </xf>
    <xf numFmtId="0" fontId="39" fillId="37" borderId="19" xfId="0" applyFont="1" applyFill="1" applyBorder="1" applyAlignment="1">
      <alignment horizontal="center" vertical="center"/>
    </xf>
    <xf numFmtId="0" fontId="4" fillId="28" borderId="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5" fillId="27" borderId="26" xfId="0" applyFont="1" applyFill="1" applyBorder="1" applyAlignment="1">
      <alignment horizontal="center" vertical="center"/>
    </xf>
    <xf numFmtId="0" fontId="5" fillId="27" borderId="25" xfId="0" applyFont="1" applyFill="1" applyBorder="1" applyAlignment="1">
      <alignment horizontal="center" vertical="center"/>
    </xf>
    <xf numFmtId="0" fontId="5" fillId="30" borderId="26" xfId="0" applyFont="1" applyFill="1" applyBorder="1" applyAlignment="1">
      <alignment horizontal="center" vertical="center"/>
    </xf>
    <xf numFmtId="0" fontId="5" fillId="30" borderId="0" xfId="0" applyFont="1" applyFill="1" applyBorder="1" applyAlignment="1">
      <alignment horizontal="center" vertical="center"/>
    </xf>
    <xf numFmtId="0" fontId="5" fillId="30" borderId="25" xfId="0" applyFont="1" applyFill="1" applyBorder="1" applyAlignment="1">
      <alignment horizontal="center" vertical="center"/>
    </xf>
    <xf numFmtId="0" fontId="43" fillId="29" borderId="15" xfId="0" applyFont="1" applyFill="1" applyBorder="1" applyAlignment="1">
      <alignment horizontal="center" vertical="center"/>
    </xf>
    <xf numFmtId="0" fontId="43" fillId="29" borderId="11" xfId="0" applyFont="1" applyFill="1" applyBorder="1" applyAlignment="1">
      <alignment horizontal="center" vertical="center"/>
    </xf>
    <xf numFmtId="0" fontId="28" fillId="34" borderId="15" xfId="0" applyFont="1" applyFill="1" applyBorder="1" applyAlignment="1">
      <alignment horizontal="center" vertical="center"/>
    </xf>
    <xf numFmtId="0" fontId="28" fillId="34" borderId="11" xfId="0" applyFont="1" applyFill="1" applyBorder="1" applyAlignment="1">
      <alignment horizontal="center" vertical="center"/>
    </xf>
    <xf numFmtId="0" fontId="7" fillId="26" borderId="18" xfId="0" applyFont="1" applyFill="1" applyBorder="1" applyAlignment="1">
      <alignment horizontal="right" vertical="center"/>
    </xf>
    <xf numFmtId="0" fontId="7" fillId="26" borderId="19" xfId="0" applyFont="1" applyFill="1" applyBorder="1" applyAlignment="1">
      <alignment horizontal="right" vertical="center"/>
    </xf>
    <xf numFmtId="0" fontId="27" fillId="26" borderId="26" xfId="0" applyFont="1" applyFill="1" applyBorder="1" applyAlignment="1">
      <alignment horizontal="center" vertical="center"/>
    </xf>
    <xf numFmtId="0" fontId="27" fillId="26" borderId="0" xfId="0" applyFont="1" applyFill="1" applyBorder="1" applyAlignment="1">
      <alignment horizontal="center" vertical="center"/>
    </xf>
    <xf numFmtId="0" fontId="27" fillId="26" borderId="25" xfId="0" applyFont="1" applyFill="1" applyBorder="1" applyAlignment="1">
      <alignment horizontal="center" vertical="center"/>
    </xf>
    <xf numFmtId="0" fontId="5" fillId="27" borderId="15" xfId="0" applyFont="1" applyFill="1" applyBorder="1" applyAlignment="1">
      <alignment horizontal="center" vertical="center"/>
    </xf>
    <xf numFmtId="0" fontId="7" fillId="30" borderId="15" xfId="0" applyFont="1" applyFill="1" applyBorder="1" applyAlignment="1">
      <alignment horizontal="center" textRotation="90"/>
    </xf>
    <xf numFmtId="0" fontId="7" fillId="30" borderId="11" xfId="0" applyFont="1" applyFill="1" applyBorder="1" applyAlignment="1">
      <alignment horizontal="center" textRotation="90"/>
    </xf>
    <xf numFmtId="0" fontId="32" fillId="26" borderId="18" xfId="0" applyFont="1" applyFill="1" applyBorder="1" applyAlignment="1">
      <alignment horizontal="center" vertical="center"/>
    </xf>
    <xf numFmtId="0" fontId="32" fillId="26" borderId="19" xfId="0" applyFont="1" applyFill="1" applyBorder="1" applyAlignment="1">
      <alignment horizontal="center" vertical="center"/>
    </xf>
    <xf numFmtId="0" fontId="32" fillId="26" borderId="20" xfId="0" applyFont="1" applyFill="1" applyBorder="1" applyAlignment="1">
      <alignment horizontal="center" vertical="center"/>
    </xf>
  </cellXfs>
  <cellStyles count="45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 xr:uid="{00000000-0005-0000-0000-000024000000}"/>
    <cellStyle name="Обычный 3" xfId="37" xr:uid="{00000000-0005-0000-0000-000025000000}"/>
    <cellStyle name="Обычный 4" xfId="38" xr:uid="{00000000-0005-0000-0000-000026000000}"/>
    <cellStyle name="Плохой" xfId="39" builtinId="27" customBuiltin="1"/>
    <cellStyle name="Пояснение" xfId="40" builtinId="53" customBuiltin="1"/>
    <cellStyle name="Примечание" xfId="41" builtinId="10" customBuiltin="1"/>
    <cellStyle name="Связанная ячейка" xfId="42" builtinId="24" customBuiltin="1"/>
    <cellStyle name="Текст предупреждения" xfId="43" builtinId="11" customBuiltin="1"/>
    <cellStyle name="Хороший" xfId="44" builtinId="26" customBuiltin="1"/>
  </cellStyles>
  <dxfs count="0"/>
  <tableStyles count="0" defaultTableStyle="TableStyleMedium2" defaultPivotStyle="PivotStyleLight16"/>
  <colors>
    <mruColors>
      <color rgb="FF008000"/>
      <color rgb="FFFF66CC"/>
      <color rgb="FF00FF00"/>
      <color rgb="FF99FF99"/>
      <color rgb="FFFFCCCC"/>
      <color rgb="FFFFFF99"/>
      <color rgb="FFFF7C80"/>
      <color rgb="FF0000FF"/>
      <color rgb="FF0099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0</xdr:row>
      <xdr:rowOff>0</xdr:rowOff>
    </xdr:from>
    <xdr:to>
      <xdr:col>35</xdr:col>
      <xdr:colOff>717550</xdr:colOff>
      <xdr:row>18</xdr:row>
      <xdr:rowOff>261278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015F2F7-84E0-4C9A-91EB-D21AA4208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150" y="0"/>
          <a:ext cx="6121400" cy="61286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!!%20&#1089;&#1077;&#1079;&#1086;&#1085;%202023-2024/&#1041;&#1040;&#1047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СЫЛКИ"/>
      <sheetName val="спортсмены"/>
      <sheetName val="СПИСКИ"/>
      <sheetName val="расклад"/>
      <sheetName val="календарь"/>
      <sheetName val="документы"/>
      <sheetName val="ученики"/>
      <sheetName val="РЕЙТИНГ"/>
      <sheetName val="ИЮЛЬ"/>
      <sheetName val="фото"/>
      <sheetName val="ПОСЕЩ август"/>
      <sheetName val="принятие"/>
      <sheetName val="расписание"/>
      <sheetName val="ОФП (сентябрь)"/>
      <sheetName val="ОФП (январь)"/>
      <sheetName val="ОФП (июнь)"/>
      <sheetName val="ОФП (команд)"/>
      <sheetName val="БАЛЛЫ"/>
      <sheetName val="разряд юн"/>
      <sheetName val="РАЗРЯДЫ"/>
      <sheetName val="разряд МС"/>
      <sheetName val="распис(лето)"/>
      <sheetName val="анкета"/>
      <sheetName val="СБОРНИК"/>
      <sheetName val="СБОРНИК (2)"/>
      <sheetName val="смета"/>
      <sheetName val="ПРАЙС"/>
      <sheetName val="темат СОГ"/>
      <sheetName val="темат НП-1"/>
      <sheetName val="НАГРАЖДЕНИЕ"/>
      <sheetName val="долги"/>
      <sheetName val="конвертик"/>
      <sheetName val="ОФП (бланк)"/>
      <sheetName val="ОФП (бланк) (2)"/>
      <sheetName val="МОДЕЛЬ"/>
      <sheetName val="НАГРУЗКА"/>
      <sheetName val="обработка"/>
      <sheetName val="ОФП сен"/>
      <sheetName val="ОФП янв"/>
      <sheetName val="ОФП июн"/>
      <sheetName val="ОФП ком"/>
    </sheetNames>
    <sheetDataSet>
      <sheetData sheetId="0">
        <row r="1">
          <cell r="B1" t="str">
            <v>самбо</v>
          </cell>
        </row>
      </sheetData>
      <sheetData sheetId="1">
        <row r="2">
          <cell r="A2">
            <v>371</v>
          </cell>
        </row>
      </sheetData>
      <sheetData sheetId="2"/>
      <sheetData sheetId="3"/>
      <sheetData sheetId="4">
        <row r="4">
          <cell r="A4">
            <v>44773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3"/>
  </sheetPr>
  <dimension ref="A1:DD100"/>
  <sheetViews>
    <sheetView tabSelected="1" topLeftCell="A14" workbookViewId="0">
      <selection activeCell="Q26" sqref="Q26"/>
    </sheetView>
  </sheetViews>
  <sheetFormatPr defaultColWidth="2.7265625" defaultRowHeight="12.5" x14ac:dyDescent="0.25"/>
  <cols>
    <col min="1" max="1" width="9.54296875" style="2" customWidth="1"/>
    <col min="2" max="2" width="9.54296875" customWidth="1"/>
    <col min="3" max="3" width="15.54296875" customWidth="1"/>
    <col min="4" max="7" width="2.7265625" customWidth="1"/>
    <col min="8" max="8" width="0.81640625" customWidth="1"/>
    <col min="9" max="35" width="2.7265625" customWidth="1"/>
    <col min="36" max="36" width="27.1796875" customWidth="1"/>
    <col min="37" max="37" width="28" customWidth="1"/>
    <col min="38" max="38" width="93.81640625" customWidth="1"/>
    <col min="39" max="39" width="20" customWidth="1"/>
    <col min="40" max="40" width="6.26953125" customWidth="1"/>
    <col min="41" max="44" width="4.1796875" customWidth="1"/>
    <col min="45" max="45" width="5.54296875" customWidth="1"/>
    <col min="46" max="46" width="8.26953125" customWidth="1"/>
    <col min="47" max="47" width="8.1796875" customWidth="1"/>
    <col min="48" max="48" width="9" customWidth="1"/>
    <col min="49" max="51" width="1.7265625" style="19" customWidth="1"/>
    <col min="52" max="53" width="11.7265625" style="19" customWidth="1"/>
    <col min="54" max="54" width="11.26953125" customWidth="1"/>
  </cols>
  <sheetData>
    <row r="1" spans="1:58" ht="21" customHeight="1" x14ac:dyDescent="0.25">
      <c r="A1" s="85"/>
      <c r="B1" s="25"/>
      <c r="C1" s="87"/>
      <c r="D1" s="61"/>
      <c r="E1" s="66"/>
      <c r="F1" s="66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69"/>
      <c r="AK1" s="69"/>
      <c r="AL1" s="108" t="s">
        <v>55</v>
      </c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9"/>
      <c r="BC1" s="30"/>
      <c r="BD1" s="30"/>
      <c r="BE1" s="30"/>
      <c r="BF1" s="30"/>
    </row>
    <row r="2" spans="1:58" ht="21" customHeight="1" x14ac:dyDescent="0.25">
      <c r="A2" s="85"/>
      <c r="B2" s="25"/>
      <c r="C2" s="87"/>
      <c r="D2" s="62"/>
      <c r="E2" s="58"/>
      <c r="F2" s="58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70"/>
      <c r="AK2" s="7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1"/>
      <c r="BC2" s="30"/>
      <c r="BD2" s="30"/>
      <c r="BE2" s="30"/>
      <c r="BF2" s="30"/>
    </row>
    <row r="3" spans="1:58" ht="21" customHeight="1" x14ac:dyDescent="0.25">
      <c r="A3" s="85"/>
      <c r="B3" s="25"/>
      <c r="C3" s="87"/>
      <c r="D3" s="63"/>
      <c r="E3" s="59"/>
      <c r="F3" s="5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71"/>
      <c r="AK3" s="104" t="e">
        <f>#REF!</f>
        <v>#REF!</v>
      </c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5"/>
      <c r="BC3" s="30"/>
      <c r="BD3" s="30"/>
      <c r="BE3" s="30"/>
      <c r="BF3" s="30"/>
    </row>
    <row r="4" spans="1:58" ht="21" customHeight="1" x14ac:dyDescent="0.25">
      <c r="A4" s="85"/>
      <c r="B4" s="25"/>
      <c r="C4" s="87"/>
      <c r="D4" s="64"/>
      <c r="E4" s="59"/>
      <c r="F4" s="5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71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5"/>
      <c r="BC4" s="30"/>
      <c r="BD4" s="30"/>
      <c r="BE4" s="30"/>
      <c r="BF4" s="30"/>
    </row>
    <row r="5" spans="1:58" ht="21" customHeight="1" x14ac:dyDescent="0.25">
      <c r="A5" s="85"/>
      <c r="B5" s="25"/>
      <c r="C5" s="87"/>
      <c r="D5" s="64"/>
      <c r="E5" s="59"/>
      <c r="F5" s="5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71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5"/>
      <c r="BC5" s="30"/>
      <c r="BD5" s="30"/>
      <c r="BE5" s="30"/>
      <c r="BF5" s="30"/>
    </row>
    <row r="6" spans="1:58" s="1" customFormat="1" ht="21" customHeight="1" x14ac:dyDescent="0.25">
      <c r="A6" s="85"/>
      <c r="B6" s="25"/>
      <c r="C6" s="87"/>
      <c r="D6" s="65"/>
      <c r="E6" s="60"/>
      <c r="F6" s="6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26"/>
      <c r="AD6" s="26"/>
      <c r="AE6" s="26"/>
      <c r="AF6" s="26"/>
      <c r="AG6" s="26"/>
      <c r="AH6" s="26"/>
      <c r="AI6" s="26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3"/>
      <c r="AX6" s="73"/>
      <c r="AY6" s="73"/>
      <c r="AZ6" s="73"/>
      <c r="BA6" s="73"/>
      <c r="BB6" s="74"/>
      <c r="BC6" s="30"/>
      <c r="BD6" s="30"/>
      <c r="BE6" s="30"/>
      <c r="BF6" s="30"/>
    </row>
    <row r="7" spans="1:58" s="1" customFormat="1" ht="28" customHeight="1" x14ac:dyDescent="0.25">
      <c r="A7" s="85"/>
      <c r="B7" s="25"/>
      <c r="C7" s="87"/>
      <c r="D7" s="65"/>
      <c r="E7" s="60"/>
      <c r="F7" s="6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26"/>
      <c r="AD7" s="26"/>
      <c r="AE7" s="26"/>
      <c r="AF7" s="26"/>
      <c r="AG7" s="26"/>
      <c r="AH7" s="26"/>
      <c r="AI7" s="26"/>
      <c r="AJ7" s="72"/>
      <c r="AK7" s="72"/>
      <c r="AL7" s="75" t="s">
        <v>18</v>
      </c>
      <c r="AM7" s="76" t="s">
        <v>29</v>
      </c>
      <c r="AN7" s="77"/>
      <c r="AO7" s="77"/>
      <c r="AP7" s="72"/>
      <c r="AQ7" s="72"/>
      <c r="AR7" s="72"/>
      <c r="AS7" s="72"/>
      <c r="AT7" s="72"/>
      <c r="AU7" s="72"/>
      <c r="AV7" s="72"/>
      <c r="AW7" s="73"/>
      <c r="AX7" s="73"/>
      <c r="AY7" s="73"/>
      <c r="AZ7" s="73"/>
      <c r="BA7" s="73"/>
      <c r="BB7" s="74"/>
      <c r="BC7" s="30"/>
      <c r="BD7" s="30"/>
      <c r="BE7" s="30"/>
      <c r="BF7" s="30"/>
    </row>
    <row r="8" spans="1:58" s="1" customFormat="1" ht="28" customHeight="1" x14ac:dyDescent="0.25">
      <c r="A8" s="85"/>
      <c r="B8" s="25"/>
      <c r="C8" s="87"/>
      <c r="D8" s="65"/>
      <c r="E8" s="60"/>
      <c r="F8" s="6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26"/>
      <c r="AD8" s="26"/>
      <c r="AE8" s="26"/>
      <c r="AF8" s="26"/>
      <c r="AG8" s="26"/>
      <c r="AH8" s="26"/>
      <c r="AI8" s="26"/>
      <c r="AJ8" s="72"/>
      <c r="AK8" s="72"/>
      <c r="AL8" s="75" t="s">
        <v>19</v>
      </c>
      <c r="AM8" s="76" t="e">
        <f>INDEX(отчёт!M22:BB70,MATCH(D19,отчёт!M22:M70,0),42)</f>
        <v>#N/A</v>
      </c>
      <c r="AN8" s="77"/>
      <c r="AO8" s="77"/>
      <c r="AP8" s="72"/>
      <c r="AQ8" s="72"/>
      <c r="AR8" s="72"/>
      <c r="AS8" s="72"/>
      <c r="AT8" s="72"/>
      <c r="AU8" s="72"/>
      <c r="AV8" s="72"/>
      <c r="AW8" s="73"/>
      <c r="AX8" s="73"/>
      <c r="AY8" s="73"/>
      <c r="AZ8" s="73"/>
      <c r="BA8" s="73"/>
      <c r="BB8" s="74"/>
      <c r="BC8" s="30"/>
      <c r="BD8" s="30"/>
      <c r="BE8" s="30"/>
      <c r="BF8" s="30"/>
    </row>
    <row r="9" spans="1:58" s="1" customFormat="1" ht="28" customHeight="1" x14ac:dyDescent="0.25">
      <c r="A9" s="85"/>
      <c r="B9" s="25"/>
      <c r="C9" s="87"/>
      <c r="D9" s="65"/>
      <c r="E9" s="60"/>
      <c r="F9" s="6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26"/>
      <c r="AD9" s="26"/>
      <c r="AE9" s="26"/>
      <c r="AF9" s="26"/>
      <c r="AG9" s="26"/>
      <c r="AH9" s="26"/>
      <c r="AI9" s="26"/>
      <c r="AJ9" s="72"/>
      <c r="AK9" s="72"/>
      <c r="AL9" s="75" t="s">
        <v>20</v>
      </c>
      <c r="AM9" s="76">
        <f>SUM(AQ22:AQ69)</f>
        <v>0</v>
      </c>
      <c r="AN9" s="77"/>
      <c r="AO9" s="77"/>
      <c r="AP9" s="72"/>
      <c r="AQ9" s="72"/>
      <c r="AR9" s="72"/>
      <c r="AS9" s="72"/>
      <c r="AT9" s="72"/>
      <c r="AU9" s="72"/>
      <c r="AV9" s="72"/>
      <c r="AW9" s="73"/>
      <c r="AX9" s="73"/>
      <c r="AY9" s="73"/>
      <c r="AZ9" s="73"/>
      <c r="BA9" s="73"/>
      <c r="BB9" s="74"/>
      <c r="BC9" s="30"/>
      <c r="BD9" s="30"/>
      <c r="BE9" s="30"/>
      <c r="BF9" s="30"/>
    </row>
    <row r="10" spans="1:58" s="1" customFormat="1" ht="28" customHeight="1" x14ac:dyDescent="0.25">
      <c r="A10" s="85"/>
      <c r="B10" s="25"/>
      <c r="C10" s="87"/>
      <c r="D10" s="65"/>
      <c r="E10" s="60"/>
      <c r="F10" s="6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26"/>
      <c r="AD10" s="26"/>
      <c r="AE10" s="26"/>
      <c r="AF10" s="26"/>
      <c r="AG10" s="26"/>
      <c r="AH10" s="26"/>
      <c r="AI10" s="26"/>
      <c r="AJ10" s="72"/>
      <c r="AK10" s="72"/>
      <c r="AL10" s="75" t="s">
        <v>53</v>
      </c>
      <c r="AM10" s="76">
        <f>SUM(AR22:AR69)</f>
        <v>0</v>
      </c>
      <c r="AN10" s="77"/>
      <c r="AO10" s="77"/>
      <c r="AP10" s="72"/>
      <c r="AQ10" s="72"/>
      <c r="AR10" s="72"/>
      <c r="AS10" s="72"/>
      <c r="AT10" s="72"/>
      <c r="AU10" s="72"/>
      <c r="AV10" s="72"/>
      <c r="AW10" s="73"/>
      <c r="AX10" s="73"/>
      <c r="AY10" s="73"/>
      <c r="AZ10" s="73"/>
      <c r="BA10" s="73"/>
      <c r="BB10" s="74"/>
      <c r="BC10" s="30"/>
      <c r="BD10" s="30"/>
      <c r="BE10" s="30"/>
      <c r="BF10" s="30"/>
    </row>
    <row r="11" spans="1:58" s="1" customFormat="1" ht="28" customHeight="1" x14ac:dyDescent="0.25">
      <c r="A11" s="85"/>
      <c r="B11" s="25"/>
      <c r="C11" s="87"/>
      <c r="D11" s="65"/>
      <c r="E11" s="60"/>
      <c r="F11" s="6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/>
      <c r="AD11" s="26"/>
      <c r="AE11" s="26"/>
      <c r="AF11" s="26"/>
      <c r="AG11" s="26"/>
      <c r="AH11" s="26"/>
      <c r="AI11" s="26"/>
      <c r="AJ11" s="72"/>
      <c r="AK11" s="72"/>
      <c r="AL11" s="75" t="s">
        <v>7</v>
      </c>
      <c r="AM11" s="78" t="e">
        <f>INDEX(отчёт!M22:BB70,MATCH(D19,отчёт!M22:M70,0),14)</f>
        <v>#N/A</v>
      </c>
      <c r="AN11" s="79"/>
      <c r="AO11" s="79"/>
      <c r="AP11" s="72"/>
      <c r="AQ11" s="72"/>
      <c r="AR11" s="72"/>
      <c r="AS11" s="72"/>
      <c r="AT11" s="72"/>
      <c r="AU11" s="72"/>
      <c r="AV11" s="72"/>
      <c r="AW11" s="73"/>
      <c r="AX11" s="73"/>
      <c r="AY11" s="73"/>
      <c r="AZ11" s="73"/>
      <c r="BA11" s="73"/>
      <c r="BB11" s="74"/>
      <c r="BC11" s="30"/>
      <c r="BD11" s="30"/>
      <c r="BE11" s="30"/>
      <c r="BF11" s="30"/>
    </row>
    <row r="12" spans="1:58" s="1" customFormat="1" ht="28" customHeight="1" x14ac:dyDescent="0.25">
      <c r="A12" s="85"/>
      <c r="B12" s="25"/>
      <c r="C12" s="87"/>
      <c r="D12" s="65"/>
      <c r="E12" s="60"/>
      <c r="F12" s="6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26"/>
      <c r="AD12" s="26"/>
      <c r="AE12" s="26"/>
      <c r="AF12" s="26"/>
      <c r="AG12" s="26"/>
      <c r="AH12" s="26"/>
      <c r="AI12" s="26"/>
      <c r="AJ12" s="72"/>
      <c r="AK12" s="72"/>
      <c r="AL12" s="75" t="s">
        <v>8</v>
      </c>
      <c r="AM12" s="78" t="e">
        <f>INDEX(отчёт!M22:BB70,MATCH(D19,отчёт!M22:M70,0),21)</f>
        <v>#N/A</v>
      </c>
      <c r="AN12" s="79"/>
      <c r="AO12" s="79"/>
      <c r="AP12" s="72"/>
      <c r="AQ12" s="72"/>
      <c r="AR12" s="72"/>
      <c r="AS12" s="72"/>
      <c r="AT12" s="72"/>
      <c r="AU12" s="72"/>
      <c r="AV12" s="72"/>
      <c r="AW12" s="73"/>
      <c r="AX12" s="73"/>
      <c r="AY12" s="73"/>
      <c r="AZ12" s="73"/>
      <c r="BA12" s="73"/>
      <c r="BB12" s="74"/>
      <c r="BC12" s="30"/>
      <c r="BD12" s="30"/>
      <c r="BE12" s="30"/>
      <c r="BF12" s="30"/>
    </row>
    <row r="13" spans="1:58" s="1" customFormat="1" ht="28" customHeight="1" x14ac:dyDescent="0.25">
      <c r="A13" s="85"/>
      <c r="B13" s="25"/>
      <c r="C13" s="87"/>
      <c r="D13" s="63"/>
      <c r="E13" s="23"/>
      <c r="F13" s="23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26"/>
      <c r="Y13" s="26"/>
      <c r="Z13" s="26"/>
      <c r="AA13" s="26"/>
      <c r="AB13" s="41"/>
      <c r="AC13" s="26"/>
      <c r="AD13" s="26"/>
      <c r="AE13" s="26"/>
      <c r="AF13" s="26"/>
      <c r="AG13" s="26"/>
      <c r="AH13" s="26"/>
      <c r="AI13" s="26"/>
      <c r="AJ13" s="72"/>
      <c r="AK13" s="72"/>
      <c r="AL13" s="75" t="s">
        <v>6</v>
      </c>
      <c r="AM13" s="76" t="s">
        <v>51</v>
      </c>
      <c r="AN13" s="80"/>
      <c r="AO13" s="80"/>
      <c r="AP13" s="72"/>
      <c r="AQ13" s="72"/>
      <c r="AR13" s="72"/>
      <c r="AS13" s="72"/>
      <c r="AT13" s="72"/>
      <c r="AU13" s="72"/>
      <c r="AV13" s="72"/>
      <c r="AW13" s="73"/>
      <c r="AX13" s="73"/>
      <c r="AY13" s="73"/>
      <c r="AZ13" s="73"/>
      <c r="BA13" s="73"/>
      <c r="BB13" s="74"/>
      <c r="BC13" s="30"/>
      <c r="BD13" s="30"/>
      <c r="BE13" s="30"/>
      <c r="BF13" s="30"/>
    </row>
    <row r="14" spans="1:58" ht="28" customHeight="1" x14ac:dyDescent="0.25">
      <c r="A14" s="85"/>
      <c r="B14" s="25"/>
      <c r="C14" s="87"/>
      <c r="D14" s="63"/>
      <c r="E14" s="23"/>
      <c r="F14" s="23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26"/>
      <c r="Y14" s="26"/>
      <c r="Z14" s="26"/>
      <c r="AA14" s="26"/>
      <c r="AB14" s="42"/>
      <c r="AC14" s="26"/>
      <c r="AD14" s="26"/>
      <c r="AE14" s="26"/>
      <c r="AF14" s="26"/>
      <c r="AG14" s="26"/>
      <c r="AH14" s="26"/>
      <c r="AI14" s="26"/>
      <c r="AJ14" s="72"/>
      <c r="AK14" s="72"/>
      <c r="AL14" s="75" t="s">
        <v>9</v>
      </c>
      <c r="AM14" s="76" t="s">
        <v>29</v>
      </c>
      <c r="AN14" s="80"/>
      <c r="AO14" s="80"/>
      <c r="AP14" s="72"/>
      <c r="AQ14" s="72"/>
      <c r="AR14" s="72"/>
      <c r="AS14" s="72"/>
      <c r="AT14" s="72"/>
      <c r="AU14" s="72"/>
      <c r="AV14" s="72"/>
      <c r="AW14" s="73"/>
      <c r="AX14" s="73"/>
      <c r="AY14" s="73"/>
      <c r="AZ14" s="73"/>
      <c r="BA14" s="73"/>
      <c r="BB14" s="74"/>
      <c r="BC14" s="30"/>
      <c r="BD14" s="30"/>
      <c r="BE14" s="30"/>
      <c r="BF14" s="30"/>
    </row>
    <row r="15" spans="1:58" ht="28" customHeight="1" x14ac:dyDescent="0.25">
      <c r="A15" s="85"/>
      <c r="B15" s="25"/>
      <c r="C15" s="87"/>
      <c r="D15" s="63"/>
      <c r="E15" s="23"/>
      <c r="F15" s="23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26"/>
      <c r="Y15" s="26"/>
      <c r="Z15" s="26"/>
      <c r="AA15" s="26"/>
      <c r="AB15" s="42"/>
      <c r="AC15" s="26"/>
      <c r="AD15" s="26"/>
      <c r="AE15" s="26"/>
      <c r="AF15" s="26"/>
      <c r="AG15" s="26"/>
      <c r="AH15" s="26"/>
      <c r="AI15" s="26"/>
      <c r="AJ15" s="72"/>
      <c r="AK15" s="72"/>
      <c r="AL15" s="75" t="s">
        <v>35</v>
      </c>
      <c r="AM15" s="76" t="s">
        <v>30</v>
      </c>
      <c r="AN15" s="80"/>
      <c r="AO15" s="80"/>
      <c r="AP15" s="72"/>
      <c r="AQ15" s="72"/>
      <c r="AR15" s="72"/>
      <c r="AS15" s="72"/>
      <c r="AT15" s="72"/>
      <c r="AU15" s="72"/>
      <c r="AV15" s="72"/>
      <c r="AW15" s="73"/>
      <c r="AX15" s="73"/>
      <c r="AY15" s="73"/>
      <c r="AZ15" s="73"/>
      <c r="BA15" s="73"/>
      <c r="BB15" s="74"/>
      <c r="BC15" s="30"/>
      <c r="BD15" s="30"/>
      <c r="BE15" s="30"/>
      <c r="BF15" s="30"/>
    </row>
    <row r="16" spans="1:58" ht="28" customHeight="1" x14ac:dyDescent="0.25">
      <c r="A16" s="85"/>
      <c r="B16" s="25"/>
      <c r="C16" s="87"/>
      <c r="D16" s="63"/>
      <c r="E16" s="23"/>
      <c r="F16" s="23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26"/>
      <c r="Y16" s="26"/>
      <c r="Z16" s="26"/>
      <c r="AA16" s="26"/>
      <c r="AB16" s="42"/>
      <c r="AC16" s="26"/>
      <c r="AD16" s="26"/>
      <c r="AE16" s="26"/>
      <c r="AF16" s="26"/>
      <c r="AG16" s="26"/>
      <c r="AH16" s="26"/>
      <c r="AI16" s="26"/>
      <c r="AJ16" s="72"/>
      <c r="AK16" s="72"/>
      <c r="AL16" s="75" t="s">
        <v>26</v>
      </c>
      <c r="AM16" s="81" t="s">
        <v>4</v>
      </c>
      <c r="AN16" s="82"/>
      <c r="AO16" s="82"/>
      <c r="AP16" s="72"/>
      <c r="AQ16" s="72"/>
      <c r="AR16" s="72"/>
      <c r="AS16" s="72"/>
      <c r="AT16" s="72"/>
      <c r="AU16" s="72"/>
      <c r="AV16" s="72"/>
      <c r="AW16" s="73"/>
      <c r="AX16" s="73"/>
      <c r="AY16" s="73"/>
      <c r="AZ16" s="73"/>
      <c r="BA16" s="73"/>
      <c r="BB16" s="74"/>
      <c r="BC16" s="30"/>
      <c r="BD16" s="30"/>
      <c r="BE16" s="30"/>
      <c r="BF16" s="30"/>
    </row>
    <row r="17" spans="1:108" ht="28" customHeight="1" x14ac:dyDescent="0.25">
      <c r="A17" s="85"/>
      <c r="B17" s="25"/>
      <c r="C17" s="87"/>
      <c r="D17" s="63"/>
      <c r="E17" s="23"/>
      <c r="F17" s="2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26"/>
      <c r="Y17" s="26"/>
      <c r="Z17" s="26"/>
      <c r="AA17" s="26"/>
      <c r="AB17" s="43"/>
      <c r="AC17" s="26"/>
      <c r="AD17" s="26"/>
      <c r="AE17" s="26"/>
      <c r="AF17" s="26"/>
      <c r="AG17" s="26"/>
      <c r="AH17" s="26"/>
      <c r="AI17" s="26"/>
      <c r="AJ17" s="72"/>
      <c r="AK17" s="72"/>
      <c r="AL17" s="75" t="s">
        <v>27</v>
      </c>
      <c r="AM17" s="81" t="s">
        <v>4</v>
      </c>
      <c r="AN17" s="82"/>
      <c r="AO17" s="82"/>
      <c r="AP17" s="72"/>
      <c r="AQ17" s="72"/>
      <c r="AR17" s="72"/>
      <c r="AS17" s="72"/>
      <c r="AT17" s="72"/>
      <c r="AU17" s="72"/>
      <c r="AV17" s="72"/>
      <c r="AW17" s="73"/>
      <c r="AX17" s="73"/>
      <c r="AY17" s="73"/>
      <c r="AZ17" s="73"/>
      <c r="BA17" s="73"/>
      <c r="BB17" s="74"/>
      <c r="BC17" s="30"/>
      <c r="BD17" s="30"/>
      <c r="BE17" s="30"/>
      <c r="BF17" s="30"/>
    </row>
    <row r="18" spans="1:108" ht="28" customHeight="1" x14ac:dyDescent="0.25">
      <c r="A18" s="85"/>
      <c r="B18" s="25"/>
      <c r="C18" s="87"/>
      <c r="D18" s="63"/>
      <c r="E18" s="23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72"/>
      <c r="AK18" s="72"/>
      <c r="AL18" s="75" t="s">
        <v>28</v>
      </c>
      <c r="AM18" s="81" t="s">
        <v>4</v>
      </c>
      <c r="AN18" s="82"/>
      <c r="AO18" s="82"/>
      <c r="AP18" s="72"/>
      <c r="AQ18" s="72"/>
      <c r="AR18" s="72"/>
      <c r="AS18" s="72"/>
      <c r="AT18" s="72"/>
      <c r="AU18" s="72"/>
      <c r="AV18" s="72"/>
      <c r="AW18" s="73"/>
      <c r="AX18" s="73"/>
      <c r="AY18" s="73"/>
      <c r="AZ18" s="73"/>
      <c r="BA18" s="73"/>
      <c r="BB18" s="74"/>
      <c r="BC18" s="30"/>
      <c r="BD18" s="30"/>
      <c r="BE18" s="30"/>
      <c r="BF18" s="30"/>
    </row>
    <row r="19" spans="1:108" s="3" customFormat="1" ht="21" customHeight="1" thickBot="1" x14ac:dyDescent="0.3">
      <c r="A19" s="68"/>
      <c r="B19" s="68"/>
      <c r="C19" s="24"/>
      <c r="D19" s="84" t="s">
        <v>4</v>
      </c>
      <c r="E19" s="67"/>
      <c r="F19" s="6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83"/>
      <c r="AX19" s="83"/>
      <c r="AY19" s="83"/>
      <c r="AZ19" s="83"/>
      <c r="BA19" s="83"/>
      <c r="BB19" s="57"/>
      <c r="BC19" s="31"/>
      <c r="BD19" s="31"/>
      <c r="BE19" s="31"/>
      <c r="BF19" s="31"/>
    </row>
    <row r="20" spans="1:108" ht="21" customHeight="1" x14ac:dyDescent="0.25">
      <c r="A20" s="91" t="s">
        <v>40</v>
      </c>
      <c r="B20" s="93" t="s">
        <v>54</v>
      </c>
      <c r="C20" s="95" t="s">
        <v>48</v>
      </c>
      <c r="D20" s="118" t="s">
        <v>0</v>
      </c>
      <c r="E20" s="118"/>
      <c r="F20" s="118"/>
      <c r="G20" s="118"/>
      <c r="H20" s="118"/>
      <c r="I20" s="118"/>
      <c r="J20" s="118"/>
      <c r="K20" s="118"/>
      <c r="L20" s="119"/>
      <c r="M20" s="122" t="s">
        <v>1</v>
      </c>
      <c r="N20" s="123"/>
      <c r="O20" s="133" t="s">
        <v>21</v>
      </c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5"/>
      <c r="AC20" s="112" t="s">
        <v>36</v>
      </c>
      <c r="AD20" s="113"/>
      <c r="AE20" s="113"/>
      <c r="AF20" s="113"/>
      <c r="AG20" s="113"/>
      <c r="AH20" s="113"/>
      <c r="AI20" s="113"/>
      <c r="AJ20" s="124" t="s">
        <v>47</v>
      </c>
      <c r="AK20" s="125"/>
      <c r="AL20" s="125"/>
      <c r="AM20" s="126"/>
      <c r="AN20" s="137" t="s">
        <v>37</v>
      </c>
      <c r="AO20" s="137" t="s">
        <v>38</v>
      </c>
      <c r="AP20" s="137" t="s">
        <v>39</v>
      </c>
      <c r="AQ20" s="137" t="s">
        <v>2</v>
      </c>
      <c r="AR20" s="137" t="s">
        <v>41</v>
      </c>
      <c r="AS20" s="137" t="s">
        <v>40</v>
      </c>
      <c r="AT20" s="124" t="s">
        <v>42</v>
      </c>
      <c r="AU20" s="125"/>
      <c r="AV20" s="126"/>
      <c r="AW20" s="18"/>
      <c r="AX20" s="18"/>
      <c r="AY20" s="18"/>
      <c r="AZ20" s="129" t="s">
        <v>44</v>
      </c>
      <c r="BA20" s="106" t="s">
        <v>50</v>
      </c>
      <c r="BB20" s="127" t="s">
        <v>46</v>
      </c>
      <c r="BC20" s="30"/>
      <c r="BD20" s="30"/>
      <c r="BE20" s="30"/>
      <c r="BF20" s="30"/>
    </row>
    <row r="21" spans="1:108" ht="21" customHeight="1" thickBot="1" x14ac:dyDescent="0.3">
      <c r="A21" s="92"/>
      <c r="B21" s="94"/>
      <c r="C21" s="96"/>
      <c r="D21" s="120"/>
      <c r="E21" s="120"/>
      <c r="F21" s="120"/>
      <c r="G21" s="120"/>
      <c r="H21" s="120"/>
      <c r="I21" s="120"/>
      <c r="J21" s="120"/>
      <c r="K21" s="120"/>
      <c r="L21" s="121"/>
      <c r="M21" s="136" t="s">
        <v>10</v>
      </c>
      <c r="N21" s="136"/>
      <c r="O21" s="13" t="s">
        <v>11</v>
      </c>
      <c r="P21" s="14" t="s">
        <v>12</v>
      </c>
      <c r="Q21" s="14" t="s">
        <v>13</v>
      </c>
      <c r="R21" s="14" t="s">
        <v>14</v>
      </c>
      <c r="S21" s="14" t="s">
        <v>15</v>
      </c>
      <c r="T21" s="14" t="s">
        <v>16</v>
      </c>
      <c r="U21" s="15" t="s">
        <v>17</v>
      </c>
      <c r="V21" s="131" t="s">
        <v>22</v>
      </c>
      <c r="W21" s="132"/>
      <c r="X21" s="132"/>
      <c r="Y21" s="132"/>
      <c r="Z21" s="139" t="s">
        <v>3</v>
      </c>
      <c r="AA21" s="140"/>
      <c r="AB21" s="141"/>
      <c r="AC21" s="114" t="s">
        <v>22</v>
      </c>
      <c r="AD21" s="115"/>
      <c r="AE21" s="115"/>
      <c r="AF21" s="115"/>
      <c r="AG21" s="116" t="s">
        <v>3</v>
      </c>
      <c r="AH21" s="117"/>
      <c r="AI21" s="117"/>
      <c r="AJ21" s="45" t="s">
        <v>0</v>
      </c>
      <c r="AK21" s="45" t="s">
        <v>23</v>
      </c>
      <c r="AL21" s="45" t="s">
        <v>24</v>
      </c>
      <c r="AM21" s="45" t="s">
        <v>25</v>
      </c>
      <c r="AN21" s="138"/>
      <c r="AO21" s="138"/>
      <c r="AP21" s="138"/>
      <c r="AQ21" s="138"/>
      <c r="AR21" s="138"/>
      <c r="AS21" s="138"/>
      <c r="AT21" s="46" t="s">
        <v>43</v>
      </c>
      <c r="AU21" s="46" t="s">
        <v>49</v>
      </c>
      <c r="AV21" s="47" t="s">
        <v>45</v>
      </c>
      <c r="AW21" s="17"/>
      <c r="AX21" s="17"/>
      <c r="AY21" s="17"/>
      <c r="AZ21" s="130"/>
      <c r="BA21" s="107"/>
      <c r="BB21" s="128"/>
      <c r="BC21" s="32"/>
      <c r="BD21" s="32"/>
      <c r="BE21" s="32"/>
      <c r="BF21" s="3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</row>
    <row r="22" spans="1:108" ht="21" customHeight="1" x14ac:dyDescent="0.25">
      <c r="A22" s="88">
        <v>1</v>
      </c>
      <c r="B22" s="89">
        <f>IF(A22=1,0,IF(A22=2,100,IF(A22=3,100,IF(A22=4,200,IF(A22=5,200,IF(A22=6,200,IF(A22=7,300,IF(A22=8,300,IF(A22=9,300,IF(A22=10,300,IF(A22=11,400,IF(A22=12,400,IF(A22=13,400,IF(A22=14,400,IF(A22=15,400,IF(A22=16,400,IF(A22=17,400,IF(A22=18,400,IF(A22=19,400,IF(A22=20,400,IF(A22=21,400,500)))))))))))))))))))))</f>
        <v>0</v>
      </c>
      <c r="C22" s="90"/>
      <c r="D22" s="99">
        <f>[1]календарь!$A$4</f>
        <v>44773</v>
      </c>
      <c r="E22" s="100"/>
      <c r="F22" s="100"/>
      <c r="G22" s="100"/>
      <c r="H22" s="12" t="s">
        <v>5</v>
      </c>
      <c r="I22" s="101">
        <f t="shared" ref="I22:I27" si="0">D22+6</f>
        <v>44779</v>
      </c>
      <c r="J22" s="101"/>
      <c r="K22" s="101"/>
      <c r="L22" s="102"/>
      <c r="M22" s="103">
        <v>1</v>
      </c>
      <c r="N22" s="103"/>
      <c r="O22" s="6"/>
      <c r="P22" s="6"/>
      <c r="Q22" s="6"/>
      <c r="R22" s="6"/>
      <c r="S22" s="6"/>
      <c r="T22" s="6"/>
      <c r="U22" s="6"/>
      <c r="V22" s="9"/>
      <c r="W22" s="97" t="e">
        <f>V22/D73</f>
        <v>#VALUE!</v>
      </c>
      <c r="X22" s="97"/>
      <c r="Y22" s="98"/>
      <c r="Z22" s="97" t="e">
        <f>V22/D73*M22</f>
        <v>#VALUE!</v>
      </c>
      <c r="AA22" s="97"/>
      <c r="AB22" s="98"/>
      <c r="AC22" s="9">
        <f>SUM(O22:U22)</f>
        <v>0</v>
      </c>
      <c r="AD22" s="97" t="e">
        <f>AC22/(D73*5)</f>
        <v>#VALUE!</v>
      </c>
      <c r="AE22" s="97"/>
      <c r="AF22" s="98"/>
      <c r="AG22" s="97" t="e">
        <f>AC22/(D73*5)</f>
        <v>#VALUE!</v>
      </c>
      <c r="AH22" s="97"/>
      <c r="AI22" s="98"/>
      <c r="AJ22" s="34">
        <f>[1]календарь!$L$4</f>
        <v>0</v>
      </c>
      <c r="AK22" s="34">
        <f>[1]календарь!$M$4</f>
        <v>0</v>
      </c>
      <c r="AL22" s="22" t="s">
        <v>52</v>
      </c>
      <c r="AM22" s="34"/>
      <c r="AN22" s="34"/>
      <c r="AO22" s="34"/>
      <c r="AP22" s="34"/>
      <c r="AQ22" s="34"/>
      <c r="AR22" s="34"/>
      <c r="AS22" s="48"/>
      <c r="AT22" s="34"/>
      <c r="AU22" s="34"/>
      <c r="AV22" s="35"/>
      <c r="AW22" s="21" t="e">
        <f>AD22*100</f>
        <v>#VALUE!</v>
      </c>
      <c r="AX22" s="21" t="e">
        <f>AG22*100</f>
        <v>#VALUE!</v>
      </c>
      <c r="AY22" s="21" t="e">
        <f>W22*100</f>
        <v>#VALUE!</v>
      </c>
      <c r="AZ22" s="44"/>
      <c r="BA22" s="28" t="e">
        <f>100-AY22</f>
        <v>#VALUE!</v>
      </c>
      <c r="BB22" s="29" t="e">
        <f>AV22+AW22+AZ22-BA22</f>
        <v>#VALUE!</v>
      </c>
      <c r="BC22" s="32"/>
      <c r="BD22" s="32"/>
      <c r="BE22" s="32"/>
      <c r="BF22" s="32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</row>
    <row r="23" spans="1:108" ht="21" customHeight="1" x14ac:dyDescent="0.25">
      <c r="A23" s="86">
        <v>1</v>
      </c>
      <c r="B23" s="49">
        <f t="shared" ref="B23" si="1">IF(A23=1,0,IF(A23=2,100,IF(A23=3,100,IF(A23=4,200,IF(A23=5,200,IF(A23=6,200,IF(A23=7,300,IF(A23=8,300,IF(A23=9,300,IF(A23=10,300,IF(A23=11,400,IF(A23=12,400,IF(A23=13,400,IF(A23=14,400,IF(A23=15,400,IF(A23=16,400,IF(A23=17,400,IF(A23=18,400,IF(A23=19,400,IF(A23=20,400,IF(A23=21,400,500)))))))))))))))))))))</f>
        <v>0</v>
      </c>
      <c r="C23" s="27"/>
      <c r="D23" s="99">
        <f>I22+1</f>
        <v>44780</v>
      </c>
      <c r="E23" s="100"/>
      <c r="F23" s="100"/>
      <c r="G23" s="100"/>
      <c r="H23" s="12" t="s">
        <v>5</v>
      </c>
      <c r="I23" s="101">
        <f t="shared" si="0"/>
        <v>44786</v>
      </c>
      <c r="J23" s="101"/>
      <c r="K23" s="101"/>
      <c r="L23" s="102"/>
      <c r="M23" s="103">
        <v>2</v>
      </c>
      <c r="N23" s="103"/>
      <c r="O23" s="6"/>
      <c r="P23" s="6"/>
      <c r="Q23" s="6"/>
      <c r="R23" s="6"/>
      <c r="S23" s="6"/>
      <c r="T23" s="6"/>
      <c r="U23" s="6"/>
      <c r="V23" s="9"/>
      <c r="W23" s="97" t="e">
        <f>V23/D73</f>
        <v>#VALUE!</v>
      </c>
      <c r="X23" s="97"/>
      <c r="Y23" s="98"/>
      <c r="Z23" s="97" t="e">
        <f>(V22+V23)/(D73*M23)</f>
        <v>#VALUE!</v>
      </c>
      <c r="AA23" s="97"/>
      <c r="AB23" s="98"/>
      <c r="AC23" s="9">
        <f>SUM(O23:U23)</f>
        <v>0</v>
      </c>
      <c r="AD23" s="97" t="e">
        <f>AC23/(D73*5)</f>
        <v>#VALUE!</v>
      </c>
      <c r="AE23" s="97"/>
      <c r="AF23" s="98"/>
      <c r="AG23" s="97" t="e">
        <f>(SUM(AC22:AC23))/((D73*M23)*5)</f>
        <v>#VALUE!</v>
      </c>
      <c r="AH23" s="97"/>
      <c r="AI23" s="98"/>
      <c r="AJ23" s="6">
        <f>[1]календарь!$L$5</f>
        <v>0</v>
      </c>
      <c r="AK23" s="6">
        <f>[1]календарь!$M$5</f>
        <v>0</v>
      </c>
      <c r="AL23" s="22">
        <f>[1]календарь!$N$5</f>
        <v>0</v>
      </c>
      <c r="AM23" s="6">
        <f>[1]календарь!$O$5</f>
        <v>0</v>
      </c>
      <c r="AN23" s="6"/>
      <c r="AO23" s="6"/>
      <c r="AP23" s="6"/>
      <c r="AQ23" s="6"/>
      <c r="AR23" s="6"/>
      <c r="AS23" s="36">
        <v>1</v>
      </c>
      <c r="AT23" s="6"/>
      <c r="AU23" s="6">
        <f>AR23*50</f>
        <v>0</v>
      </c>
      <c r="AV23" s="16" t="e">
        <f>(AQ23*AT23*AX23+AU23)/AS23</f>
        <v>#VALUE!</v>
      </c>
      <c r="AW23" s="21" t="e">
        <f>AD23*100</f>
        <v>#VALUE!</v>
      </c>
      <c r="AX23" s="21" t="e">
        <f>AG23*100</f>
        <v>#VALUE!</v>
      </c>
      <c r="AY23" s="21" t="e">
        <f t="shared" ref="AY23:AY69" si="2">W23*100</f>
        <v>#VALUE!</v>
      </c>
      <c r="AZ23" s="44"/>
      <c r="BA23" s="28" t="e">
        <f>(100-AX23)*((AT23*(AP23-AQ23)))+(100-AY23)</f>
        <v>#VALUE!</v>
      </c>
      <c r="BB23" s="29" t="e">
        <f t="shared" ref="BB23:BB68" si="3">AV23+AW23+AZ23-BA23+BB22</f>
        <v>#VALUE!</v>
      </c>
      <c r="BC23" s="7"/>
      <c r="BD23" s="7"/>
      <c r="BE23" s="7"/>
      <c r="BF23" s="20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</row>
    <row r="24" spans="1:108" ht="21" customHeight="1" x14ac:dyDescent="0.25">
      <c r="A24" s="86">
        <v>1</v>
      </c>
      <c r="B24" s="49">
        <f>IF(A24=1,0,IF(A24=2,100,IF(A24=3,100,IF(A24=4,200,IF(A24=5,200,IF(A24=6,200,IF(A24=7,300,IF(A24=8,300,IF(A24=9,300,IF(A24=10,300,IF(A24=11,400,IF(A24=12,400,IF(A24=13,400,IF(A24=14,400,IF(A24=15,400,IF(A24=16,400,IF(A24=17,400,IF(A24=18,400,IF(A24=19,400,IF(A24=20,400,IF(A24=21,400,500)))))))))))))))))))))</f>
        <v>0</v>
      </c>
      <c r="C24" s="27"/>
      <c r="D24" s="99">
        <f>I23+1</f>
        <v>44787</v>
      </c>
      <c r="E24" s="100"/>
      <c r="F24" s="100"/>
      <c r="G24" s="100"/>
      <c r="H24" s="12" t="s">
        <v>5</v>
      </c>
      <c r="I24" s="101">
        <f t="shared" si="0"/>
        <v>44793</v>
      </c>
      <c r="J24" s="101"/>
      <c r="K24" s="101"/>
      <c r="L24" s="102"/>
      <c r="M24" s="103">
        <v>3</v>
      </c>
      <c r="N24" s="103"/>
      <c r="O24" s="6"/>
      <c r="P24" s="6"/>
      <c r="Q24" s="6"/>
      <c r="R24" s="6"/>
      <c r="S24" s="6"/>
      <c r="T24" s="6"/>
      <c r="U24" s="6"/>
      <c r="V24" s="9"/>
      <c r="W24" s="97" t="e">
        <f>V24/D73</f>
        <v>#VALUE!</v>
      </c>
      <c r="X24" s="97"/>
      <c r="Y24" s="98"/>
      <c r="Z24" s="97" t="e">
        <f>(V22+V23+V24)/(D73*M24)</f>
        <v>#VALUE!</v>
      </c>
      <c r="AA24" s="97"/>
      <c r="AB24" s="98"/>
      <c r="AC24" s="9">
        <f t="shared" ref="AC24:AC67" si="4">SUM(O24:U24)</f>
        <v>0</v>
      </c>
      <c r="AD24" s="97" t="e">
        <f>AC24/(D73*5)</f>
        <v>#VALUE!</v>
      </c>
      <c r="AE24" s="97"/>
      <c r="AF24" s="98"/>
      <c r="AG24" s="97" t="e">
        <f>(SUM(AC22:AC24))/((D73*M24)*5)</f>
        <v>#VALUE!</v>
      </c>
      <c r="AH24" s="97"/>
      <c r="AI24" s="98"/>
      <c r="AJ24" s="6">
        <f>[1]календарь!$L$6</f>
        <v>0</v>
      </c>
      <c r="AK24" s="6">
        <f>[1]календарь!$M$6</f>
        <v>0</v>
      </c>
      <c r="AL24" s="22">
        <f>[1]календарь!$N$6</f>
        <v>0</v>
      </c>
      <c r="AM24" s="6">
        <f>[1]календарь!$O$6</f>
        <v>0</v>
      </c>
      <c r="AN24" s="6"/>
      <c r="AO24" s="6"/>
      <c r="AP24" s="6"/>
      <c r="AQ24" s="6"/>
      <c r="AR24" s="6"/>
      <c r="AS24" s="36">
        <v>1</v>
      </c>
      <c r="AT24" s="6"/>
      <c r="AU24" s="6">
        <f>AR24*50</f>
        <v>0</v>
      </c>
      <c r="AV24" s="16" t="e">
        <f t="shared" ref="AV24:AV68" si="5">(AQ24*AT24*AX24+AU24)/AS24</f>
        <v>#VALUE!</v>
      </c>
      <c r="AW24" s="21" t="e">
        <f t="shared" ref="AW24:AW68" si="6">AD24*100</f>
        <v>#VALUE!</v>
      </c>
      <c r="AX24" s="21" t="e">
        <f t="shared" ref="AX24:AX68" si="7">AG24*100</f>
        <v>#VALUE!</v>
      </c>
      <c r="AY24" s="21" t="e">
        <f t="shared" si="2"/>
        <v>#VALUE!</v>
      </c>
      <c r="AZ24" s="44"/>
      <c r="BA24" s="28" t="e">
        <f t="shared" ref="BA24:BA69" si="8">(100-AX24)*((AT24*(AP24-AQ24)))+(100-AY24)</f>
        <v>#VALUE!</v>
      </c>
      <c r="BB24" s="29" t="e">
        <f t="shared" si="3"/>
        <v>#VALUE!</v>
      </c>
      <c r="BC24" s="7"/>
      <c r="BD24" s="7"/>
      <c r="BE24" s="7"/>
      <c r="BF24" s="7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</row>
    <row r="25" spans="1:108" ht="21" customHeight="1" x14ac:dyDescent="0.25">
      <c r="A25" s="86">
        <v>1</v>
      </c>
      <c r="B25" s="49">
        <f t="shared" ref="B25:B69" si="9">IF(A25=1,0,IF(A25=2,100,IF(A25=3,100,IF(A25=4,200,IF(A25=5,200,IF(A25=6,200,IF(A25=7,300,IF(A25=8,300,IF(A25=9,300,IF(A25=10,300,IF(A25=11,400,IF(A25=12,400,IF(A25=13,400,IF(A25=14,400,IF(A25=15,400,IF(A25=16,400,IF(A25=17,400,IF(A25=18,400,IF(A25=19,400,IF(A25=20,400,IF(A25=21,400,500)))))))))))))))))))))</f>
        <v>0</v>
      </c>
      <c r="C25" s="27"/>
      <c r="D25" s="99">
        <f>I24+1</f>
        <v>44794</v>
      </c>
      <c r="E25" s="100"/>
      <c r="F25" s="100"/>
      <c r="G25" s="100"/>
      <c r="H25" s="12" t="s">
        <v>5</v>
      </c>
      <c r="I25" s="101">
        <f t="shared" si="0"/>
        <v>44800</v>
      </c>
      <c r="J25" s="101"/>
      <c r="K25" s="101"/>
      <c r="L25" s="102"/>
      <c r="M25" s="103">
        <v>4</v>
      </c>
      <c r="N25" s="103"/>
      <c r="O25" s="6"/>
      <c r="P25" s="6"/>
      <c r="Q25" s="6"/>
      <c r="R25" s="6"/>
      <c r="S25" s="6"/>
      <c r="T25" s="6"/>
      <c r="U25" s="6"/>
      <c r="V25" s="9"/>
      <c r="W25" s="97" t="e">
        <f>V25/D73</f>
        <v>#VALUE!</v>
      </c>
      <c r="X25" s="97"/>
      <c r="Y25" s="98"/>
      <c r="Z25" s="97" t="e">
        <f>(V22+V23+V24+V25)/(D73*M25)</f>
        <v>#VALUE!</v>
      </c>
      <c r="AA25" s="97"/>
      <c r="AB25" s="98"/>
      <c r="AC25" s="9">
        <f>SUM(O25:U25)</f>
        <v>0</v>
      </c>
      <c r="AD25" s="97" t="e">
        <f>AC25/(D73*5)</f>
        <v>#VALUE!</v>
      </c>
      <c r="AE25" s="97"/>
      <c r="AF25" s="98"/>
      <c r="AG25" s="97" t="e">
        <f>(SUM(AC22:AC25))/((D73*M25)*5)</f>
        <v>#VALUE!</v>
      </c>
      <c r="AH25" s="97"/>
      <c r="AI25" s="98"/>
      <c r="AJ25" s="6">
        <f>[1]календарь!$L$7</f>
        <v>0</v>
      </c>
      <c r="AK25" s="6">
        <f>[1]календарь!$M$7</f>
        <v>0</v>
      </c>
      <c r="AL25" s="22">
        <f>[1]календарь!$N$7</f>
        <v>0</v>
      </c>
      <c r="AM25" s="6">
        <f>[1]календарь!$O$7</f>
        <v>0</v>
      </c>
      <c r="AN25" s="6"/>
      <c r="AO25" s="6"/>
      <c r="AP25" s="6"/>
      <c r="AQ25" s="6"/>
      <c r="AR25" s="6"/>
      <c r="AS25" s="36">
        <v>1</v>
      </c>
      <c r="AT25" s="6"/>
      <c r="AU25" s="6">
        <f t="shared" ref="AU25:AU68" si="10">AR25*50</f>
        <v>0</v>
      </c>
      <c r="AV25" s="16" t="e">
        <f t="shared" si="5"/>
        <v>#VALUE!</v>
      </c>
      <c r="AW25" s="21" t="e">
        <f>AD25*100</f>
        <v>#VALUE!</v>
      </c>
      <c r="AX25" s="21" t="e">
        <f t="shared" si="7"/>
        <v>#VALUE!</v>
      </c>
      <c r="AY25" s="21" t="e">
        <f t="shared" si="2"/>
        <v>#VALUE!</v>
      </c>
      <c r="AZ25" s="44"/>
      <c r="BA25" s="28" t="e">
        <f t="shared" si="8"/>
        <v>#VALUE!</v>
      </c>
      <c r="BB25" s="29" t="e">
        <f t="shared" si="3"/>
        <v>#VALUE!</v>
      </c>
      <c r="BC25" s="7"/>
      <c r="BD25" s="7"/>
      <c r="BE25" s="7"/>
      <c r="BF25" s="7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</row>
    <row r="26" spans="1:108" ht="21" customHeight="1" x14ac:dyDescent="0.25">
      <c r="A26" s="86">
        <v>1</v>
      </c>
      <c r="B26" s="49">
        <f t="shared" si="9"/>
        <v>0</v>
      </c>
      <c r="C26" s="27"/>
      <c r="D26" s="99">
        <f>I25+1</f>
        <v>44801</v>
      </c>
      <c r="E26" s="100"/>
      <c r="F26" s="100"/>
      <c r="G26" s="100"/>
      <c r="H26" s="12" t="s">
        <v>5</v>
      </c>
      <c r="I26" s="101">
        <f t="shared" si="0"/>
        <v>44807</v>
      </c>
      <c r="J26" s="101"/>
      <c r="K26" s="101"/>
      <c r="L26" s="102"/>
      <c r="M26" s="103">
        <v>5</v>
      </c>
      <c r="N26" s="103"/>
      <c r="O26" s="6"/>
      <c r="P26" s="6"/>
      <c r="Q26" s="6"/>
      <c r="R26" s="6"/>
      <c r="S26" s="6"/>
      <c r="T26" s="6"/>
      <c r="U26" s="6"/>
      <c r="V26" s="9"/>
      <c r="W26" s="97" t="e">
        <f>V26/D73</f>
        <v>#VALUE!</v>
      </c>
      <c r="X26" s="97"/>
      <c r="Y26" s="98"/>
      <c r="Z26" s="97" t="e">
        <f>(V22+V23+V24+V25+V26)/(D73*M26)</f>
        <v>#VALUE!</v>
      </c>
      <c r="AA26" s="97"/>
      <c r="AB26" s="98"/>
      <c r="AC26" s="9">
        <f t="shared" si="4"/>
        <v>0</v>
      </c>
      <c r="AD26" s="97" t="e">
        <f>AC26/(D73*5)</f>
        <v>#VALUE!</v>
      </c>
      <c r="AE26" s="97"/>
      <c r="AF26" s="98"/>
      <c r="AG26" s="97" t="e">
        <f>(SUM(AC22:AC26))/((D73*M26)*5)</f>
        <v>#VALUE!</v>
      </c>
      <c r="AH26" s="97"/>
      <c r="AI26" s="98"/>
      <c r="AJ26" s="6">
        <f>[1]календарь!$L$8</f>
        <v>0</v>
      </c>
      <c r="AK26" s="6">
        <f>[1]календарь!$M$8</f>
        <v>0</v>
      </c>
      <c r="AL26" s="22">
        <f>[1]календарь!$N$8</f>
        <v>0</v>
      </c>
      <c r="AM26" s="6">
        <f>[1]календарь!$O$8</f>
        <v>0</v>
      </c>
      <c r="AN26" s="6"/>
      <c r="AO26" s="6"/>
      <c r="AP26" s="6"/>
      <c r="AQ26" s="6"/>
      <c r="AR26" s="6"/>
      <c r="AS26" s="36">
        <v>1</v>
      </c>
      <c r="AT26" s="6"/>
      <c r="AU26" s="6">
        <f t="shared" si="10"/>
        <v>0</v>
      </c>
      <c r="AV26" s="16" t="e">
        <f t="shared" si="5"/>
        <v>#VALUE!</v>
      </c>
      <c r="AW26" s="21" t="e">
        <f t="shared" si="6"/>
        <v>#VALUE!</v>
      </c>
      <c r="AX26" s="21" t="e">
        <f t="shared" si="7"/>
        <v>#VALUE!</v>
      </c>
      <c r="AY26" s="21" t="e">
        <f t="shared" si="2"/>
        <v>#VALUE!</v>
      </c>
      <c r="AZ26" s="44"/>
      <c r="BA26" s="28" t="e">
        <f t="shared" si="8"/>
        <v>#VALUE!</v>
      </c>
      <c r="BB26" s="29" t="e">
        <f t="shared" si="3"/>
        <v>#VALUE!</v>
      </c>
      <c r="BC26" s="7"/>
      <c r="BD26" s="7"/>
      <c r="BE26" s="7"/>
      <c r="BF26" s="7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</row>
    <row r="27" spans="1:108" ht="21" customHeight="1" x14ac:dyDescent="0.25">
      <c r="A27" s="86">
        <v>1</v>
      </c>
      <c r="B27" s="49">
        <f t="shared" si="9"/>
        <v>0</v>
      </c>
      <c r="C27" s="27"/>
      <c r="D27" s="99">
        <f>I26+1</f>
        <v>44808</v>
      </c>
      <c r="E27" s="100"/>
      <c r="F27" s="100"/>
      <c r="G27" s="100"/>
      <c r="H27" s="12" t="s">
        <v>5</v>
      </c>
      <c r="I27" s="101">
        <f t="shared" si="0"/>
        <v>44814</v>
      </c>
      <c r="J27" s="101"/>
      <c r="K27" s="101"/>
      <c r="L27" s="102"/>
      <c r="M27" s="103">
        <v>6</v>
      </c>
      <c r="N27" s="103"/>
      <c r="O27" s="6"/>
      <c r="P27" s="6"/>
      <c r="Q27" s="6"/>
      <c r="R27" s="6"/>
      <c r="S27" s="6"/>
      <c r="T27" s="6"/>
      <c r="U27" s="6"/>
      <c r="V27" s="9"/>
      <c r="W27" s="97" t="e">
        <f>V27/D73</f>
        <v>#VALUE!</v>
      </c>
      <c r="X27" s="97"/>
      <c r="Y27" s="98"/>
      <c r="Z27" s="97" t="e">
        <f>(V22+V23+V24+V25+V26+V27)/(D73*M27)</f>
        <v>#VALUE!</v>
      </c>
      <c r="AA27" s="97"/>
      <c r="AB27" s="98"/>
      <c r="AC27" s="9">
        <f t="shared" si="4"/>
        <v>0</v>
      </c>
      <c r="AD27" s="97" t="e">
        <f>AC27/(D73*5)</f>
        <v>#VALUE!</v>
      </c>
      <c r="AE27" s="97"/>
      <c r="AF27" s="98"/>
      <c r="AG27" s="97" t="e">
        <f>(SUM(AC22:AC27))/((D73*M27)*5)</f>
        <v>#VALUE!</v>
      </c>
      <c r="AH27" s="97"/>
      <c r="AI27" s="98"/>
      <c r="AJ27" s="6">
        <f>[1]календарь!$L$9</f>
        <v>0</v>
      </c>
      <c r="AK27" s="6">
        <f>[1]календарь!$M$9</f>
        <v>0</v>
      </c>
      <c r="AL27" s="22">
        <f>[1]календарь!$N$9</f>
        <v>0</v>
      </c>
      <c r="AM27" s="6">
        <f>[1]календарь!$O$9</f>
        <v>0</v>
      </c>
      <c r="AN27" s="6"/>
      <c r="AO27" s="6"/>
      <c r="AP27" s="6"/>
      <c r="AQ27" s="6"/>
      <c r="AR27" s="6"/>
      <c r="AS27" s="36">
        <v>1</v>
      </c>
      <c r="AT27" s="6"/>
      <c r="AU27" s="6">
        <f>AR27*50</f>
        <v>0</v>
      </c>
      <c r="AV27" s="16" t="e">
        <f t="shared" si="5"/>
        <v>#VALUE!</v>
      </c>
      <c r="AW27" s="21" t="e">
        <f t="shared" si="6"/>
        <v>#VALUE!</v>
      </c>
      <c r="AX27" s="21" t="e">
        <f t="shared" si="7"/>
        <v>#VALUE!</v>
      </c>
      <c r="AY27" s="21" t="e">
        <f t="shared" si="2"/>
        <v>#VALUE!</v>
      </c>
      <c r="AZ27" s="44"/>
      <c r="BA27" s="28" t="e">
        <f t="shared" si="8"/>
        <v>#VALUE!</v>
      </c>
      <c r="BB27" s="29" t="e">
        <f t="shared" si="3"/>
        <v>#VALUE!</v>
      </c>
      <c r="BC27" s="7"/>
      <c r="BD27" s="7"/>
      <c r="BE27" s="7"/>
      <c r="BF27" s="7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</row>
    <row r="28" spans="1:108" ht="21" customHeight="1" x14ac:dyDescent="0.25">
      <c r="A28" s="86">
        <v>1</v>
      </c>
      <c r="B28" s="49">
        <f t="shared" si="9"/>
        <v>0</v>
      </c>
      <c r="C28" s="27"/>
      <c r="D28" s="99">
        <f t="shared" ref="D28:D40" si="11">I27+1</f>
        <v>44815</v>
      </c>
      <c r="E28" s="100"/>
      <c r="F28" s="100"/>
      <c r="G28" s="100"/>
      <c r="H28" s="12" t="s">
        <v>5</v>
      </c>
      <c r="I28" s="101">
        <f t="shared" ref="I28:I40" si="12">D28+6</f>
        <v>44821</v>
      </c>
      <c r="J28" s="101"/>
      <c r="K28" s="101"/>
      <c r="L28" s="102"/>
      <c r="M28" s="103">
        <v>7</v>
      </c>
      <c r="N28" s="103"/>
      <c r="O28" s="6"/>
      <c r="P28" s="6"/>
      <c r="Q28" s="6"/>
      <c r="R28" s="6"/>
      <c r="S28" s="6"/>
      <c r="T28" s="6"/>
      <c r="U28" s="6"/>
      <c r="V28" s="9"/>
      <c r="W28" s="97" t="e">
        <f>V28/D73</f>
        <v>#VALUE!</v>
      </c>
      <c r="X28" s="97"/>
      <c r="Y28" s="98"/>
      <c r="Z28" s="97" t="e">
        <f>(V22+V23+V24+V25+V26+V27+V28)/(D73*M28)</f>
        <v>#VALUE!</v>
      </c>
      <c r="AA28" s="97"/>
      <c r="AB28" s="98"/>
      <c r="AC28" s="9">
        <f t="shared" si="4"/>
        <v>0</v>
      </c>
      <c r="AD28" s="97" t="e">
        <f>AC28/(D73*5)</f>
        <v>#VALUE!</v>
      </c>
      <c r="AE28" s="97"/>
      <c r="AF28" s="98"/>
      <c r="AG28" s="97" t="e">
        <f>(SUM(AC22:AC28))/((D73*M28)*5)</f>
        <v>#VALUE!</v>
      </c>
      <c r="AH28" s="97"/>
      <c r="AI28" s="98"/>
      <c r="AJ28" s="6">
        <f>[1]календарь!$L$10</f>
        <v>0</v>
      </c>
      <c r="AK28" s="6">
        <f>[1]календарь!$M$10</f>
        <v>0</v>
      </c>
      <c r="AL28" s="22">
        <f>[1]календарь!$N$10</f>
        <v>0</v>
      </c>
      <c r="AM28" s="6">
        <f>[1]календарь!$O$10</f>
        <v>0</v>
      </c>
      <c r="AN28" s="6"/>
      <c r="AO28" s="6"/>
      <c r="AP28" s="6"/>
      <c r="AQ28" s="6"/>
      <c r="AR28" s="6"/>
      <c r="AS28" s="36">
        <v>1</v>
      </c>
      <c r="AT28" s="6"/>
      <c r="AU28" s="6">
        <f t="shared" si="10"/>
        <v>0</v>
      </c>
      <c r="AV28" s="16" t="e">
        <f t="shared" si="5"/>
        <v>#VALUE!</v>
      </c>
      <c r="AW28" s="21" t="e">
        <f t="shared" si="6"/>
        <v>#VALUE!</v>
      </c>
      <c r="AX28" s="21" t="e">
        <f t="shared" si="7"/>
        <v>#VALUE!</v>
      </c>
      <c r="AY28" s="21" t="e">
        <f t="shared" si="2"/>
        <v>#VALUE!</v>
      </c>
      <c r="AZ28" s="44"/>
      <c r="BA28" s="28" t="e">
        <f t="shared" si="8"/>
        <v>#VALUE!</v>
      </c>
      <c r="BB28" s="29" t="e">
        <f t="shared" si="3"/>
        <v>#VALUE!</v>
      </c>
      <c r="BC28" s="7"/>
      <c r="BD28" s="7"/>
      <c r="BE28" s="7"/>
      <c r="BF28" s="7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</row>
    <row r="29" spans="1:108" ht="21" customHeight="1" x14ac:dyDescent="0.25">
      <c r="A29" s="86">
        <v>1</v>
      </c>
      <c r="B29" s="49">
        <f t="shared" si="9"/>
        <v>0</v>
      </c>
      <c r="C29" s="27"/>
      <c r="D29" s="99">
        <f t="shared" si="11"/>
        <v>44822</v>
      </c>
      <c r="E29" s="100"/>
      <c r="F29" s="100"/>
      <c r="G29" s="100"/>
      <c r="H29" s="12" t="s">
        <v>5</v>
      </c>
      <c r="I29" s="101">
        <f t="shared" si="12"/>
        <v>44828</v>
      </c>
      <c r="J29" s="101"/>
      <c r="K29" s="101"/>
      <c r="L29" s="102"/>
      <c r="M29" s="103">
        <v>8</v>
      </c>
      <c r="N29" s="103"/>
      <c r="O29" s="6"/>
      <c r="P29" s="6"/>
      <c r="Q29" s="6"/>
      <c r="R29" s="6"/>
      <c r="S29" s="6"/>
      <c r="T29" s="6"/>
      <c r="U29" s="6"/>
      <c r="V29" s="9"/>
      <c r="W29" s="97" t="e">
        <f>V29/D73</f>
        <v>#VALUE!</v>
      </c>
      <c r="X29" s="97"/>
      <c r="Y29" s="98"/>
      <c r="Z29" s="97" t="e">
        <f>(V22+V23+V24+V25+V26+V27+V28+V29)/(D73*M29)</f>
        <v>#VALUE!</v>
      </c>
      <c r="AA29" s="97"/>
      <c r="AB29" s="98"/>
      <c r="AC29" s="9">
        <f t="shared" si="4"/>
        <v>0</v>
      </c>
      <c r="AD29" s="97" t="e">
        <f>AC29/(D73*5)</f>
        <v>#VALUE!</v>
      </c>
      <c r="AE29" s="97"/>
      <c r="AF29" s="98"/>
      <c r="AG29" s="97" t="e">
        <f>(SUM(AC22:AC29))/((D73*M29)*5)</f>
        <v>#VALUE!</v>
      </c>
      <c r="AH29" s="97"/>
      <c r="AI29" s="98"/>
      <c r="AJ29" s="6">
        <f>[1]календарь!$L$11</f>
        <v>0</v>
      </c>
      <c r="AK29" s="6">
        <f>[1]календарь!$M$11</f>
        <v>0</v>
      </c>
      <c r="AL29" s="22">
        <f>[1]календарь!$N$11</f>
        <v>0</v>
      </c>
      <c r="AM29" s="6">
        <f>[1]календарь!$O$11</f>
        <v>0</v>
      </c>
      <c r="AN29" s="6"/>
      <c r="AO29" s="6"/>
      <c r="AP29" s="6"/>
      <c r="AQ29" s="6"/>
      <c r="AR29" s="6"/>
      <c r="AS29" s="36">
        <v>1</v>
      </c>
      <c r="AT29" s="6"/>
      <c r="AU29" s="6">
        <f t="shared" si="10"/>
        <v>0</v>
      </c>
      <c r="AV29" s="16" t="e">
        <f t="shared" si="5"/>
        <v>#VALUE!</v>
      </c>
      <c r="AW29" s="21" t="e">
        <f t="shared" si="6"/>
        <v>#VALUE!</v>
      </c>
      <c r="AX29" s="21" t="e">
        <f t="shared" si="7"/>
        <v>#VALUE!</v>
      </c>
      <c r="AY29" s="21" t="e">
        <f t="shared" si="2"/>
        <v>#VALUE!</v>
      </c>
      <c r="AZ29" s="44"/>
      <c r="BA29" s="28" t="e">
        <f t="shared" si="8"/>
        <v>#VALUE!</v>
      </c>
      <c r="BB29" s="29" t="e">
        <f t="shared" si="3"/>
        <v>#VALUE!</v>
      </c>
      <c r="BC29" s="7"/>
      <c r="BD29" s="7"/>
      <c r="BE29" s="7"/>
      <c r="BF29" s="7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</row>
    <row r="30" spans="1:108" ht="21" customHeight="1" x14ac:dyDescent="0.25">
      <c r="A30" s="86">
        <v>1</v>
      </c>
      <c r="B30" s="49">
        <f t="shared" si="9"/>
        <v>0</v>
      </c>
      <c r="C30" s="27"/>
      <c r="D30" s="99">
        <f t="shared" si="11"/>
        <v>44829</v>
      </c>
      <c r="E30" s="100"/>
      <c r="F30" s="100"/>
      <c r="G30" s="100"/>
      <c r="H30" s="12" t="s">
        <v>5</v>
      </c>
      <c r="I30" s="101">
        <f t="shared" si="12"/>
        <v>44835</v>
      </c>
      <c r="J30" s="101"/>
      <c r="K30" s="101"/>
      <c r="L30" s="102"/>
      <c r="M30" s="103">
        <v>9</v>
      </c>
      <c r="N30" s="103"/>
      <c r="O30" s="6"/>
      <c r="P30" s="6"/>
      <c r="Q30" s="6"/>
      <c r="R30" s="6"/>
      <c r="S30" s="6"/>
      <c r="T30" s="6"/>
      <c r="U30" s="6"/>
      <c r="V30" s="9"/>
      <c r="W30" s="97" t="e">
        <f>V30/D73</f>
        <v>#VALUE!</v>
      </c>
      <c r="X30" s="97"/>
      <c r="Y30" s="98"/>
      <c r="Z30" s="97" t="e">
        <f>(V22+V23+V24+V25+V26+V27+V28+V29+V30)/(D73*M30)</f>
        <v>#VALUE!</v>
      </c>
      <c r="AA30" s="97"/>
      <c r="AB30" s="98"/>
      <c r="AC30" s="9">
        <f t="shared" si="4"/>
        <v>0</v>
      </c>
      <c r="AD30" s="97" t="e">
        <f>AC30/(D73*5)</f>
        <v>#VALUE!</v>
      </c>
      <c r="AE30" s="97"/>
      <c r="AF30" s="98"/>
      <c r="AG30" s="97" t="e">
        <f>(SUM(AC22:AC30))/((D73*M30)*5)</f>
        <v>#VALUE!</v>
      </c>
      <c r="AH30" s="97"/>
      <c r="AI30" s="98"/>
      <c r="AJ30" s="6">
        <f>[1]календарь!$L$12</f>
        <v>0</v>
      </c>
      <c r="AK30" s="6">
        <f>[1]календарь!$M$12</f>
        <v>0</v>
      </c>
      <c r="AL30" s="22">
        <f>[1]календарь!$N$12</f>
        <v>0</v>
      </c>
      <c r="AM30" s="6">
        <f>[1]календарь!$O$12</f>
        <v>0</v>
      </c>
      <c r="AN30" s="6"/>
      <c r="AO30" s="6"/>
      <c r="AP30" s="6"/>
      <c r="AQ30" s="6"/>
      <c r="AR30" s="6"/>
      <c r="AS30" s="36">
        <v>1</v>
      </c>
      <c r="AT30" s="6"/>
      <c r="AU30" s="6">
        <f t="shared" si="10"/>
        <v>0</v>
      </c>
      <c r="AV30" s="16" t="e">
        <f t="shared" si="5"/>
        <v>#VALUE!</v>
      </c>
      <c r="AW30" s="21" t="e">
        <f t="shared" si="6"/>
        <v>#VALUE!</v>
      </c>
      <c r="AX30" s="21" t="e">
        <f t="shared" si="7"/>
        <v>#VALUE!</v>
      </c>
      <c r="AY30" s="21" t="e">
        <f t="shared" si="2"/>
        <v>#VALUE!</v>
      </c>
      <c r="AZ30" s="44"/>
      <c r="BA30" s="28" t="e">
        <f t="shared" si="8"/>
        <v>#VALUE!</v>
      </c>
      <c r="BB30" s="29" t="e">
        <f t="shared" si="3"/>
        <v>#VALUE!</v>
      </c>
      <c r="BC30" s="7"/>
      <c r="BD30" s="7"/>
      <c r="BE30" s="7"/>
      <c r="BF30" s="7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</row>
    <row r="31" spans="1:108" ht="21" customHeight="1" x14ac:dyDescent="0.25">
      <c r="A31" s="86">
        <v>1</v>
      </c>
      <c r="B31" s="49">
        <f t="shared" si="9"/>
        <v>0</v>
      </c>
      <c r="C31" s="27"/>
      <c r="D31" s="99">
        <f t="shared" si="11"/>
        <v>44836</v>
      </c>
      <c r="E31" s="100"/>
      <c r="F31" s="100"/>
      <c r="G31" s="100"/>
      <c r="H31" s="12" t="s">
        <v>5</v>
      </c>
      <c r="I31" s="101">
        <f t="shared" si="12"/>
        <v>44842</v>
      </c>
      <c r="J31" s="101"/>
      <c r="K31" s="101"/>
      <c r="L31" s="102"/>
      <c r="M31" s="103">
        <v>10</v>
      </c>
      <c r="N31" s="103"/>
      <c r="O31" s="6"/>
      <c r="P31" s="6"/>
      <c r="Q31" s="6"/>
      <c r="R31" s="6"/>
      <c r="S31" s="6"/>
      <c r="T31" s="6"/>
      <c r="U31" s="6"/>
      <c r="V31" s="9"/>
      <c r="W31" s="97" t="e">
        <f>V31/D73</f>
        <v>#VALUE!</v>
      </c>
      <c r="X31" s="97"/>
      <c r="Y31" s="98"/>
      <c r="Z31" s="97" t="e">
        <f>(V22+V23+V24+V25+V26+V27+V28+V29+V30+V31)/(D73*M31)</f>
        <v>#VALUE!</v>
      </c>
      <c r="AA31" s="97"/>
      <c r="AB31" s="98"/>
      <c r="AC31" s="9">
        <f t="shared" si="4"/>
        <v>0</v>
      </c>
      <c r="AD31" s="97" t="e">
        <f>AC31/(D73*5)</f>
        <v>#VALUE!</v>
      </c>
      <c r="AE31" s="97"/>
      <c r="AF31" s="98"/>
      <c r="AG31" s="97" t="e">
        <f>(SUM(AC22:AC31))/((D73*M31)*5)</f>
        <v>#VALUE!</v>
      </c>
      <c r="AH31" s="97"/>
      <c r="AI31" s="98"/>
      <c r="AJ31" s="6">
        <f>[1]календарь!$L$13</f>
        <v>0</v>
      </c>
      <c r="AK31" s="6">
        <f>[1]календарь!$M$13</f>
        <v>0</v>
      </c>
      <c r="AL31" s="22">
        <f>[1]календарь!$N$13</f>
        <v>0</v>
      </c>
      <c r="AM31" s="6">
        <f>[1]календарь!$O$13</f>
        <v>0</v>
      </c>
      <c r="AN31" s="6"/>
      <c r="AO31" s="6"/>
      <c r="AP31" s="6"/>
      <c r="AQ31" s="6"/>
      <c r="AR31" s="6"/>
      <c r="AS31" s="36">
        <v>1</v>
      </c>
      <c r="AT31" s="6"/>
      <c r="AU31" s="6">
        <f t="shared" si="10"/>
        <v>0</v>
      </c>
      <c r="AV31" s="16" t="e">
        <f t="shared" si="5"/>
        <v>#VALUE!</v>
      </c>
      <c r="AW31" s="21" t="e">
        <f t="shared" si="6"/>
        <v>#VALUE!</v>
      </c>
      <c r="AX31" s="21" t="e">
        <f t="shared" si="7"/>
        <v>#VALUE!</v>
      </c>
      <c r="AY31" s="21" t="e">
        <f t="shared" si="2"/>
        <v>#VALUE!</v>
      </c>
      <c r="AZ31" s="44"/>
      <c r="BA31" s="28" t="e">
        <f t="shared" si="8"/>
        <v>#VALUE!</v>
      </c>
      <c r="BB31" s="29" t="e">
        <f t="shared" si="3"/>
        <v>#VALUE!</v>
      </c>
      <c r="BC31" s="7"/>
      <c r="BD31" s="7"/>
      <c r="BE31" s="7"/>
      <c r="BF31" s="7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</row>
    <row r="32" spans="1:108" ht="21" customHeight="1" x14ac:dyDescent="0.25">
      <c r="A32" s="86">
        <v>1</v>
      </c>
      <c r="B32" s="49">
        <f t="shared" si="9"/>
        <v>0</v>
      </c>
      <c r="C32" s="27"/>
      <c r="D32" s="99">
        <f t="shared" si="11"/>
        <v>44843</v>
      </c>
      <c r="E32" s="100"/>
      <c r="F32" s="100"/>
      <c r="G32" s="100"/>
      <c r="H32" s="12" t="s">
        <v>5</v>
      </c>
      <c r="I32" s="101">
        <f t="shared" si="12"/>
        <v>44849</v>
      </c>
      <c r="J32" s="101"/>
      <c r="K32" s="101"/>
      <c r="L32" s="102"/>
      <c r="M32" s="103">
        <v>11</v>
      </c>
      <c r="N32" s="103"/>
      <c r="O32" s="6"/>
      <c r="P32" s="6"/>
      <c r="Q32" s="6"/>
      <c r="R32" s="6"/>
      <c r="S32" s="6"/>
      <c r="T32" s="6"/>
      <c r="U32" s="6"/>
      <c r="V32" s="9"/>
      <c r="W32" s="97" t="e">
        <f>V32/D73</f>
        <v>#VALUE!</v>
      </c>
      <c r="X32" s="97"/>
      <c r="Y32" s="98"/>
      <c r="Z32" s="97" t="e">
        <f>(V22+V23+V24+V25+V26+V27+V28+V29+V30+V31+V32)/(D73*M32)</f>
        <v>#VALUE!</v>
      </c>
      <c r="AA32" s="97"/>
      <c r="AB32" s="98"/>
      <c r="AC32" s="9">
        <f>SUM(O32:U32)</f>
        <v>0</v>
      </c>
      <c r="AD32" s="97" t="e">
        <f>AC32/(D73*5)</f>
        <v>#VALUE!</v>
      </c>
      <c r="AE32" s="97"/>
      <c r="AF32" s="98"/>
      <c r="AG32" s="97" t="e">
        <f>(SUM(AC22:AC32))/((D73*M32)*5)</f>
        <v>#VALUE!</v>
      </c>
      <c r="AH32" s="97"/>
      <c r="AI32" s="98"/>
      <c r="AJ32" s="6">
        <f>[1]календарь!$L$14</f>
        <v>0</v>
      </c>
      <c r="AK32" s="6">
        <f>[1]календарь!$M$14</f>
        <v>0</v>
      </c>
      <c r="AL32" s="22">
        <f>[1]календарь!$N$14</f>
        <v>0</v>
      </c>
      <c r="AM32" s="6">
        <f>[1]календарь!$O$14</f>
        <v>0</v>
      </c>
      <c r="AN32" s="6"/>
      <c r="AO32" s="6"/>
      <c r="AP32" s="6"/>
      <c r="AQ32" s="6"/>
      <c r="AR32" s="6"/>
      <c r="AS32" s="36">
        <v>1</v>
      </c>
      <c r="AT32" s="6"/>
      <c r="AU32" s="6">
        <f t="shared" si="10"/>
        <v>0</v>
      </c>
      <c r="AV32" s="16" t="e">
        <f t="shared" si="5"/>
        <v>#VALUE!</v>
      </c>
      <c r="AW32" s="21" t="e">
        <f t="shared" si="6"/>
        <v>#VALUE!</v>
      </c>
      <c r="AX32" s="21" t="e">
        <f t="shared" si="7"/>
        <v>#VALUE!</v>
      </c>
      <c r="AY32" s="21" t="e">
        <f t="shared" si="2"/>
        <v>#VALUE!</v>
      </c>
      <c r="AZ32" s="44"/>
      <c r="BA32" s="28" t="e">
        <f t="shared" si="8"/>
        <v>#VALUE!</v>
      </c>
      <c r="BB32" s="29" t="e">
        <f t="shared" si="3"/>
        <v>#VALUE!</v>
      </c>
      <c r="BC32" s="7"/>
      <c r="BD32" s="7"/>
      <c r="BE32" s="7"/>
      <c r="BF32" s="7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</row>
    <row r="33" spans="1:108" ht="21" customHeight="1" x14ac:dyDescent="0.25">
      <c r="A33" s="86">
        <v>1</v>
      </c>
      <c r="B33" s="49">
        <f t="shared" si="9"/>
        <v>0</v>
      </c>
      <c r="C33" s="27"/>
      <c r="D33" s="99">
        <f t="shared" si="11"/>
        <v>44850</v>
      </c>
      <c r="E33" s="100"/>
      <c r="F33" s="100"/>
      <c r="G33" s="100"/>
      <c r="H33" s="12" t="s">
        <v>5</v>
      </c>
      <c r="I33" s="101">
        <f t="shared" si="12"/>
        <v>44856</v>
      </c>
      <c r="J33" s="101"/>
      <c r="K33" s="101"/>
      <c r="L33" s="102"/>
      <c r="M33" s="103">
        <v>12</v>
      </c>
      <c r="N33" s="103"/>
      <c r="O33" s="6"/>
      <c r="P33" s="6"/>
      <c r="Q33" s="6"/>
      <c r="R33" s="6"/>
      <c r="S33" s="6"/>
      <c r="T33" s="6"/>
      <c r="U33" s="6"/>
      <c r="V33" s="9"/>
      <c r="W33" s="97" t="e">
        <f>V33/D73</f>
        <v>#VALUE!</v>
      </c>
      <c r="X33" s="97"/>
      <c r="Y33" s="98"/>
      <c r="Z33" s="97" t="e">
        <f>(V22+V23+V24+V25+V26+V27+V28+V29+V30+V31+V32+V33)/(D73*M33)</f>
        <v>#VALUE!</v>
      </c>
      <c r="AA33" s="97"/>
      <c r="AB33" s="98"/>
      <c r="AC33" s="9">
        <f t="shared" si="4"/>
        <v>0</v>
      </c>
      <c r="AD33" s="97" t="e">
        <f>AC33/(D73*5)</f>
        <v>#VALUE!</v>
      </c>
      <c r="AE33" s="97"/>
      <c r="AF33" s="98"/>
      <c r="AG33" s="97" t="e">
        <f>(SUM(AC22:AC33))/((D73*M33)*5)</f>
        <v>#VALUE!</v>
      </c>
      <c r="AH33" s="97"/>
      <c r="AI33" s="98"/>
      <c r="AJ33" s="6">
        <f>[1]календарь!$L$15</f>
        <v>0</v>
      </c>
      <c r="AK33" s="6">
        <f>[1]календарь!$M$15</f>
        <v>0</v>
      </c>
      <c r="AL33" s="22">
        <f>[1]календарь!$N$15</f>
        <v>0</v>
      </c>
      <c r="AM33" s="6">
        <f>[1]календарь!$O$15</f>
        <v>0</v>
      </c>
      <c r="AN33" s="6"/>
      <c r="AO33" s="6"/>
      <c r="AP33" s="6"/>
      <c r="AQ33" s="6"/>
      <c r="AR33" s="6"/>
      <c r="AS33" s="36">
        <v>1</v>
      </c>
      <c r="AT33" s="6"/>
      <c r="AU33" s="6">
        <f t="shared" si="10"/>
        <v>0</v>
      </c>
      <c r="AV33" s="16" t="e">
        <f t="shared" si="5"/>
        <v>#VALUE!</v>
      </c>
      <c r="AW33" s="21" t="e">
        <f t="shared" si="6"/>
        <v>#VALUE!</v>
      </c>
      <c r="AX33" s="21" t="e">
        <f t="shared" si="7"/>
        <v>#VALUE!</v>
      </c>
      <c r="AY33" s="21" t="e">
        <f t="shared" si="2"/>
        <v>#VALUE!</v>
      </c>
      <c r="AZ33" s="44"/>
      <c r="BA33" s="28" t="e">
        <f t="shared" si="8"/>
        <v>#VALUE!</v>
      </c>
      <c r="BB33" s="29" t="e">
        <f t="shared" si="3"/>
        <v>#VALUE!</v>
      </c>
      <c r="BC33" s="7"/>
      <c r="BD33" s="7"/>
      <c r="BE33" s="7"/>
      <c r="BF33" s="7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</row>
    <row r="34" spans="1:108" ht="21" customHeight="1" x14ac:dyDescent="0.25">
      <c r="A34" s="86">
        <v>1</v>
      </c>
      <c r="B34" s="49">
        <f t="shared" si="9"/>
        <v>0</v>
      </c>
      <c r="C34" s="27"/>
      <c r="D34" s="99">
        <f t="shared" si="11"/>
        <v>44857</v>
      </c>
      <c r="E34" s="100"/>
      <c r="F34" s="100"/>
      <c r="G34" s="100"/>
      <c r="H34" s="12" t="s">
        <v>5</v>
      </c>
      <c r="I34" s="101">
        <f t="shared" si="12"/>
        <v>44863</v>
      </c>
      <c r="J34" s="101"/>
      <c r="K34" s="101"/>
      <c r="L34" s="102"/>
      <c r="M34" s="103">
        <v>13</v>
      </c>
      <c r="N34" s="103"/>
      <c r="O34" s="6"/>
      <c r="P34" s="6"/>
      <c r="Q34" s="6"/>
      <c r="R34" s="6"/>
      <c r="S34" s="6"/>
      <c r="T34" s="6"/>
      <c r="U34" s="6"/>
      <c r="V34" s="9"/>
      <c r="W34" s="97" t="e">
        <f>V34/D73</f>
        <v>#VALUE!</v>
      </c>
      <c r="X34" s="97"/>
      <c r="Y34" s="98"/>
      <c r="Z34" s="97" t="e">
        <f>(V22+V23+V24+V25+V26+V27+V28+V29+V30+V31+V32+V33+V34)/(D73*M34)</f>
        <v>#VALUE!</v>
      </c>
      <c r="AA34" s="97"/>
      <c r="AB34" s="98"/>
      <c r="AC34" s="9">
        <f t="shared" si="4"/>
        <v>0</v>
      </c>
      <c r="AD34" s="97" t="e">
        <f>AC34/(D73*5)</f>
        <v>#VALUE!</v>
      </c>
      <c r="AE34" s="97"/>
      <c r="AF34" s="98"/>
      <c r="AG34" s="97" t="e">
        <f>(SUM(AC22:AC34))/((D73*M34)*5)</f>
        <v>#VALUE!</v>
      </c>
      <c r="AH34" s="97"/>
      <c r="AI34" s="98"/>
      <c r="AJ34" s="6">
        <f>[1]календарь!$L$16</f>
        <v>0</v>
      </c>
      <c r="AK34" s="6">
        <f>[1]календарь!$M$16</f>
        <v>0</v>
      </c>
      <c r="AL34" s="22">
        <f>[1]календарь!$N$16</f>
        <v>0</v>
      </c>
      <c r="AM34" s="6">
        <f>[1]календарь!$O$16</f>
        <v>0</v>
      </c>
      <c r="AN34" s="6"/>
      <c r="AO34" s="6"/>
      <c r="AP34" s="6"/>
      <c r="AQ34" s="6"/>
      <c r="AR34" s="6"/>
      <c r="AS34" s="36">
        <v>1</v>
      </c>
      <c r="AT34" s="6"/>
      <c r="AU34" s="6">
        <f t="shared" si="10"/>
        <v>0</v>
      </c>
      <c r="AV34" s="16" t="e">
        <f t="shared" si="5"/>
        <v>#VALUE!</v>
      </c>
      <c r="AW34" s="21" t="e">
        <f t="shared" si="6"/>
        <v>#VALUE!</v>
      </c>
      <c r="AX34" s="21" t="e">
        <f t="shared" si="7"/>
        <v>#VALUE!</v>
      </c>
      <c r="AY34" s="21" t="e">
        <f t="shared" si="2"/>
        <v>#VALUE!</v>
      </c>
      <c r="AZ34" s="44"/>
      <c r="BA34" s="28" t="e">
        <f t="shared" si="8"/>
        <v>#VALUE!</v>
      </c>
      <c r="BB34" s="29" t="e">
        <f t="shared" si="3"/>
        <v>#VALUE!</v>
      </c>
      <c r="BC34" s="7"/>
      <c r="BD34" s="7"/>
      <c r="BE34" s="7"/>
      <c r="BF34" s="7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</row>
    <row r="35" spans="1:108" ht="21" customHeight="1" x14ac:dyDescent="0.25">
      <c r="A35" s="86">
        <v>1</v>
      </c>
      <c r="B35" s="49">
        <f t="shared" si="9"/>
        <v>0</v>
      </c>
      <c r="C35" s="27"/>
      <c r="D35" s="99">
        <f t="shared" si="11"/>
        <v>44864</v>
      </c>
      <c r="E35" s="100"/>
      <c r="F35" s="100"/>
      <c r="G35" s="100"/>
      <c r="H35" s="12" t="s">
        <v>5</v>
      </c>
      <c r="I35" s="101">
        <f t="shared" si="12"/>
        <v>44870</v>
      </c>
      <c r="J35" s="101"/>
      <c r="K35" s="101"/>
      <c r="L35" s="102"/>
      <c r="M35" s="103">
        <v>14</v>
      </c>
      <c r="N35" s="103"/>
      <c r="O35" s="6"/>
      <c r="P35" s="6"/>
      <c r="Q35" s="6"/>
      <c r="R35" s="6"/>
      <c r="S35" s="6"/>
      <c r="T35" s="6"/>
      <c r="U35" s="6"/>
      <c r="V35" s="9"/>
      <c r="W35" s="97" t="e">
        <f>V35/D73</f>
        <v>#VALUE!</v>
      </c>
      <c r="X35" s="97"/>
      <c r="Y35" s="98"/>
      <c r="Z35" s="97" t="e">
        <f>(SUM(V22:V35))/(D73*M35)</f>
        <v>#VALUE!</v>
      </c>
      <c r="AA35" s="97"/>
      <c r="AB35" s="98"/>
      <c r="AC35" s="9">
        <f t="shared" si="4"/>
        <v>0</v>
      </c>
      <c r="AD35" s="97" t="e">
        <f>AC35/(D73*5)</f>
        <v>#VALUE!</v>
      </c>
      <c r="AE35" s="97"/>
      <c r="AF35" s="98"/>
      <c r="AG35" s="97" t="e">
        <f>(SUM(AC22:AC35))/((D73*M35)*5)</f>
        <v>#VALUE!</v>
      </c>
      <c r="AH35" s="97"/>
      <c r="AI35" s="98"/>
      <c r="AJ35" s="6">
        <f>[1]календарь!$L$17</f>
        <v>0</v>
      </c>
      <c r="AK35" s="6">
        <f>[1]календарь!$M$17</f>
        <v>0</v>
      </c>
      <c r="AL35" s="22">
        <f>[1]календарь!$N$17</f>
        <v>0</v>
      </c>
      <c r="AM35" s="6">
        <f>[1]календарь!$O$17</f>
        <v>0</v>
      </c>
      <c r="AN35" s="6"/>
      <c r="AO35" s="6"/>
      <c r="AP35" s="6"/>
      <c r="AQ35" s="6"/>
      <c r="AR35" s="6"/>
      <c r="AS35" s="36">
        <v>1</v>
      </c>
      <c r="AT35" s="6"/>
      <c r="AU35" s="6">
        <f t="shared" si="10"/>
        <v>0</v>
      </c>
      <c r="AV35" s="16" t="e">
        <f t="shared" si="5"/>
        <v>#VALUE!</v>
      </c>
      <c r="AW35" s="21" t="e">
        <f t="shared" si="6"/>
        <v>#VALUE!</v>
      </c>
      <c r="AX35" s="21" t="e">
        <f t="shared" si="7"/>
        <v>#VALUE!</v>
      </c>
      <c r="AY35" s="21" t="e">
        <f t="shared" si="2"/>
        <v>#VALUE!</v>
      </c>
      <c r="AZ35" s="44"/>
      <c r="BA35" s="28" t="e">
        <f t="shared" si="8"/>
        <v>#VALUE!</v>
      </c>
      <c r="BB35" s="29" t="e">
        <f t="shared" si="3"/>
        <v>#VALUE!</v>
      </c>
      <c r="BC35" s="7"/>
      <c r="BD35" s="7"/>
      <c r="BE35" s="7"/>
      <c r="BF35" s="7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</row>
    <row r="36" spans="1:108" ht="21" customHeight="1" x14ac:dyDescent="0.25">
      <c r="A36" s="86">
        <v>1</v>
      </c>
      <c r="B36" s="49">
        <f t="shared" si="9"/>
        <v>0</v>
      </c>
      <c r="C36" s="27"/>
      <c r="D36" s="99">
        <f t="shared" si="11"/>
        <v>44871</v>
      </c>
      <c r="E36" s="100"/>
      <c r="F36" s="100"/>
      <c r="G36" s="100"/>
      <c r="H36" s="12" t="s">
        <v>5</v>
      </c>
      <c r="I36" s="101">
        <f t="shared" si="12"/>
        <v>44877</v>
      </c>
      <c r="J36" s="101"/>
      <c r="K36" s="101"/>
      <c r="L36" s="102"/>
      <c r="M36" s="103">
        <v>15</v>
      </c>
      <c r="N36" s="103"/>
      <c r="O36" s="6"/>
      <c r="P36" s="6"/>
      <c r="Q36" s="6"/>
      <c r="R36" s="6"/>
      <c r="S36" s="6"/>
      <c r="T36" s="6"/>
      <c r="U36" s="6"/>
      <c r="V36" s="9"/>
      <c r="W36" s="97" t="e">
        <f>V36/D73</f>
        <v>#VALUE!</v>
      </c>
      <c r="X36" s="97"/>
      <c r="Y36" s="98"/>
      <c r="Z36" s="97" t="e">
        <f>(SUM(V22:V36))/(D73*M36)</f>
        <v>#VALUE!</v>
      </c>
      <c r="AA36" s="97"/>
      <c r="AB36" s="98"/>
      <c r="AC36" s="9">
        <f t="shared" si="4"/>
        <v>0</v>
      </c>
      <c r="AD36" s="97" t="e">
        <f>AC36/(D73*5)</f>
        <v>#VALUE!</v>
      </c>
      <c r="AE36" s="97"/>
      <c r="AF36" s="98"/>
      <c r="AG36" s="97" t="e">
        <f>(SUM(AC22:AC36))/((D73*M36)*5)</f>
        <v>#VALUE!</v>
      </c>
      <c r="AH36" s="97"/>
      <c r="AI36" s="98"/>
      <c r="AJ36" s="6">
        <f>[1]календарь!$L$18</f>
        <v>0</v>
      </c>
      <c r="AK36" s="6">
        <f>[1]календарь!$M$18</f>
        <v>0</v>
      </c>
      <c r="AL36" s="22">
        <f>[1]календарь!$N$18</f>
        <v>0</v>
      </c>
      <c r="AM36" s="6">
        <f>[1]календарь!$O$18</f>
        <v>0</v>
      </c>
      <c r="AN36" s="6"/>
      <c r="AO36" s="6"/>
      <c r="AP36" s="6"/>
      <c r="AQ36" s="6"/>
      <c r="AR36" s="6"/>
      <c r="AS36" s="36">
        <v>1</v>
      </c>
      <c r="AT36" s="6"/>
      <c r="AU36" s="6">
        <f t="shared" si="10"/>
        <v>0</v>
      </c>
      <c r="AV36" s="16" t="e">
        <f t="shared" si="5"/>
        <v>#VALUE!</v>
      </c>
      <c r="AW36" s="21" t="e">
        <f t="shared" si="6"/>
        <v>#VALUE!</v>
      </c>
      <c r="AX36" s="21" t="e">
        <f t="shared" si="7"/>
        <v>#VALUE!</v>
      </c>
      <c r="AY36" s="21" t="e">
        <f t="shared" si="2"/>
        <v>#VALUE!</v>
      </c>
      <c r="AZ36" s="44"/>
      <c r="BA36" s="28" t="e">
        <f t="shared" si="8"/>
        <v>#VALUE!</v>
      </c>
      <c r="BB36" s="29" t="e">
        <f t="shared" si="3"/>
        <v>#VALUE!</v>
      </c>
      <c r="BC36" s="7"/>
      <c r="BD36" s="7"/>
      <c r="BE36" s="7"/>
      <c r="BF36" s="7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</row>
    <row r="37" spans="1:108" ht="21" customHeight="1" x14ac:dyDescent="0.25">
      <c r="A37" s="86">
        <v>1</v>
      </c>
      <c r="B37" s="49">
        <f t="shared" si="9"/>
        <v>0</v>
      </c>
      <c r="C37" s="27"/>
      <c r="D37" s="99">
        <f t="shared" si="11"/>
        <v>44878</v>
      </c>
      <c r="E37" s="100"/>
      <c r="F37" s="100"/>
      <c r="G37" s="100"/>
      <c r="H37" s="12" t="s">
        <v>5</v>
      </c>
      <c r="I37" s="101">
        <f t="shared" si="12"/>
        <v>44884</v>
      </c>
      <c r="J37" s="101"/>
      <c r="K37" s="101"/>
      <c r="L37" s="102"/>
      <c r="M37" s="103">
        <v>16</v>
      </c>
      <c r="N37" s="103"/>
      <c r="O37" s="6"/>
      <c r="P37" s="6"/>
      <c r="Q37" s="6"/>
      <c r="R37" s="6"/>
      <c r="S37" s="6"/>
      <c r="T37" s="6"/>
      <c r="U37" s="6"/>
      <c r="V37" s="9"/>
      <c r="W37" s="97" t="e">
        <f>V37/D73</f>
        <v>#VALUE!</v>
      </c>
      <c r="X37" s="97"/>
      <c r="Y37" s="98"/>
      <c r="Z37" s="97" t="e">
        <f>(SUM(V22:V37))/(D73*M37)</f>
        <v>#VALUE!</v>
      </c>
      <c r="AA37" s="97"/>
      <c r="AB37" s="98"/>
      <c r="AC37" s="9">
        <f>SUM(O37:U37)</f>
        <v>0</v>
      </c>
      <c r="AD37" s="97" t="e">
        <f>AC37/(D73*5)</f>
        <v>#VALUE!</v>
      </c>
      <c r="AE37" s="97"/>
      <c r="AF37" s="98"/>
      <c r="AG37" s="97" t="e">
        <f>(SUM(AC22:AC37))/((D73*M37)*5)</f>
        <v>#VALUE!</v>
      </c>
      <c r="AH37" s="97"/>
      <c r="AI37" s="98"/>
      <c r="AJ37" s="6">
        <f>[1]календарь!$L$19</f>
        <v>0</v>
      </c>
      <c r="AK37" s="6">
        <f>[1]календарь!$M$19</f>
        <v>0</v>
      </c>
      <c r="AL37" s="22">
        <f>[1]календарь!$N$19</f>
        <v>0</v>
      </c>
      <c r="AM37" s="6">
        <f>[1]календарь!$O$19</f>
        <v>0</v>
      </c>
      <c r="AN37" s="6"/>
      <c r="AO37" s="6"/>
      <c r="AP37" s="6"/>
      <c r="AQ37" s="6"/>
      <c r="AR37" s="6"/>
      <c r="AS37" s="36">
        <v>1</v>
      </c>
      <c r="AT37" s="6"/>
      <c r="AU37" s="6">
        <f t="shared" si="10"/>
        <v>0</v>
      </c>
      <c r="AV37" s="16" t="e">
        <f t="shared" si="5"/>
        <v>#VALUE!</v>
      </c>
      <c r="AW37" s="21" t="e">
        <f t="shared" si="6"/>
        <v>#VALUE!</v>
      </c>
      <c r="AX37" s="21" t="e">
        <f t="shared" si="7"/>
        <v>#VALUE!</v>
      </c>
      <c r="AY37" s="21" t="e">
        <f t="shared" si="2"/>
        <v>#VALUE!</v>
      </c>
      <c r="AZ37" s="44"/>
      <c r="BA37" s="28" t="e">
        <f t="shared" si="8"/>
        <v>#VALUE!</v>
      </c>
      <c r="BB37" s="29" t="e">
        <f t="shared" si="3"/>
        <v>#VALUE!</v>
      </c>
      <c r="BC37" s="7"/>
      <c r="BD37" s="7"/>
      <c r="BE37" s="7"/>
      <c r="BF37" s="7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</row>
    <row r="38" spans="1:108" ht="21" customHeight="1" x14ac:dyDescent="0.25">
      <c r="A38" s="86">
        <v>1</v>
      </c>
      <c r="B38" s="49">
        <f t="shared" si="9"/>
        <v>0</v>
      </c>
      <c r="C38" s="27"/>
      <c r="D38" s="99">
        <f t="shared" si="11"/>
        <v>44885</v>
      </c>
      <c r="E38" s="100"/>
      <c r="F38" s="100"/>
      <c r="G38" s="100"/>
      <c r="H38" s="12" t="s">
        <v>5</v>
      </c>
      <c r="I38" s="101">
        <f t="shared" si="12"/>
        <v>44891</v>
      </c>
      <c r="J38" s="101"/>
      <c r="K38" s="101"/>
      <c r="L38" s="102"/>
      <c r="M38" s="103">
        <v>17</v>
      </c>
      <c r="N38" s="103"/>
      <c r="O38" s="6"/>
      <c r="P38" s="6"/>
      <c r="Q38" s="6"/>
      <c r="R38" s="6"/>
      <c r="S38" s="6"/>
      <c r="T38" s="6"/>
      <c r="U38" s="6"/>
      <c r="V38" s="9"/>
      <c r="W38" s="97" t="e">
        <f>V38/D73</f>
        <v>#VALUE!</v>
      </c>
      <c r="X38" s="97"/>
      <c r="Y38" s="98"/>
      <c r="Z38" s="97" t="e">
        <f>(SUM(V22:V38))/(D73*M38)</f>
        <v>#VALUE!</v>
      </c>
      <c r="AA38" s="97"/>
      <c r="AB38" s="98"/>
      <c r="AC38" s="9">
        <f t="shared" si="4"/>
        <v>0</v>
      </c>
      <c r="AD38" s="97" t="e">
        <f>AC38/(D73*5)</f>
        <v>#VALUE!</v>
      </c>
      <c r="AE38" s="97"/>
      <c r="AF38" s="98"/>
      <c r="AG38" s="97" t="e">
        <f>(SUM(AC22:AC38))/((D73*M38)*5)</f>
        <v>#VALUE!</v>
      </c>
      <c r="AH38" s="97"/>
      <c r="AI38" s="98"/>
      <c r="AJ38" s="6">
        <f>[1]календарь!$L$20</f>
        <v>0</v>
      </c>
      <c r="AK38" s="6">
        <f>[1]календарь!$M$20</f>
        <v>0</v>
      </c>
      <c r="AL38" s="22">
        <f>[1]календарь!$N$20</f>
        <v>0</v>
      </c>
      <c r="AM38" s="6">
        <f>[1]календарь!$O$20</f>
        <v>0</v>
      </c>
      <c r="AN38" s="6"/>
      <c r="AO38" s="6"/>
      <c r="AP38" s="6"/>
      <c r="AQ38" s="6"/>
      <c r="AR38" s="6"/>
      <c r="AS38" s="36">
        <v>1</v>
      </c>
      <c r="AT38" s="6"/>
      <c r="AU38" s="6">
        <f t="shared" si="10"/>
        <v>0</v>
      </c>
      <c r="AV38" s="16" t="e">
        <f t="shared" si="5"/>
        <v>#VALUE!</v>
      </c>
      <c r="AW38" s="21" t="e">
        <f t="shared" si="6"/>
        <v>#VALUE!</v>
      </c>
      <c r="AX38" s="21" t="e">
        <f t="shared" si="7"/>
        <v>#VALUE!</v>
      </c>
      <c r="AY38" s="21" t="e">
        <f t="shared" si="2"/>
        <v>#VALUE!</v>
      </c>
      <c r="AZ38" s="44"/>
      <c r="BA38" s="28" t="e">
        <f t="shared" si="8"/>
        <v>#VALUE!</v>
      </c>
      <c r="BB38" s="29" t="e">
        <f t="shared" si="3"/>
        <v>#VALUE!</v>
      </c>
      <c r="BC38" s="7"/>
      <c r="BD38" s="7"/>
      <c r="BE38" s="7"/>
      <c r="BF38" s="7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</row>
    <row r="39" spans="1:108" ht="21" customHeight="1" x14ac:dyDescent="0.25">
      <c r="A39" s="86">
        <v>1</v>
      </c>
      <c r="B39" s="49">
        <f t="shared" si="9"/>
        <v>0</v>
      </c>
      <c r="C39" s="27"/>
      <c r="D39" s="99">
        <f t="shared" si="11"/>
        <v>44892</v>
      </c>
      <c r="E39" s="100"/>
      <c r="F39" s="100"/>
      <c r="G39" s="100"/>
      <c r="H39" s="12" t="s">
        <v>5</v>
      </c>
      <c r="I39" s="101">
        <f t="shared" si="12"/>
        <v>44898</v>
      </c>
      <c r="J39" s="101"/>
      <c r="K39" s="101"/>
      <c r="L39" s="102"/>
      <c r="M39" s="103">
        <v>18</v>
      </c>
      <c r="N39" s="103"/>
      <c r="O39" s="6"/>
      <c r="P39" s="6"/>
      <c r="Q39" s="6"/>
      <c r="R39" s="6"/>
      <c r="S39" s="6"/>
      <c r="T39" s="6"/>
      <c r="U39" s="6"/>
      <c r="V39" s="9"/>
      <c r="W39" s="97" t="e">
        <f>V39/D73</f>
        <v>#VALUE!</v>
      </c>
      <c r="X39" s="97"/>
      <c r="Y39" s="98"/>
      <c r="Z39" s="97" t="e">
        <f>(SUM(V22:V39))/(D73*M39)</f>
        <v>#VALUE!</v>
      </c>
      <c r="AA39" s="97"/>
      <c r="AB39" s="98"/>
      <c r="AC39" s="9">
        <f t="shared" si="4"/>
        <v>0</v>
      </c>
      <c r="AD39" s="97" t="e">
        <f>AC39/(D73*5)</f>
        <v>#VALUE!</v>
      </c>
      <c r="AE39" s="97"/>
      <c r="AF39" s="98"/>
      <c r="AG39" s="97" t="e">
        <f>(SUM(AC22:AC39))/((D73*M39)*5)</f>
        <v>#VALUE!</v>
      </c>
      <c r="AH39" s="97"/>
      <c r="AI39" s="98"/>
      <c r="AJ39" s="6">
        <f>[1]календарь!$L$21</f>
        <v>0</v>
      </c>
      <c r="AK39" s="6">
        <f>[1]календарь!$M$21</f>
        <v>0</v>
      </c>
      <c r="AL39" s="22">
        <f>[1]календарь!$N$21</f>
        <v>0</v>
      </c>
      <c r="AM39" s="6">
        <f>[1]календарь!$O$21</f>
        <v>0</v>
      </c>
      <c r="AN39" s="6"/>
      <c r="AO39" s="6"/>
      <c r="AP39" s="6"/>
      <c r="AQ39" s="6"/>
      <c r="AR39" s="6"/>
      <c r="AS39" s="36">
        <v>1</v>
      </c>
      <c r="AT39" s="6"/>
      <c r="AU39" s="6">
        <f t="shared" si="10"/>
        <v>0</v>
      </c>
      <c r="AV39" s="16" t="e">
        <f t="shared" si="5"/>
        <v>#VALUE!</v>
      </c>
      <c r="AW39" s="21" t="e">
        <f t="shared" si="6"/>
        <v>#VALUE!</v>
      </c>
      <c r="AX39" s="21" t="e">
        <f t="shared" si="7"/>
        <v>#VALUE!</v>
      </c>
      <c r="AY39" s="21" t="e">
        <f t="shared" si="2"/>
        <v>#VALUE!</v>
      </c>
      <c r="AZ39" s="44"/>
      <c r="BA39" s="28" t="e">
        <f t="shared" si="8"/>
        <v>#VALUE!</v>
      </c>
      <c r="BB39" s="29" t="e">
        <f t="shared" si="3"/>
        <v>#VALUE!</v>
      </c>
      <c r="BC39" s="7"/>
      <c r="BD39" s="7"/>
      <c r="BE39" s="7"/>
      <c r="BF39" s="7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</row>
    <row r="40" spans="1:108" ht="21" customHeight="1" x14ac:dyDescent="0.25">
      <c r="A40" s="86">
        <v>1</v>
      </c>
      <c r="B40" s="49">
        <f t="shared" si="9"/>
        <v>0</v>
      </c>
      <c r="C40" s="27"/>
      <c r="D40" s="99">
        <f t="shared" si="11"/>
        <v>44899</v>
      </c>
      <c r="E40" s="100"/>
      <c r="F40" s="100"/>
      <c r="G40" s="100"/>
      <c r="H40" s="12" t="s">
        <v>5</v>
      </c>
      <c r="I40" s="101">
        <f t="shared" si="12"/>
        <v>44905</v>
      </c>
      <c r="J40" s="101"/>
      <c r="K40" s="101"/>
      <c r="L40" s="102"/>
      <c r="M40" s="103">
        <v>19</v>
      </c>
      <c r="N40" s="103"/>
      <c r="O40" s="6"/>
      <c r="P40" s="6"/>
      <c r="Q40" s="6"/>
      <c r="R40" s="6"/>
      <c r="S40" s="6"/>
      <c r="T40" s="6"/>
      <c r="U40" s="6"/>
      <c r="V40" s="9"/>
      <c r="W40" s="97" t="e">
        <f>V40/D73</f>
        <v>#VALUE!</v>
      </c>
      <c r="X40" s="97"/>
      <c r="Y40" s="98"/>
      <c r="Z40" s="97" t="e">
        <f>(SUM(V22:V40))/(D73*M40)</f>
        <v>#VALUE!</v>
      </c>
      <c r="AA40" s="97"/>
      <c r="AB40" s="98"/>
      <c r="AC40" s="9">
        <f t="shared" si="4"/>
        <v>0</v>
      </c>
      <c r="AD40" s="97" t="e">
        <f>AC40/(D73*5)</f>
        <v>#VALUE!</v>
      </c>
      <c r="AE40" s="97"/>
      <c r="AF40" s="98"/>
      <c r="AG40" s="97" t="e">
        <f>(SUM(AC22:AC40))/((D73*M40)*5)</f>
        <v>#VALUE!</v>
      </c>
      <c r="AH40" s="97"/>
      <c r="AI40" s="98"/>
      <c r="AJ40" s="6">
        <f>[1]календарь!$L$22</f>
        <v>0</v>
      </c>
      <c r="AK40" s="6">
        <f>[1]календарь!$M$22</f>
        <v>0</v>
      </c>
      <c r="AL40" s="22">
        <f>[1]календарь!$N$22</f>
        <v>0</v>
      </c>
      <c r="AM40" s="6">
        <f>[1]календарь!$O$22</f>
        <v>0</v>
      </c>
      <c r="AN40" s="6"/>
      <c r="AO40" s="6"/>
      <c r="AP40" s="6"/>
      <c r="AQ40" s="6"/>
      <c r="AR40" s="6"/>
      <c r="AS40" s="36">
        <v>1</v>
      </c>
      <c r="AT40" s="6"/>
      <c r="AU40" s="6">
        <f t="shared" si="10"/>
        <v>0</v>
      </c>
      <c r="AV40" s="16" t="e">
        <f t="shared" si="5"/>
        <v>#VALUE!</v>
      </c>
      <c r="AW40" s="21" t="e">
        <f t="shared" si="6"/>
        <v>#VALUE!</v>
      </c>
      <c r="AX40" s="21" t="e">
        <f t="shared" si="7"/>
        <v>#VALUE!</v>
      </c>
      <c r="AY40" s="21" t="e">
        <f t="shared" si="2"/>
        <v>#VALUE!</v>
      </c>
      <c r="AZ40" s="44"/>
      <c r="BA40" s="28" t="e">
        <f t="shared" si="8"/>
        <v>#VALUE!</v>
      </c>
      <c r="BB40" s="29" t="e">
        <f t="shared" si="3"/>
        <v>#VALUE!</v>
      </c>
      <c r="BC40" s="7"/>
      <c r="BD40" s="7"/>
      <c r="BE40" s="7"/>
      <c r="BF40" s="7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</row>
    <row r="41" spans="1:108" ht="21" customHeight="1" x14ac:dyDescent="0.25">
      <c r="A41" s="86">
        <v>1</v>
      </c>
      <c r="B41" s="49">
        <f t="shared" si="9"/>
        <v>0</v>
      </c>
      <c r="C41" s="27"/>
      <c r="D41" s="99">
        <f t="shared" ref="D41:D68" si="13">I40+1</f>
        <v>44906</v>
      </c>
      <c r="E41" s="100"/>
      <c r="F41" s="100"/>
      <c r="G41" s="100"/>
      <c r="H41" s="12" t="s">
        <v>5</v>
      </c>
      <c r="I41" s="101">
        <f t="shared" ref="I41:I67" si="14">D41+6</f>
        <v>44912</v>
      </c>
      <c r="J41" s="101"/>
      <c r="K41" s="101"/>
      <c r="L41" s="102"/>
      <c r="M41" s="103">
        <v>20</v>
      </c>
      <c r="N41" s="103"/>
      <c r="O41" s="6"/>
      <c r="P41" s="6"/>
      <c r="Q41" s="6"/>
      <c r="R41" s="6"/>
      <c r="S41" s="6"/>
      <c r="T41" s="6"/>
      <c r="U41" s="6"/>
      <c r="V41" s="9"/>
      <c r="W41" s="97" t="e">
        <f>V41/D73</f>
        <v>#VALUE!</v>
      </c>
      <c r="X41" s="97"/>
      <c r="Y41" s="98"/>
      <c r="Z41" s="97" t="e">
        <f>(SUM(V22:V41))/(D73*M41)</f>
        <v>#VALUE!</v>
      </c>
      <c r="AA41" s="97"/>
      <c r="AB41" s="98"/>
      <c r="AC41" s="9">
        <f t="shared" si="4"/>
        <v>0</v>
      </c>
      <c r="AD41" s="97" t="e">
        <f>AC41/(D73*5)</f>
        <v>#VALUE!</v>
      </c>
      <c r="AE41" s="97"/>
      <c r="AF41" s="98"/>
      <c r="AG41" s="97" t="e">
        <f>(SUM(AC22:AC41))/((D73*M41)*5)</f>
        <v>#VALUE!</v>
      </c>
      <c r="AH41" s="97"/>
      <c r="AI41" s="98"/>
      <c r="AJ41" s="6">
        <f>[1]календарь!$L$23</f>
        <v>0</v>
      </c>
      <c r="AK41" s="6">
        <f>[1]календарь!$M$23</f>
        <v>0</v>
      </c>
      <c r="AL41" s="22">
        <f>[1]календарь!$N$23</f>
        <v>0</v>
      </c>
      <c r="AM41" s="6">
        <f>[1]календарь!$O$23</f>
        <v>0</v>
      </c>
      <c r="AN41" s="6"/>
      <c r="AO41" s="6"/>
      <c r="AP41" s="6"/>
      <c r="AQ41" s="6"/>
      <c r="AR41" s="6"/>
      <c r="AS41" s="36">
        <v>1</v>
      </c>
      <c r="AT41" s="6"/>
      <c r="AU41" s="6">
        <f t="shared" si="10"/>
        <v>0</v>
      </c>
      <c r="AV41" s="16" t="e">
        <f t="shared" si="5"/>
        <v>#VALUE!</v>
      </c>
      <c r="AW41" s="21" t="e">
        <f t="shared" si="6"/>
        <v>#VALUE!</v>
      </c>
      <c r="AX41" s="21" t="e">
        <f t="shared" si="7"/>
        <v>#VALUE!</v>
      </c>
      <c r="AY41" s="21" t="e">
        <f t="shared" si="2"/>
        <v>#VALUE!</v>
      </c>
      <c r="AZ41" s="44"/>
      <c r="BA41" s="28" t="e">
        <f t="shared" si="8"/>
        <v>#VALUE!</v>
      </c>
      <c r="BB41" s="29" t="e">
        <f t="shared" si="3"/>
        <v>#VALUE!</v>
      </c>
      <c r="BC41" s="7"/>
      <c r="BD41" s="7"/>
      <c r="BE41" s="7"/>
      <c r="BF41" s="7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</row>
    <row r="42" spans="1:108" ht="21" customHeight="1" x14ac:dyDescent="0.25">
      <c r="A42" s="86">
        <v>1</v>
      </c>
      <c r="B42" s="49">
        <f t="shared" si="9"/>
        <v>0</v>
      </c>
      <c r="C42" s="27"/>
      <c r="D42" s="99">
        <f t="shared" si="13"/>
        <v>44913</v>
      </c>
      <c r="E42" s="100"/>
      <c r="F42" s="100"/>
      <c r="G42" s="100"/>
      <c r="H42" s="12" t="s">
        <v>5</v>
      </c>
      <c r="I42" s="101">
        <f t="shared" si="14"/>
        <v>44919</v>
      </c>
      <c r="J42" s="101"/>
      <c r="K42" s="101"/>
      <c r="L42" s="102"/>
      <c r="M42" s="103">
        <v>21</v>
      </c>
      <c r="N42" s="103"/>
      <c r="O42" s="6"/>
      <c r="P42" s="6"/>
      <c r="Q42" s="6"/>
      <c r="R42" s="6"/>
      <c r="S42" s="6"/>
      <c r="T42" s="6"/>
      <c r="U42" s="6"/>
      <c r="V42" s="9"/>
      <c r="W42" s="97" t="e">
        <f>V42/D73</f>
        <v>#VALUE!</v>
      </c>
      <c r="X42" s="97"/>
      <c r="Y42" s="98"/>
      <c r="Z42" s="97" t="e">
        <f>(SUM(V22:V42))/(D73*M42)</f>
        <v>#VALUE!</v>
      </c>
      <c r="AA42" s="97"/>
      <c r="AB42" s="98"/>
      <c r="AC42" s="9">
        <f t="shared" si="4"/>
        <v>0</v>
      </c>
      <c r="AD42" s="97" t="e">
        <f>AC42/(D73*5)</f>
        <v>#VALUE!</v>
      </c>
      <c r="AE42" s="97"/>
      <c r="AF42" s="98"/>
      <c r="AG42" s="97" t="e">
        <f>(SUM(AC22:AC42))/((D73*M42)*5)</f>
        <v>#VALUE!</v>
      </c>
      <c r="AH42" s="97"/>
      <c r="AI42" s="98"/>
      <c r="AJ42" s="6">
        <f>[1]календарь!$L$24</f>
        <v>0</v>
      </c>
      <c r="AK42" s="6">
        <f>[1]календарь!$M$24</f>
        <v>0</v>
      </c>
      <c r="AL42" s="22">
        <f>[1]календарь!$N$24</f>
        <v>0</v>
      </c>
      <c r="AM42" s="6">
        <f>[1]календарь!$O$24</f>
        <v>0</v>
      </c>
      <c r="AN42" s="6"/>
      <c r="AO42" s="6"/>
      <c r="AP42" s="6"/>
      <c r="AQ42" s="6"/>
      <c r="AR42" s="6"/>
      <c r="AS42" s="36">
        <v>1</v>
      </c>
      <c r="AT42" s="6"/>
      <c r="AU42" s="6">
        <f t="shared" si="10"/>
        <v>0</v>
      </c>
      <c r="AV42" s="16" t="e">
        <f t="shared" si="5"/>
        <v>#VALUE!</v>
      </c>
      <c r="AW42" s="21" t="e">
        <f t="shared" si="6"/>
        <v>#VALUE!</v>
      </c>
      <c r="AX42" s="21" t="e">
        <f t="shared" si="7"/>
        <v>#VALUE!</v>
      </c>
      <c r="AY42" s="21" t="e">
        <f t="shared" si="2"/>
        <v>#VALUE!</v>
      </c>
      <c r="AZ42" s="44"/>
      <c r="BA42" s="28" t="e">
        <f t="shared" si="8"/>
        <v>#VALUE!</v>
      </c>
      <c r="BB42" s="29" t="e">
        <f t="shared" si="3"/>
        <v>#VALUE!</v>
      </c>
      <c r="BC42" s="7"/>
      <c r="BD42" s="7"/>
      <c r="BE42" s="7"/>
      <c r="BF42" s="7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</row>
    <row r="43" spans="1:108" ht="21" customHeight="1" x14ac:dyDescent="0.25">
      <c r="A43" s="86">
        <v>1</v>
      </c>
      <c r="B43" s="49">
        <f t="shared" si="9"/>
        <v>0</v>
      </c>
      <c r="C43" s="27"/>
      <c r="D43" s="99">
        <f t="shared" si="13"/>
        <v>44920</v>
      </c>
      <c r="E43" s="100"/>
      <c r="F43" s="100"/>
      <c r="G43" s="100"/>
      <c r="H43" s="12" t="s">
        <v>5</v>
      </c>
      <c r="I43" s="101">
        <f t="shared" si="14"/>
        <v>44926</v>
      </c>
      <c r="J43" s="101"/>
      <c r="K43" s="101"/>
      <c r="L43" s="102"/>
      <c r="M43" s="103">
        <v>22</v>
      </c>
      <c r="N43" s="103"/>
      <c r="O43" s="6"/>
      <c r="P43" s="6"/>
      <c r="Q43" s="6"/>
      <c r="R43" s="6"/>
      <c r="S43" s="6"/>
      <c r="T43" s="6"/>
      <c r="U43" s="6"/>
      <c r="V43" s="9"/>
      <c r="W43" s="97" t="e">
        <f>V43/D73</f>
        <v>#VALUE!</v>
      </c>
      <c r="X43" s="97"/>
      <c r="Y43" s="98"/>
      <c r="Z43" s="97" t="e">
        <f>(SUM(V22:V43))/(D73*M43)</f>
        <v>#VALUE!</v>
      </c>
      <c r="AA43" s="97"/>
      <c r="AB43" s="98"/>
      <c r="AC43" s="9">
        <f t="shared" si="4"/>
        <v>0</v>
      </c>
      <c r="AD43" s="97" t="e">
        <f>AC43/(D73*5)</f>
        <v>#VALUE!</v>
      </c>
      <c r="AE43" s="97"/>
      <c r="AF43" s="98"/>
      <c r="AG43" s="97" t="e">
        <f>(SUM(AC22:AC43))/((D73*M43)*5)</f>
        <v>#VALUE!</v>
      </c>
      <c r="AH43" s="97"/>
      <c r="AI43" s="98"/>
      <c r="AJ43" s="6">
        <f>[1]календарь!$L$25</f>
        <v>0</v>
      </c>
      <c r="AK43" s="6">
        <f>[1]календарь!$M$25</f>
        <v>0</v>
      </c>
      <c r="AL43" s="22">
        <f>[1]календарь!$N$25</f>
        <v>0</v>
      </c>
      <c r="AM43" s="6">
        <f>[1]календарь!$O$25</f>
        <v>0</v>
      </c>
      <c r="AN43" s="6"/>
      <c r="AO43" s="6"/>
      <c r="AP43" s="6"/>
      <c r="AQ43" s="6"/>
      <c r="AR43" s="6"/>
      <c r="AS43" s="36">
        <v>1</v>
      </c>
      <c r="AT43" s="6"/>
      <c r="AU43" s="6">
        <f t="shared" si="10"/>
        <v>0</v>
      </c>
      <c r="AV43" s="16" t="e">
        <f t="shared" si="5"/>
        <v>#VALUE!</v>
      </c>
      <c r="AW43" s="21" t="e">
        <f t="shared" si="6"/>
        <v>#VALUE!</v>
      </c>
      <c r="AX43" s="21" t="e">
        <f t="shared" si="7"/>
        <v>#VALUE!</v>
      </c>
      <c r="AY43" s="21" t="e">
        <f t="shared" si="2"/>
        <v>#VALUE!</v>
      </c>
      <c r="AZ43" s="44"/>
      <c r="BA43" s="28" t="e">
        <f t="shared" si="8"/>
        <v>#VALUE!</v>
      </c>
      <c r="BB43" s="29" t="e">
        <f t="shared" si="3"/>
        <v>#VALUE!</v>
      </c>
      <c r="BC43" s="7"/>
      <c r="BD43" s="7"/>
      <c r="BE43" s="7"/>
      <c r="BF43" s="7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</row>
    <row r="44" spans="1:108" ht="21" customHeight="1" x14ac:dyDescent="0.25">
      <c r="A44" s="86">
        <v>1</v>
      </c>
      <c r="B44" s="49">
        <f t="shared" si="9"/>
        <v>0</v>
      </c>
      <c r="C44" s="27"/>
      <c r="D44" s="99">
        <f t="shared" si="13"/>
        <v>44927</v>
      </c>
      <c r="E44" s="100"/>
      <c r="F44" s="100"/>
      <c r="G44" s="100"/>
      <c r="H44" s="12" t="s">
        <v>5</v>
      </c>
      <c r="I44" s="101">
        <f t="shared" si="14"/>
        <v>44933</v>
      </c>
      <c r="J44" s="101"/>
      <c r="K44" s="101"/>
      <c r="L44" s="102"/>
      <c r="M44" s="103">
        <v>23</v>
      </c>
      <c r="N44" s="103"/>
      <c r="O44" s="6"/>
      <c r="P44" s="6"/>
      <c r="Q44" s="6"/>
      <c r="R44" s="6"/>
      <c r="S44" s="6"/>
      <c r="T44" s="6"/>
      <c r="U44" s="6"/>
      <c r="V44" s="9"/>
      <c r="W44" s="97" t="e">
        <f>V44/D73</f>
        <v>#VALUE!</v>
      </c>
      <c r="X44" s="97"/>
      <c r="Y44" s="98"/>
      <c r="Z44" s="97" t="e">
        <f>(SUM(V22:V44))/(D73*M44)</f>
        <v>#VALUE!</v>
      </c>
      <c r="AA44" s="97"/>
      <c r="AB44" s="98"/>
      <c r="AC44" s="9">
        <f t="shared" si="4"/>
        <v>0</v>
      </c>
      <c r="AD44" s="97" t="e">
        <f>AC44/(D73*5)</f>
        <v>#VALUE!</v>
      </c>
      <c r="AE44" s="97"/>
      <c r="AF44" s="98"/>
      <c r="AG44" s="97" t="e">
        <f>(SUM(AC22:AC44))/((D73*M44)*5)</f>
        <v>#VALUE!</v>
      </c>
      <c r="AH44" s="97"/>
      <c r="AI44" s="98"/>
      <c r="AJ44" s="6">
        <f>[1]календарь!$L$26</f>
        <v>0</v>
      </c>
      <c r="AK44" s="6">
        <f>[1]календарь!$M$26</f>
        <v>0</v>
      </c>
      <c r="AL44" s="22">
        <f>[1]календарь!$N$26</f>
        <v>0</v>
      </c>
      <c r="AM44" s="6">
        <f>[1]календарь!$O$26</f>
        <v>0</v>
      </c>
      <c r="AN44" s="6"/>
      <c r="AO44" s="6"/>
      <c r="AP44" s="6"/>
      <c r="AQ44" s="6"/>
      <c r="AR44" s="6"/>
      <c r="AS44" s="36">
        <v>1</v>
      </c>
      <c r="AT44" s="6"/>
      <c r="AU44" s="6">
        <f t="shared" si="10"/>
        <v>0</v>
      </c>
      <c r="AV44" s="16" t="e">
        <f t="shared" si="5"/>
        <v>#VALUE!</v>
      </c>
      <c r="AW44" s="21" t="e">
        <f t="shared" si="6"/>
        <v>#VALUE!</v>
      </c>
      <c r="AX44" s="21" t="e">
        <f t="shared" si="7"/>
        <v>#VALUE!</v>
      </c>
      <c r="AY44" s="21" t="e">
        <f t="shared" si="2"/>
        <v>#VALUE!</v>
      </c>
      <c r="AZ44" s="44"/>
      <c r="BA44" s="28" t="e">
        <f t="shared" si="8"/>
        <v>#VALUE!</v>
      </c>
      <c r="BB44" s="29" t="e">
        <f t="shared" si="3"/>
        <v>#VALUE!</v>
      </c>
      <c r="BC44" s="7"/>
      <c r="BD44" s="7"/>
      <c r="BE44" s="7"/>
      <c r="BF44" s="7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</row>
    <row r="45" spans="1:108" ht="21" customHeight="1" x14ac:dyDescent="0.25">
      <c r="A45" s="86">
        <v>1</v>
      </c>
      <c r="B45" s="49">
        <f t="shared" si="9"/>
        <v>0</v>
      </c>
      <c r="C45" s="27"/>
      <c r="D45" s="99">
        <f t="shared" si="13"/>
        <v>44934</v>
      </c>
      <c r="E45" s="100"/>
      <c r="F45" s="100"/>
      <c r="G45" s="100"/>
      <c r="H45" s="12" t="s">
        <v>5</v>
      </c>
      <c r="I45" s="101">
        <f t="shared" si="14"/>
        <v>44940</v>
      </c>
      <c r="J45" s="101"/>
      <c r="K45" s="101"/>
      <c r="L45" s="102"/>
      <c r="M45" s="103">
        <v>24</v>
      </c>
      <c r="N45" s="103"/>
      <c r="O45" s="6"/>
      <c r="P45" s="6"/>
      <c r="Q45" s="6"/>
      <c r="R45" s="6"/>
      <c r="S45" s="6"/>
      <c r="T45" s="6"/>
      <c r="U45" s="6"/>
      <c r="V45" s="9"/>
      <c r="W45" s="97" t="e">
        <f>V45/D73</f>
        <v>#VALUE!</v>
      </c>
      <c r="X45" s="97"/>
      <c r="Y45" s="98"/>
      <c r="Z45" s="97" t="e">
        <f>(SUM(V22:V45))/(D73*M45)</f>
        <v>#VALUE!</v>
      </c>
      <c r="AA45" s="97"/>
      <c r="AB45" s="98"/>
      <c r="AC45" s="9">
        <f t="shared" si="4"/>
        <v>0</v>
      </c>
      <c r="AD45" s="97" t="e">
        <f>AC45/(D73*5)</f>
        <v>#VALUE!</v>
      </c>
      <c r="AE45" s="97"/>
      <c r="AF45" s="98"/>
      <c r="AG45" s="97" t="e">
        <f>(SUM(AC22:AC45))/((D73*M45)*5)</f>
        <v>#VALUE!</v>
      </c>
      <c r="AH45" s="97"/>
      <c r="AI45" s="98"/>
      <c r="AJ45" s="6">
        <f>[1]календарь!$L$27</f>
        <v>0</v>
      </c>
      <c r="AK45" s="6">
        <f>[1]календарь!$M$27</f>
        <v>0</v>
      </c>
      <c r="AL45" s="22">
        <f>[1]календарь!$N$27</f>
        <v>0</v>
      </c>
      <c r="AM45" s="6">
        <f>[1]календарь!$O$27</f>
        <v>0</v>
      </c>
      <c r="AN45" s="6"/>
      <c r="AO45" s="6"/>
      <c r="AP45" s="6"/>
      <c r="AQ45" s="6"/>
      <c r="AR45" s="6"/>
      <c r="AS45" s="36">
        <v>1</v>
      </c>
      <c r="AT45" s="6"/>
      <c r="AU45" s="6">
        <f t="shared" si="10"/>
        <v>0</v>
      </c>
      <c r="AV45" s="16" t="e">
        <f t="shared" si="5"/>
        <v>#VALUE!</v>
      </c>
      <c r="AW45" s="21" t="e">
        <f t="shared" si="6"/>
        <v>#VALUE!</v>
      </c>
      <c r="AX45" s="21" t="e">
        <f t="shared" si="7"/>
        <v>#VALUE!</v>
      </c>
      <c r="AY45" s="21" t="e">
        <f t="shared" si="2"/>
        <v>#VALUE!</v>
      </c>
      <c r="AZ45" s="44"/>
      <c r="BA45" s="28" t="e">
        <f t="shared" si="8"/>
        <v>#VALUE!</v>
      </c>
      <c r="BB45" s="29" t="e">
        <f t="shared" si="3"/>
        <v>#VALUE!</v>
      </c>
      <c r="BC45" s="7"/>
      <c r="BD45" s="7"/>
      <c r="BE45" s="7"/>
      <c r="BF45" s="7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</row>
    <row r="46" spans="1:108" ht="21" customHeight="1" x14ac:dyDescent="0.25">
      <c r="A46" s="86">
        <v>1</v>
      </c>
      <c r="B46" s="49">
        <f t="shared" si="9"/>
        <v>0</v>
      </c>
      <c r="C46" s="27"/>
      <c r="D46" s="99">
        <f t="shared" si="13"/>
        <v>44941</v>
      </c>
      <c r="E46" s="100"/>
      <c r="F46" s="100"/>
      <c r="G46" s="100"/>
      <c r="H46" s="12" t="s">
        <v>5</v>
      </c>
      <c r="I46" s="101">
        <f t="shared" si="14"/>
        <v>44947</v>
      </c>
      <c r="J46" s="101"/>
      <c r="K46" s="101"/>
      <c r="L46" s="102"/>
      <c r="M46" s="103">
        <v>25</v>
      </c>
      <c r="N46" s="103"/>
      <c r="O46" s="6"/>
      <c r="P46" s="6"/>
      <c r="Q46" s="6"/>
      <c r="R46" s="6"/>
      <c r="S46" s="6"/>
      <c r="T46" s="6"/>
      <c r="U46" s="6"/>
      <c r="V46" s="9"/>
      <c r="W46" s="97" t="e">
        <f>V46/D73</f>
        <v>#VALUE!</v>
      </c>
      <c r="X46" s="97"/>
      <c r="Y46" s="98"/>
      <c r="Z46" s="97" t="e">
        <f>(SUM(V22:V46))/(D73*M46)</f>
        <v>#VALUE!</v>
      </c>
      <c r="AA46" s="97"/>
      <c r="AB46" s="98"/>
      <c r="AC46" s="9">
        <f t="shared" si="4"/>
        <v>0</v>
      </c>
      <c r="AD46" s="97" t="e">
        <f>AC46/(D73*5)</f>
        <v>#VALUE!</v>
      </c>
      <c r="AE46" s="97"/>
      <c r="AF46" s="98"/>
      <c r="AG46" s="97" t="e">
        <f>(SUM(AC22:AC46))/((D73*M46)*5)</f>
        <v>#VALUE!</v>
      </c>
      <c r="AH46" s="97"/>
      <c r="AI46" s="98"/>
      <c r="AJ46" s="6">
        <f>[1]календарь!$L$28</f>
        <v>0</v>
      </c>
      <c r="AK46" s="6">
        <f>[1]календарь!$M$28</f>
        <v>0</v>
      </c>
      <c r="AL46" s="22">
        <f>[1]календарь!$N$28</f>
        <v>0</v>
      </c>
      <c r="AM46" s="6">
        <f>[1]календарь!$O$28</f>
        <v>0</v>
      </c>
      <c r="AN46" s="6"/>
      <c r="AO46" s="6"/>
      <c r="AP46" s="6"/>
      <c r="AQ46" s="6"/>
      <c r="AR46" s="6"/>
      <c r="AS46" s="36">
        <v>1</v>
      </c>
      <c r="AT46" s="6"/>
      <c r="AU46" s="6">
        <f t="shared" si="10"/>
        <v>0</v>
      </c>
      <c r="AV46" s="16" t="e">
        <f t="shared" si="5"/>
        <v>#VALUE!</v>
      </c>
      <c r="AW46" s="21" t="e">
        <f t="shared" si="6"/>
        <v>#VALUE!</v>
      </c>
      <c r="AX46" s="21" t="e">
        <f t="shared" si="7"/>
        <v>#VALUE!</v>
      </c>
      <c r="AY46" s="21" t="e">
        <f t="shared" si="2"/>
        <v>#VALUE!</v>
      </c>
      <c r="AZ46" s="44"/>
      <c r="BA46" s="28" t="e">
        <f t="shared" si="8"/>
        <v>#VALUE!</v>
      </c>
      <c r="BB46" s="29" t="e">
        <f t="shared" si="3"/>
        <v>#VALUE!</v>
      </c>
      <c r="BC46" s="7"/>
      <c r="BD46" s="7"/>
      <c r="BE46" s="7"/>
      <c r="BF46" s="7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</row>
    <row r="47" spans="1:108" ht="21" customHeight="1" x14ac:dyDescent="0.25">
      <c r="A47" s="86">
        <v>1</v>
      </c>
      <c r="B47" s="49">
        <f t="shared" si="9"/>
        <v>0</v>
      </c>
      <c r="C47" s="27"/>
      <c r="D47" s="99">
        <f t="shared" si="13"/>
        <v>44948</v>
      </c>
      <c r="E47" s="100"/>
      <c r="F47" s="100"/>
      <c r="G47" s="100"/>
      <c r="H47" s="12" t="s">
        <v>5</v>
      </c>
      <c r="I47" s="101">
        <f t="shared" si="14"/>
        <v>44954</v>
      </c>
      <c r="J47" s="101"/>
      <c r="K47" s="101"/>
      <c r="L47" s="102"/>
      <c r="M47" s="103">
        <v>26</v>
      </c>
      <c r="N47" s="103"/>
      <c r="O47" s="6"/>
      <c r="P47" s="6"/>
      <c r="Q47" s="6"/>
      <c r="R47" s="6"/>
      <c r="S47" s="6"/>
      <c r="T47" s="6"/>
      <c r="U47" s="6"/>
      <c r="V47" s="9"/>
      <c r="W47" s="97" t="e">
        <f>V47/D73</f>
        <v>#VALUE!</v>
      </c>
      <c r="X47" s="97"/>
      <c r="Y47" s="98"/>
      <c r="Z47" s="97" t="e">
        <f>(SUM(V22:V47))/(D73*M47)</f>
        <v>#VALUE!</v>
      </c>
      <c r="AA47" s="97"/>
      <c r="AB47" s="98"/>
      <c r="AC47" s="9">
        <f t="shared" si="4"/>
        <v>0</v>
      </c>
      <c r="AD47" s="97" t="e">
        <f>AC47/(D73*5)</f>
        <v>#VALUE!</v>
      </c>
      <c r="AE47" s="97"/>
      <c r="AF47" s="98"/>
      <c r="AG47" s="97" t="e">
        <f>(SUM(AC22:AC47))/((D73*M47)*5)</f>
        <v>#VALUE!</v>
      </c>
      <c r="AH47" s="97"/>
      <c r="AI47" s="98"/>
      <c r="AJ47" s="6">
        <f>[1]календарь!$L$29</f>
        <v>0</v>
      </c>
      <c r="AK47" s="6">
        <f>[1]календарь!$M$29</f>
        <v>0</v>
      </c>
      <c r="AL47" s="22">
        <f>[1]календарь!$N$29</f>
        <v>0</v>
      </c>
      <c r="AM47" s="6">
        <f>[1]календарь!$O$29</f>
        <v>0</v>
      </c>
      <c r="AN47" s="6"/>
      <c r="AO47" s="6"/>
      <c r="AP47" s="6"/>
      <c r="AQ47" s="6"/>
      <c r="AR47" s="6"/>
      <c r="AS47" s="36">
        <v>1</v>
      </c>
      <c r="AT47" s="6"/>
      <c r="AU47" s="6">
        <f t="shared" si="10"/>
        <v>0</v>
      </c>
      <c r="AV47" s="16" t="e">
        <f t="shared" si="5"/>
        <v>#VALUE!</v>
      </c>
      <c r="AW47" s="21" t="e">
        <f t="shared" si="6"/>
        <v>#VALUE!</v>
      </c>
      <c r="AX47" s="21" t="e">
        <f t="shared" si="7"/>
        <v>#VALUE!</v>
      </c>
      <c r="AY47" s="21" t="e">
        <f t="shared" si="2"/>
        <v>#VALUE!</v>
      </c>
      <c r="AZ47" s="44"/>
      <c r="BA47" s="28" t="e">
        <f t="shared" si="8"/>
        <v>#VALUE!</v>
      </c>
      <c r="BB47" s="29" t="e">
        <f t="shared" si="3"/>
        <v>#VALUE!</v>
      </c>
      <c r="BC47" s="7"/>
      <c r="BD47" s="7"/>
      <c r="BE47" s="7"/>
      <c r="BF47" s="7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</row>
    <row r="48" spans="1:108" ht="21" customHeight="1" x14ac:dyDescent="0.25">
      <c r="A48" s="86">
        <v>1</v>
      </c>
      <c r="B48" s="49">
        <f t="shared" si="9"/>
        <v>0</v>
      </c>
      <c r="C48" s="27"/>
      <c r="D48" s="99">
        <f t="shared" si="13"/>
        <v>44955</v>
      </c>
      <c r="E48" s="100"/>
      <c r="F48" s="100"/>
      <c r="G48" s="100"/>
      <c r="H48" s="12" t="s">
        <v>5</v>
      </c>
      <c r="I48" s="101">
        <f t="shared" si="14"/>
        <v>44961</v>
      </c>
      <c r="J48" s="101"/>
      <c r="K48" s="101"/>
      <c r="L48" s="102"/>
      <c r="M48" s="103">
        <v>27</v>
      </c>
      <c r="N48" s="103"/>
      <c r="O48" s="6"/>
      <c r="P48" s="6"/>
      <c r="Q48" s="6"/>
      <c r="R48" s="6"/>
      <c r="S48" s="6"/>
      <c r="T48" s="6"/>
      <c r="U48" s="6"/>
      <c r="V48" s="9"/>
      <c r="W48" s="97" t="e">
        <f>V48/D73</f>
        <v>#VALUE!</v>
      </c>
      <c r="X48" s="97"/>
      <c r="Y48" s="98"/>
      <c r="Z48" s="97" t="e">
        <f>(SUM(V22:V48))/(D73*M48)</f>
        <v>#VALUE!</v>
      </c>
      <c r="AA48" s="97"/>
      <c r="AB48" s="98"/>
      <c r="AC48" s="9">
        <f t="shared" si="4"/>
        <v>0</v>
      </c>
      <c r="AD48" s="97" t="e">
        <f>AC48/(D73*5)</f>
        <v>#VALUE!</v>
      </c>
      <c r="AE48" s="97"/>
      <c r="AF48" s="98"/>
      <c r="AG48" s="97" t="e">
        <f>(SUM(AC22:AC48))/((D73*M48)*5)</f>
        <v>#VALUE!</v>
      </c>
      <c r="AH48" s="97"/>
      <c r="AI48" s="98"/>
      <c r="AJ48" s="6">
        <f>[1]календарь!$L$30</f>
        <v>0</v>
      </c>
      <c r="AK48" s="6">
        <f>[1]календарь!$M$30</f>
        <v>0</v>
      </c>
      <c r="AL48" s="22">
        <f>[1]календарь!$N$30</f>
        <v>0</v>
      </c>
      <c r="AM48" s="6">
        <f>[1]календарь!$O$30</f>
        <v>0</v>
      </c>
      <c r="AN48" s="6"/>
      <c r="AO48" s="6"/>
      <c r="AP48" s="6"/>
      <c r="AQ48" s="6"/>
      <c r="AR48" s="6"/>
      <c r="AS48" s="36">
        <v>1</v>
      </c>
      <c r="AT48" s="6"/>
      <c r="AU48" s="6">
        <f t="shared" si="10"/>
        <v>0</v>
      </c>
      <c r="AV48" s="16" t="e">
        <f t="shared" si="5"/>
        <v>#VALUE!</v>
      </c>
      <c r="AW48" s="21" t="e">
        <f t="shared" si="6"/>
        <v>#VALUE!</v>
      </c>
      <c r="AX48" s="21" t="e">
        <f t="shared" si="7"/>
        <v>#VALUE!</v>
      </c>
      <c r="AY48" s="21" t="e">
        <f t="shared" si="2"/>
        <v>#VALUE!</v>
      </c>
      <c r="AZ48" s="44"/>
      <c r="BA48" s="28" t="e">
        <f t="shared" si="8"/>
        <v>#VALUE!</v>
      </c>
      <c r="BB48" s="29" t="e">
        <f t="shared" si="3"/>
        <v>#VALUE!</v>
      </c>
      <c r="BC48" s="7"/>
      <c r="BD48" s="7"/>
      <c r="BE48" s="7"/>
      <c r="BF48" s="7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</row>
    <row r="49" spans="1:108" ht="21" customHeight="1" x14ac:dyDescent="0.25">
      <c r="A49" s="86">
        <v>1</v>
      </c>
      <c r="B49" s="49">
        <f t="shared" si="9"/>
        <v>0</v>
      </c>
      <c r="C49" s="27"/>
      <c r="D49" s="99">
        <f t="shared" si="13"/>
        <v>44962</v>
      </c>
      <c r="E49" s="100"/>
      <c r="F49" s="100"/>
      <c r="G49" s="100"/>
      <c r="H49" s="12" t="s">
        <v>5</v>
      </c>
      <c r="I49" s="101">
        <f t="shared" si="14"/>
        <v>44968</v>
      </c>
      <c r="J49" s="101"/>
      <c r="K49" s="101"/>
      <c r="L49" s="102"/>
      <c r="M49" s="103">
        <v>28</v>
      </c>
      <c r="N49" s="103"/>
      <c r="O49" s="6"/>
      <c r="P49" s="6"/>
      <c r="Q49" s="6"/>
      <c r="R49" s="6"/>
      <c r="S49" s="6"/>
      <c r="T49" s="6"/>
      <c r="U49" s="6"/>
      <c r="V49" s="9"/>
      <c r="W49" s="97" t="e">
        <f>V49/D73</f>
        <v>#VALUE!</v>
      </c>
      <c r="X49" s="97"/>
      <c r="Y49" s="98"/>
      <c r="Z49" s="97" t="e">
        <f>(SUM(V22:V49))/(D73*M49)</f>
        <v>#VALUE!</v>
      </c>
      <c r="AA49" s="97"/>
      <c r="AB49" s="98"/>
      <c r="AC49" s="9">
        <f t="shared" si="4"/>
        <v>0</v>
      </c>
      <c r="AD49" s="97" t="e">
        <f>AC49/(D73*5)</f>
        <v>#VALUE!</v>
      </c>
      <c r="AE49" s="97"/>
      <c r="AF49" s="98"/>
      <c r="AG49" s="97" t="e">
        <f>(SUM(AC22:AC49))/((D73*M49)*5)</f>
        <v>#VALUE!</v>
      </c>
      <c r="AH49" s="97"/>
      <c r="AI49" s="98"/>
      <c r="AJ49" s="6">
        <f>[1]календарь!$L$31</f>
        <v>0</v>
      </c>
      <c r="AK49" s="6">
        <f>[1]календарь!$M$31</f>
        <v>0</v>
      </c>
      <c r="AL49" s="22">
        <f>[1]календарь!$N$31</f>
        <v>0</v>
      </c>
      <c r="AM49" s="6">
        <f>[1]календарь!$O$31</f>
        <v>0</v>
      </c>
      <c r="AN49" s="6"/>
      <c r="AO49" s="6"/>
      <c r="AP49" s="6"/>
      <c r="AQ49" s="6"/>
      <c r="AR49" s="6"/>
      <c r="AS49" s="36">
        <v>1</v>
      </c>
      <c r="AT49" s="6"/>
      <c r="AU49" s="6">
        <f t="shared" si="10"/>
        <v>0</v>
      </c>
      <c r="AV49" s="16" t="e">
        <f t="shared" si="5"/>
        <v>#VALUE!</v>
      </c>
      <c r="AW49" s="21" t="e">
        <f t="shared" si="6"/>
        <v>#VALUE!</v>
      </c>
      <c r="AX49" s="21" t="e">
        <f t="shared" si="7"/>
        <v>#VALUE!</v>
      </c>
      <c r="AY49" s="21" t="e">
        <f t="shared" si="2"/>
        <v>#VALUE!</v>
      </c>
      <c r="AZ49" s="44"/>
      <c r="BA49" s="28" t="e">
        <f t="shared" si="8"/>
        <v>#VALUE!</v>
      </c>
      <c r="BB49" s="29" t="e">
        <f t="shared" si="3"/>
        <v>#VALUE!</v>
      </c>
      <c r="BC49" s="7"/>
      <c r="BD49" s="7"/>
      <c r="BE49" s="7"/>
      <c r="BF49" s="7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</row>
    <row r="50" spans="1:108" ht="21" customHeight="1" x14ac:dyDescent="0.25">
      <c r="A50" s="86">
        <v>1</v>
      </c>
      <c r="B50" s="49">
        <f t="shared" si="9"/>
        <v>0</v>
      </c>
      <c r="C50" s="27"/>
      <c r="D50" s="99">
        <f t="shared" si="13"/>
        <v>44969</v>
      </c>
      <c r="E50" s="100"/>
      <c r="F50" s="100"/>
      <c r="G50" s="100"/>
      <c r="H50" s="12" t="s">
        <v>5</v>
      </c>
      <c r="I50" s="101">
        <f t="shared" si="14"/>
        <v>44975</v>
      </c>
      <c r="J50" s="101"/>
      <c r="K50" s="101"/>
      <c r="L50" s="102"/>
      <c r="M50" s="103">
        <v>29</v>
      </c>
      <c r="N50" s="103"/>
      <c r="O50" s="6"/>
      <c r="P50" s="6"/>
      <c r="Q50" s="6"/>
      <c r="R50" s="6"/>
      <c r="S50" s="6"/>
      <c r="T50" s="6"/>
      <c r="U50" s="6"/>
      <c r="V50" s="9"/>
      <c r="W50" s="97" t="e">
        <f>V50/D73</f>
        <v>#VALUE!</v>
      </c>
      <c r="X50" s="97"/>
      <c r="Y50" s="98"/>
      <c r="Z50" s="97" t="e">
        <f>(SUM(V22:V50))/(D73*M50)</f>
        <v>#VALUE!</v>
      </c>
      <c r="AA50" s="97"/>
      <c r="AB50" s="98"/>
      <c r="AC50" s="9">
        <f t="shared" si="4"/>
        <v>0</v>
      </c>
      <c r="AD50" s="97" t="e">
        <f>AC50/(D73*5)</f>
        <v>#VALUE!</v>
      </c>
      <c r="AE50" s="97"/>
      <c r="AF50" s="98"/>
      <c r="AG50" s="97" t="e">
        <f>(SUM(AC22:AC50))/((D73*M50)*5)</f>
        <v>#VALUE!</v>
      </c>
      <c r="AH50" s="97"/>
      <c r="AI50" s="98"/>
      <c r="AJ50" s="6">
        <f>[1]календарь!$L$32</f>
        <v>0</v>
      </c>
      <c r="AK50" s="6">
        <f>[1]календарь!$M$32</f>
        <v>0</v>
      </c>
      <c r="AL50" s="22">
        <f>[1]календарь!$N$32</f>
        <v>0</v>
      </c>
      <c r="AM50" s="6">
        <f>[1]календарь!$O$32</f>
        <v>0</v>
      </c>
      <c r="AN50" s="6"/>
      <c r="AO50" s="6"/>
      <c r="AP50" s="6"/>
      <c r="AQ50" s="6"/>
      <c r="AR50" s="6"/>
      <c r="AS50" s="36">
        <v>1</v>
      </c>
      <c r="AT50" s="6"/>
      <c r="AU50" s="6">
        <f t="shared" si="10"/>
        <v>0</v>
      </c>
      <c r="AV50" s="16" t="e">
        <f t="shared" si="5"/>
        <v>#VALUE!</v>
      </c>
      <c r="AW50" s="21" t="e">
        <f t="shared" si="6"/>
        <v>#VALUE!</v>
      </c>
      <c r="AX50" s="21" t="e">
        <f t="shared" si="7"/>
        <v>#VALUE!</v>
      </c>
      <c r="AY50" s="21" t="e">
        <f t="shared" si="2"/>
        <v>#VALUE!</v>
      </c>
      <c r="AZ50" s="44"/>
      <c r="BA50" s="28" t="e">
        <f t="shared" si="8"/>
        <v>#VALUE!</v>
      </c>
      <c r="BB50" s="29" t="e">
        <f t="shared" si="3"/>
        <v>#VALUE!</v>
      </c>
      <c r="BC50" s="7"/>
      <c r="BD50" s="7"/>
      <c r="BE50" s="7"/>
      <c r="BF50" s="7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</row>
    <row r="51" spans="1:108" ht="21" customHeight="1" x14ac:dyDescent="0.25">
      <c r="A51" s="86">
        <v>1</v>
      </c>
      <c r="B51" s="49">
        <f t="shared" si="9"/>
        <v>0</v>
      </c>
      <c r="C51" s="27"/>
      <c r="D51" s="99">
        <f t="shared" si="13"/>
        <v>44976</v>
      </c>
      <c r="E51" s="100"/>
      <c r="F51" s="100"/>
      <c r="G51" s="100"/>
      <c r="H51" s="12" t="s">
        <v>5</v>
      </c>
      <c r="I51" s="101">
        <f t="shared" si="14"/>
        <v>44982</v>
      </c>
      <c r="J51" s="101"/>
      <c r="K51" s="101"/>
      <c r="L51" s="102"/>
      <c r="M51" s="103">
        <v>30</v>
      </c>
      <c r="N51" s="103"/>
      <c r="O51" s="6"/>
      <c r="P51" s="6"/>
      <c r="Q51" s="6"/>
      <c r="R51" s="6"/>
      <c r="S51" s="6"/>
      <c r="T51" s="6"/>
      <c r="U51" s="6"/>
      <c r="V51" s="9"/>
      <c r="W51" s="97" t="e">
        <f>V51/D73</f>
        <v>#VALUE!</v>
      </c>
      <c r="X51" s="97"/>
      <c r="Y51" s="98"/>
      <c r="Z51" s="97" t="e">
        <f>(SUM(V22:V51))/(D73*M51)</f>
        <v>#VALUE!</v>
      </c>
      <c r="AA51" s="97"/>
      <c r="AB51" s="98"/>
      <c r="AC51" s="9">
        <f t="shared" si="4"/>
        <v>0</v>
      </c>
      <c r="AD51" s="97" t="e">
        <f>AC51/(D73*5)</f>
        <v>#VALUE!</v>
      </c>
      <c r="AE51" s="97"/>
      <c r="AF51" s="98"/>
      <c r="AG51" s="97" t="e">
        <f>(SUM(AC22:AC51))/((D73*M51)*5)</f>
        <v>#VALUE!</v>
      </c>
      <c r="AH51" s="97"/>
      <c r="AI51" s="98"/>
      <c r="AJ51" s="6">
        <f>[1]календарь!$L$33</f>
        <v>0</v>
      </c>
      <c r="AK51" s="6">
        <f>[1]календарь!$M$33</f>
        <v>0</v>
      </c>
      <c r="AL51" s="22">
        <f>[1]календарь!$N$33</f>
        <v>0</v>
      </c>
      <c r="AM51" s="6">
        <f>[1]календарь!$O$33</f>
        <v>0</v>
      </c>
      <c r="AN51" s="6"/>
      <c r="AO51" s="6"/>
      <c r="AP51" s="6"/>
      <c r="AQ51" s="6"/>
      <c r="AR51" s="6"/>
      <c r="AS51" s="36">
        <v>1</v>
      </c>
      <c r="AT51" s="6"/>
      <c r="AU51" s="6">
        <f t="shared" si="10"/>
        <v>0</v>
      </c>
      <c r="AV51" s="16" t="e">
        <f t="shared" si="5"/>
        <v>#VALUE!</v>
      </c>
      <c r="AW51" s="21" t="e">
        <f t="shared" si="6"/>
        <v>#VALUE!</v>
      </c>
      <c r="AX51" s="21" t="e">
        <f t="shared" si="7"/>
        <v>#VALUE!</v>
      </c>
      <c r="AY51" s="21" t="e">
        <f t="shared" si="2"/>
        <v>#VALUE!</v>
      </c>
      <c r="AZ51" s="44"/>
      <c r="BA51" s="28" t="e">
        <f t="shared" si="8"/>
        <v>#VALUE!</v>
      </c>
      <c r="BB51" s="29" t="e">
        <f t="shared" si="3"/>
        <v>#VALUE!</v>
      </c>
      <c r="BC51" s="7"/>
      <c r="BD51" s="7"/>
      <c r="BE51" s="7"/>
      <c r="BF51" s="7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</row>
    <row r="52" spans="1:108" ht="21" customHeight="1" x14ac:dyDescent="0.25">
      <c r="A52" s="86">
        <v>1</v>
      </c>
      <c r="B52" s="49">
        <f t="shared" si="9"/>
        <v>0</v>
      </c>
      <c r="C52" s="27"/>
      <c r="D52" s="99">
        <f t="shared" si="13"/>
        <v>44983</v>
      </c>
      <c r="E52" s="100"/>
      <c r="F52" s="100"/>
      <c r="G52" s="100"/>
      <c r="H52" s="12" t="s">
        <v>5</v>
      </c>
      <c r="I52" s="101">
        <f t="shared" si="14"/>
        <v>44989</v>
      </c>
      <c r="J52" s="101"/>
      <c r="K52" s="101"/>
      <c r="L52" s="102"/>
      <c r="M52" s="103">
        <v>31</v>
      </c>
      <c r="N52" s="103"/>
      <c r="O52" s="6"/>
      <c r="P52" s="6"/>
      <c r="Q52" s="6"/>
      <c r="R52" s="6"/>
      <c r="S52" s="6"/>
      <c r="T52" s="6"/>
      <c r="U52" s="6"/>
      <c r="V52" s="9"/>
      <c r="W52" s="97" t="e">
        <f>V52/D73</f>
        <v>#VALUE!</v>
      </c>
      <c r="X52" s="97"/>
      <c r="Y52" s="98"/>
      <c r="Z52" s="97" t="e">
        <f>(SUM(V22:V52))/(D73*M52)</f>
        <v>#VALUE!</v>
      </c>
      <c r="AA52" s="97"/>
      <c r="AB52" s="98"/>
      <c r="AC52" s="9">
        <f t="shared" si="4"/>
        <v>0</v>
      </c>
      <c r="AD52" s="97" t="e">
        <f>AC52/(D73*5)</f>
        <v>#VALUE!</v>
      </c>
      <c r="AE52" s="97"/>
      <c r="AF52" s="98"/>
      <c r="AG52" s="97" t="e">
        <f>(SUM(AC22:AC52))/((D73*M52)*5)</f>
        <v>#VALUE!</v>
      </c>
      <c r="AH52" s="97"/>
      <c r="AI52" s="98"/>
      <c r="AJ52" s="6">
        <f>[1]календарь!$L$34</f>
        <v>0</v>
      </c>
      <c r="AK52" s="6">
        <f>[1]календарь!$M$34</f>
        <v>0</v>
      </c>
      <c r="AL52" s="22">
        <f>[1]календарь!$N$34</f>
        <v>0</v>
      </c>
      <c r="AM52" s="6">
        <f>[1]календарь!$O$34</f>
        <v>0</v>
      </c>
      <c r="AN52" s="6"/>
      <c r="AO52" s="6"/>
      <c r="AP52" s="6"/>
      <c r="AQ52" s="6"/>
      <c r="AR52" s="6"/>
      <c r="AS52" s="36">
        <v>1</v>
      </c>
      <c r="AT52" s="6"/>
      <c r="AU52" s="6">
        <f t="shared" si="10"/>
        <v>0</v>
      </c>
      <c r="AV52" s="16" t="e">
        <f t="shared" si="5"/>
        <v>#VALUE!</v>
      </c>
      <c r="AW52" s="21" t="e">
        <f t="shared" si="6"/>
        <v>#VALUE!</v>
      </c>
      <c r="AX52" s="21" t="e">
        <f t="shared" si="7"/>
        <v>#VALUE!</v>
      </c>
      <c r="AY52" s="21" t="e">
        <f t="shared" si="2"/>
        <v>#VALUE!</v>
      </c>
      <c r="AZ52" s="44"/>
      <c r="BA52" s="28" t="e">
        <f t="shared" si="8"/>
        <v>#VALUE!</v>
      </c>
      <c r="BB52" s="29" t="e">
        <f t="shared" si="3"/>
        <v>#VALUE!</v>
      </c>
      <c r="BC52" s="7"/>
      <c r="BD52" s="7"/>
      <c r="BE52" s="7"/>
      <c r="BF52" s="7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</row>
    <row r="53" spans="1:108" ht="21" customHeight="1" x14ac:dyDescent="0.25">
      <c r="A53" s="86">
        <v>1</v>
      </c>
      <c r="B53" s="49">
        <f t="shared" si="9"/>
        <v>0</v>
      </c>
      <c r="C53" s="27"/>
      <c r="D53" s="99">
        <f t="shared" si="13"/>
        <v>44990</v>
      </c>
      <c r="E53" s="100"/>
      <c r="F53" s="100"/>
      <c r="G53" s="100"/>
      <c r="H53" s="12" t="s">
        <v>5</v>
      </c>
      <c r="I53" s="101">
        <f t="shared" si="14"/>
        <v>44996</v>
      </c>
      <c r="J53" s="101"/>
      <c r="K53" s="101"/>
      <c r="L53" s="102"/>
      <c r="M53" s="103">
        <v>32</v>
      </c>
      <c r="N53" s="103"/>
      <c r="O53" s="6"/>
      <c r="P53" s="6"/>
      <c r="Q53" s="6"/>
      <c r="R53" s="6"/>
      <c r="S53" s="6"/>
      <c r="T53" s="6"/>
      <c r="U53" s="6"/>
      <c r="V53" s="9"/>
      <c r="W53" s="97" t="e">
        <f>V53/D73</f>
        <v>#VALUE!</v>
      </c>
      <c r="X53" s="97"/>
      <c r="Y53" s="98"/>
      <c r="Z53" s="97" t="e">
        <f>(SUM(V22:V53))/(D73*M53)</f>
        <v>#VALUE!</v>
      </c>
      <c r="AA53" s="97"/>
      <c r="AB53" s="98"/>
      <c r="AC53" s="9">
        <f t="shared" si="4"/>
        <v>0</v>
      </c>
      <c r="AD53" s="97" t="e">
        <f>AC53/(D73*5)</f>
        <v>#VALUE!</v>
      </c>
      <c r="AE53" s="97"/>
      <c r="AF53" s="98"/>
      <c r="AG53" s="97" t="e">
        <f>(SUM(AC22:AC53))/((D73*M53)*5)</f>
        <v>#VALUE!</v>
      </c>
      <c r="AH53" s="97"/>
      <c r="AI53" s="98"/>
      <c r="AJ53" s="6">
        <f>[1]календарь!$L$35</f>
        <v>0</v>
      </c>
      <c r="AK53" s="6">
        <f>[1]календарь!$M$35</f>
        <v>0</v>
      </c>
      <c r="AL53" s="22">
        <f>[1]календарь!$N$35</f>
        <v>0</v>
      </c>
      <c r="AM53" s="6">
        <f>[1]календарь!$O$35</f>
        <v>0</v>
      </c>
      <c r="AN53" s="6"/>
      <c r="AO53" s="6"/>
      <c r="AP53" s="6"/>
      <c r="AQ53" s="6"/>
      <c r="AR53" s="6"/>
      <c r="AS53" s="36">
        <v>1</v>
      </c>
      <c r="AT53" s="6"/>
      <c r="AU53" s="6">
        <f t="shared" si="10"/>
        <v>0</v>
      </c>
      <c r="AV53" s="16" t="e">
        <f t="shared" si="5"/>
        <v>#VALUE!</v>
      </c>
      <c r="AW53" s="21" t="e">
        <f t="shared" si="6"/>
        <v>#VALUE!</v>
      </c>
      <c r="AX53" s="21" t="e">
        <f t="shared" si="7"/>
        <v>#VALUE!</v>
      </c>
      <c r="AY53" s="21" t="e">
        <f t="shared" si="2"/>
        <v>#VALUE!</v>
      </c>
      <c r="AZ53" s="44"/>
      <c r="BA53" s="28" t="e">
        <f t="shared" si="8"/>
        <v>#VALUE!</v>
      </c>
      <c r="BB53" s="29" t="e">
        <f t="shared" si="3"/>
        <v>#VALUE!</v>
      </c>
      <c r="BC53" s="7"/>
      <c r="BD53" s="7"/>
      <c r="BE53" s="7"/>
      <c r="BF53" s="7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</row>
    <row r="54" spans="1:108" ht="21" customHeight="1" x14ac:dyDescent="0.25">
      <c r="A54" s="86">
        <v>1</v>
      </c>
      <c r="B54" s="49">
        <f t="shared" si="9"/>
        <v>0</v>
      </c>
      <c r="C54" s="27"/>
      <c r="D54" s="99">
        <f t="shared" si="13"/>
        <v>44997</v>
      </c>
      <c r="E54" s="100"/>
      <c r="F54" s="100"/>
      <c r="G54" s="100"/>
      <c r="H54" s="12" t="s">
        <v>5</v>
      </c>
      <c r="I54" s="101">
        <f t="shared" si="14"/>
        <v>45003</v>
      </c>
      <c r="J54" s="101"/>
      <c r="K54" s="101"/>
      <c r="L54" s="102"/>
      <c r="M54" s="103">
        <v>33</v>
      </c>
      <c r="N54" s="103"/>
      <c r="O54" s="6"/>
      <c r="P54" s="6"/>
      <c r="Q54" s="6"/>
      <c r="R54" s="6"/>
      <c r="S54" s="6"/>
      <c r="T54" s="6"/>
      <c r="U54" s="6"/>
      <c r="V54" s="9"/>
      <c r="W54" s="97" t="e">
        <f>V54/D73</f>
        <v>#VALUE!</v>
      </c>
      <c r="X54" s="97"/>
      <c r="Y54" s="98"/>
      <c r="Z54" s="97" t="e">
        <f>(SUM(V22:V54))/(D73*M54)</f>
        <v>#VALUE!</v>
      </c>
      <c r="AA54" s="97"/>
      <c r="AB54" s="98"/>
      <c r="AC54" s="9">
        <f t="shared" si="4"/>
        <v>0</v>
      </c>
      <c r="AD54" s="97" t="e">
        <f>AC54/(D73*5)</f>
        <v>#VALUE!</v>
      </c>
      <c r="AE54" s="97"/>
      <c r="AF54" s="98"/>
      <c r="AG54" s="97" t="e">
        <f>(SUM(AC22:AC54))/((D73*M54)*5)</f>
        <v>#VALUE!</v>
      </c>
      <c r="AH54" s="97"/>
      <c r="AI54" s="98"/>
      <c r="AJ54" s="6">
        <f>[1]календарь!$L$36</f>
        <v>0</v>
      </c>
      <c r="AK54" s="6">
        <f>[1]календарь!$M$36</f>
        <v>0</v>
      </c>
      <c r="AL54" s="22">
        <f>[1]календарь!$N$36</f>
        <v>0</v>
      </c>
      <c r="AM54" s="6">
        <f>[1]календарь!$O$36</f>
        <v>0</v>
      </c>
      <c r="AN54" s="6"/>
      <c r="AO54" s="6"/>
      <c r="AP54" s="6"/>
      <c r="AQ54" s="6"/>
      <c r="AR54" s="6"/>
      <c r="AS54" s="36">
        <v>1</v>
      </c>
      <c r="AT54" s="6"/>
      <c r="AU54" s="6">
        <f t="shared" si="10"/>
        <v>0</v>
      </c>
      <c r="AV54" s="16" t="e">
        <f t="shared" si="5"/>
        <v>#VALUE!</v>
      </c>
      <c r="AW54" s="21" t="e">
        <f t="shared" si="6"/>
        <v>#VALUE!</v>
      </c>
      <c r="AX54" s="21" t="e">
        <f t="shared" si="7"/>
        <v>#VALUE!</v>
      </c>
      <c r="AY54" s="21" t="e">
        <f t="shared" si="2"/>
        <v>#VALUE!</v>
      </c>
      <c r="AZ54" s="44"/>
      <c r="BA54" s="28" t="e">
        <f t="shared" si="8"/>
        <v>#VALUE!</v>
      </c>
      <c r="BB54" s="29" t="e">
        <f t="shared" si="3"/>
        <v>#VALUE!</v>
      </c>
      <c r="BC54" s="7"/>
      <c r="BD54" s="7"/>
      <c r="BE54" s="7"/>
      <c r="BF54" s="7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</row>
    <row r="55" spans="1:108" ht="21" customHeight="1" x14ac:dyDescent="0.25">
      <c r="A55" s="86">
        <v>1</v>
      </c>
      <c r="B55" s="49">
        <f t="shared" si="9"/>
        <v>0</v>
      </c>
      <c r="C55" s="27"/>
      <c r="D55" s="99">
        <f t="shared" si="13"/>
        <v>45004</v>
      </c>
      <c r="E55" s="100"/>
      <c r="F55" s="100"/>
      <c r="G55" s="100"/>
      <c r="H55" s="12" t="s">
        <v>5</v>
      </c>
      <c r="I55" s="101">
        <f t="shared" si="14"/>
        <v>45010</v>
      </c>
      <c r="J55" s="101"/>
      <c r="K55" s="101"/>
      <c r="L55" s="102"/>
      <c r="M55" s="103">
        <v>34</v>
      </c>
      <c r="N55" s="103"/>
      <c r="O55" s="6"/>
      <c r="P55" s="6"/>
      <c r="Q55" s="6"/>
      <c r="R55" s="6"/>
      <c r="S55" s="6"/>
      <c r="T55" s="6"/>
      <c r="U55" s="6"/>
      <c r="V55" s="9"/>
      <c r="W55" s="97" t="e">
        <f>V55/D73</f>
        <v>#VALUE!</v>
      </c>
      <c r="X55" s="97"/>
      <c r="Y55" s="98"/>
      <c r="Z55" s="97" t="e">
        <f>(SUM(V22:V55))/(D73*M55)</f>
        <v>#VALUE!</v>
      </c>
      <c r="AA55" s="97"/>
      <c r="AB55" s="98"/>
      <c r="AC55" s="9">
        <f t="shared" si="4"/>
        <v>0</v>
      </c>
      <c r="AD55" s="97" t="e">
        <f>AC55/(D73*5)</f>
        <v>#VALUE!</v>
      </c>
      <c r="AE55" s="97"/>
      <c r="AF55" s="98"/>
      <c r="AG55" s="97" t="e">
        <f>(SUM(AC22:AC55))/((D73*M55)*5)</f>
        <v>#VALUE!</v>
      </c>
      <c r="AH55" s="97"/>
      <c r="AI55" s="98"/>
      <c r="AJ55" s="6">
        <f>[1]календарь!$L$37</f>
        <v>0</v>
      </c>
      <c r="AK55" s="6">
        <f>[1]календарь!$M$37</f>
        <v>0</v>
      </c>
      <c r="AL55" s="22">
        <f>[1]календарь!$N$37</f>
        <v>0</v>
      </c>
      <c r="AM55" s="6">
        <f>[1]календарь!$O$37</f>
        <v>0</v>
      </c>
      <c r="AN55" s="6"/>
      <c r="AO55" s="6"/>
      <c r="AP55" s="6"/>
      <c r="AQ55" s="6"/>
      <c r="AR55" s="6"/>
      <c r="AS55" s="36">
        <v>1</v>
      </c>
      <c r="AT55" s="6"/>
      <c r="AU55" s="6">
        <f t="shared" si="10"/>
        <v>0</v>
      </c>
      <c r="AV55" s="16" t="e">
        <f t="shared" si="5"/>
        <v>#VALUE!</v>
      </c>
      <c r="AW55" s="21" t="e">
        <f t="shared" si="6"/>
        <v>#VALUE!</v>
      </c>
      <c r="AX55" s="21" t="e">
        <f t="shared" si="7"/>
        <v>#VALUE!</v>
      </c>
      <c r="AY55" s="21" t="e">
        <f t="shared" si="2"/>
        <v>#VALUE!</v>
      </c>
      <c r="AZ55" s="44"/>
      <c r="BA55" s="28" t="e">
        <f t="shared" si="8"/>
        <v>#VALUE!</v>
      </c>
      <c r="BB55" s="29" t="e">
        <f t="shared" si="3"/>
        <v>#VALUE!</v>
      </c>
      <c r="BC55" s="7"/>
      <c r="BD55" s="7"/>
      <c r="BE55" s="7"/>
      <c r="BF55" s="7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</row>
    <row r="56" spans="1:108" ht="21" customHeight="1" x14ac:dyDescent="0.25">
      <c r="A56" s="86">
        <v>1</v>
      </c>
      <c r="B56" s="49">
        <f t="shared" si="9"/>
        <v>0</v>
      </c>
      <c r="C56" s="27"/>
      <c r="D56" s="99">
        <f t="shared" si="13"/>
        <v>45011</v>
      </c>
      <c r="E56" s="100"/>
      <c r="F56" s="100"/>
      <c r="G56" s="100"/>
      <c r="H56" s="12" t="s">
        <v>5</v>
      </c>
      <c r="I56" s="101">
        <f t="shared" si="14"/>
        <v>45017</v>
      </c>
      <c r="J56" s="101"/>
      <c r="K56" s="101"/>
      <c r="L56" s="102"/>
      <c r="M56" s="103">
        <v>35</v>
      </c>
      <c r="N56" s="103"/>
      <c r="O56" s="6"/>
      <c r="P56" s="6"/>
      <c r="Q56" s="6"/>
      <c r="R56" s="6"/>
      <c r="S56" s="6"/>
      <c r="T56" s="6"/>
      <c r="U56" s="6"/>
      <c r="V56" s="9"/>
      <c r="W56" s="97" t="e">
        <f>V56/D73</f>
        <v>#VALUE!</v>
      </c>
      <c r="X56" s="97"/>
      <c r="Y56" s="98"/>
      <c r="Z56" s="97" t="e">
        <f>(SUM(V22:V56))/(D73*M56)</f>
        <v>#VALUE!</v>
      </c>
      <c r="AA56" s="97"/>
      <c r="AB56" s="98"/>
      <c r="AC56" s="9">
        <f t="shared" si="4"/>
        <v>0</v>
      </c>
      <c r="AD56" s="97" t="e">
        <f>AC56/(D73*5)</f>
        <v>#VALUE!</v>
      </c>
      <c r="AE56" s="97"/>
      <c r="AF56" s="98"/>
      <c r="AG56" s="97" t="e">
        <f>(SUM(AC22:AC56))/((D73*M56)*5)</f>
        <v>#VALUE!</v>
      </c>
      <c r="AH56" s="97"/>
      <c r="AI56" s="98"/>
      <c r="AJ56" s="6">
        <f>[1]календарь!$L$38</f>
        <v>0</v>
      </c>
      <c r="AK56" s="6">
        <f>[1]календарь!$M$38</f>
        <v>0</v>
      </c>
      <c r="AL56" s="22">
        <f>[1]календарь!$N$38</f>
        <v>0</v>
      </c>
      <c r="AM56" s="6">
        <f>[1]календарь!$O$38</f>
        <v>0</v>
      </c>
      <c r="AN56" s="6"/>
      <c r="AO56" s="6"/>
      <c r="AP56" s="6"/>
      <c r="AQ56" s="6"/>
      <c r="AR56" s="6"/>
      <c r="AS56" s="36">
        <v>1</v>
      </c>
      <c r="AT56" s="6"/>
      <c r="AU56" s="6">
        <f t="shared" si="10"/>
        <v>0</v>
      </c>
      <c r="AV56" s="16" t="e">
        <f t="shared" si="5"/>
        <v>#VALUE!</v>
      </c>
      <c r="AW56" s="21" t="e">
        <f t="shared" si="6"/>
        <v>#VALUE!</v>
      </c>
      <c r="AX56" s="21" t="e">
        <f t="shared" si="7"/>
        <v>#VALUE!</v>
      </c>
      <c r="AY56" s="21" t="e">
        <f t="shared" si="2"/>
        <v>#VALUE!</v>
      </c>
      <c r="AZ56" s="44"/>
      <c r="BA56" s="28" t="e">
        <f t="shared" si="8"/>
        <v>#VALUE!</v>
      </c>
      <c r="BB56" s="29" t="e">
        <f t="shared" si="3"/>
        <v>#VALUE!</v>
      </c>
      <c r="BC56" s="7"/>
      <c r="BD56" s="7"/>
      <c r="BE56" s="7"/>
      <c r="BF56" s="7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</row>
    <row r="57" spans="1:108" ht="21" customHeight="1" x14ac:dyDescent="0.25">
      <c r="A57" s="86">
        <v>1</v>
      </c>
      <c r="B57" s="49">
        <f t="shared" si="9"/>
        <v>0</v>
      </c>
      <c r="C57" s="27"/>
      <c r="D57" s="99">
        <f t="shared" si="13"/>
        <v>45018</v>
      </c>
      <c r="E57" s="100"/>
      <c r="F57" s="100"/>
      <c r="G57" s="100"/>
      <c r="H57" s="12" t="s">
        <v>5</v>
      </c>
      <c r="I57" s="101">
        <f t="shared" si="14"/>
        <v>45024</v>
      </c>
      <c r="J57" s="101"/>
      <c r="K57" s="101"/>
      <c r="L57" s="102"/>
      <c r="M57" s="103">
        <v>36</v>
      </c>
      <c r="N57" s="103"/>
      <c r="O57" s="6"/>
      <c r="P57" s="6"/>
      <c r="Q57" s="6"/>
      <c r="R57" s="6"/>
      <c r="S57" s="6"/>
      <c r="T57" s="6"/>
      <c r="U57" s="6"/>
      <c r="V57" s="9"/>
      <c r="W57" s="97" t="e">
        <f>V57/D73</f>
        <v>#VALUE!</v>
      </c>
      <c r="X57" s="97"/>
      <c r="Y57" s="98"/>
      <c r="Z57" s="97" t="e">
        <f>(SUM(V22:V57))/(D73*M57)</f>
        <v>#VALUE!</v>
      </c>
      <c r="AA57" s="97"/>
      <c r="AB57" s="98"/>
      <c r="AC57" s="9">
        <f t="shared" si="4"/>
        <v>0</v>
      </c>
      <c r="AD57" s="97" t="e">
        <f>AC57/(D73*5)</f>
        <v>#VALUE!</v>
      </c>
      <c r="AE57" s="97"/>
      <c r="AF57" s="98"/>
      <c r="AG57" s="97" t="e">
        <f>(SUM(AC22:AC57))/((D73*M57)*5)</f>
        <v>#VALUE!</v>
      </c>
      <c r="AH57" s="97"/>
      <c r="AI57" s="98"/>
      <c r="AJ57" s="6">
        <f>[1]календарь!$L$39</f>
        <v>0</v>
      </c>
      <c r="AK57" s="6">
        <f>[1]календарь!$M$39</f>
        <v>0</v>
      </c>
      <c r="AL57" s="22">
        <f>[1]календарь!$N$39</f>
        <v>0</v>
      </c>
      <c r="AM57" s="6">
        <f>[1]календарь!$O$39</f>
        <v>0</v>
      </c>
      <c r="AN57" s="6"/>
      <c r="AO57" s="6"/>
      <c r="AP57" s="6"/>
      <c r="AQ57" s="6"/>
      <c r="AR57" s="6"/>
      <c r="AS57" s="36">
        <v>1</v>
      </c>
      <c r="AT57" s="6"/>
      <c r="AU57" s="6">
        <f t="shared" si="10"/>
        <v>0</v>
      </c>
      <c r="AV57" s="16" t="e">
        <f t="shared" si="5"/>
        <v>#VALUE!</v>
      </c>
      <c r="AW57" s="21" t="e">
        <f t="shared" si="6"/>
        <v>#VALUE!</v>
      </c>
      <c r="AX57" s="21" t="e">
        <f t="shared" si="7"/>
        <v>#VALUE!</v>
      </c>
      <c r="AY57" s="21" t="e">
        <f t="shared" si="2"/>
        <v>#VALUE!</v>
      </c>
      <c r="AZ57" s="44"/>
      <c r="BA57" s="28" t="e">
        <f t="shared" si="8"/>
        <v>#VALUE!</v>
      </c>
      <c r="BB57" s="29" t="e">
        <f t="shared" si="3"/>
        <v>#VALUE!</v>
      </c>
      <c r="BC57" s="7"/>
      <c r="BD57" s="7"/>
      <c r="BE57" s="7"/>
      <c r="BF57" s="7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</row>
    <row r="58" spans="1:108" ht="21" customHeight="1" x14ac:dyDescent="0.25">
      <c r="A58" s="86">
        <v>1</v>
      </c>
      <c r="B58" s="49">
        <f t="shared" si="9"/>
        <v>0</v>
      </c>
      <c r="C58" s="27"/>
      <c r="D58" s="99">
        <f t="shared" si="13"/>
        <v>45025</v>
      </c>
      <c r="E58" s="100"/>
      <c r="F58" s="100"/>
      <c r="G58" s="100"/>
      <c r="H58" s="12" t="s">
        <v>5</v>
      </c>
      <c r="I58" s="101">
        <f t="shared" si="14"/>
        <v>45031</v>
      </c>
      <c r="J58" s="101"/>
      <c r="K58" s="101"/>
      <c r="L58" s="102"/>
      <c r="M58" s="103">
        <v>37</v>
      </c>
      <c r="N58" s="103"/>
      <c r="O58" s="6"/>
      <c r="P58" s="6"/>
      <c r="Q58" s="6"/>
      <c r="R58" s="6"/>
      <c r="S58" s="6"/>
      <c r="T58" s="6"/>
      <c r="U58" s="6"/>
      <c r="V58" s="9"/>
      <c r="W58" s="97" t="e">
        <f>V58/D73</f>
        <v>#VALUE!</v>
      </c>
      <c r="X58" s="97"/>
      <c r="Y58" s="98"/>
      <c r="Z58" s="97" t="e">
        <f>(SUM(V22:V58))/(D73*M58)</f>
        <v>#VALUE!</v>
      </c>
      <c r="AA58" s="97"/>
      <c r="AB58" s="98"/>
      <c r="AC58" s="9">
        <f t="shared" si="4"/>
        <v>0</v>
      </c>
      <c r="AD58" s="97" t="e">
        <f>AC58/(D73*5)</f>
        <v>#VALUE!</v>
      </c>
      <c r="AE58" s="97"/>
      <c r="AF58" s="98"/>
      <c r="AG58" s="97" t="e">
        <f>(SUM(AC22:AC58))/((D73*M58)*5)</f>
        <v>#VALUE!</v>
      </c>
      <c r="AH58" s="97"/>
      <c r="AI58" s="98"/>
      <c r="AJ58" s="6">
        <f>[1]календарь!$L$40</f>
        <v>0</v>
      </c>
      <c r="AK58" s="6">
        <f>[1]календарь!$M$40</f>
        <v>0</v>
      </c>
      <c r="AL58" s="22">
        <f>[1]календарь!$N$40</f>
        <v>0</v>
      </c>
      <c r="AM58" s="6">
        <f>[1]календарь!$O$40</f>
        <v>0</v>
      </c>
      <c r="AN58" s="6"/>
      <c r="AO58" s="6"/>
      <c r="AP58" s="6"/>
      <c r="AQ58" s="6"/>
      <c r="AR58" s="6"/>
      <c r="AS58" s="36">
        <v>1</v>
      </c>
      <c r="AT58" s="6"/>
      <c r="AU58" s="6">
        <f t="shared" si="10"/>
        <v>0</v>
      </c>
      <c r="AV58" s="16" t="e">
        <f t="shared" si="5"/>
        <v>#VALUE!</v>
      </c>
      <c r="AW58" s="21" t="e">
        <f t="shared" si="6"/>
        <v>#VALUE!</v>
      </c>
      <c r="AX58" s="21" t="e">
        <f t="shared" si="7"/>
        <v>#VALUE!</v>
      </c>
      <c r="AY58" s="21" t="e">
        <f t="shared" si="2"/>
        <v>#VALUE!</v>
      </c>
      <c r="AZ58" s="44"/>
      <c r="BA58" s="28" t="e">
        <f t="shared" si="8"/>
        <v>#VALUE!</v>
      </c>
      <c r="BB58" s="29" t="e">
        <f t="shared" si="3"/>
        <v>#VALUE!</v>
      </c>
      <c r="BC58" s="7"/>
      <c r="BD58" s="7"/>
      <c r="BE58" s="7"/>
      <c r="BF58" s="7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</row>
    <row r="59" spans="1:108" ht="21" customHeight="1" x14ac:dyDescent="0.25">
      <c r="A59" s="86">
        <v>1</v>
      </c>
      <c r="B59" s="49">
        <f t="shared" si="9"/>
        <v>0</v>
      </c>
      <c r="C59" s="27"/>
      <c r="D59" s="99">
        <f t="shared" si="13"/>
        <v>45032</v>
      </c>
      <c r="E59" s="100"/>
      <c r="F59" s="100"/>
      <c r="G59" s="100"/>
      <c r="H59" s="12" t="s">
        <v>5</v>
      </c>
      <c r="I59" s="101">
        <f t="shared" si="14"/>
        <v>45038</v>
      </c>
      <c r="J59" s="101"/>
      <c r="K59" s="101"/>
      <c r="L59" s="102"/>
      <c r="M59" s="103">
        <v>38</v>
      </c>
      <c r="N59" s="103"/>
      <c r="O59" s="6"/>
      <c r="P59" s="6"/>
      <c r="Q59" s="6"/>
      <c r="R59" s="6"/>
      <c r="S59" s="6"/>
      <c r="T59" s="6"/>
      <c r="U59" s="6"/>
      <c r="V59" s="9"/>
      <c r="W59" s="97" t="e">
        <f>V59/D73</f>
        <v>#VALUE!</v>
      </c>
      <c r="X59" s="97"/>
      <c r="Y59" s="98"/>
      <c r="Z59" s="97" t="e">
        <f>(SUM(V22:V59))/(D73*M59)</f>
        <v>#VALUE!</v>
      </c>
      <c r="AA59" s="97"/>
      <c r="AB59" s="98"/>
      <c r="AC59" s="9">
        <f t="shared" si="4"/>
        <v>0</v>
      </c>
      <c r="AD59" s="97" t="e">
        <f>AC59/(D73*5)</f>
        <v>#VALUE!</v>
      </c>
      <c r="AE59" s="97"/>
      <c r="AF59" s="98"/>
      <c r="AG59" s="97" t="e">
        <f>(SUM(AC22:AC59))/((D73*M59)*5)</f>
        <v>#VALUE!</v>
      </c>
      <c r="AH59" s="97"/>
      <c r="AI59" s="98"/>
      <c r="AJ59" s="6">
        <f>[1]календарь!$L$41</f>
        <v>0</v>
      </c>
      <c r="AK59" s="6">
        <f>[1]календарь!$M$41</f>
        <v>0</v>
      </c>
      <c r="AL59" s="22">
        <f>[1]календарь!$N$41</f>
        <v>0</v>
      </c>
      <c r="AM59" s="6">
        <f>[1]календарь!$O$41</f>
        <v>0</v>
      </c>
      <c r="AN59" s="6"/>
      <c r="AO59" s="6"/>
      <c r="AP59" s="6"/>
      <c r="AQ59" s="6"/>
      <c r="AR59" s="6"/>
      <c r="AS59" s="36">
        <v>1</v>
      </c>
      <c r="AT59" s="6"/>
      <c r="AU59" s="6">
        <f t="shared" si="10"/>
        <v>0</v>
      </c>
      <c r="AV59" s="16" t="e">
        <f t="shared" si="5"/>
        <v>#VALUE!</v>
      </c>
      <c r="AW59" s="21" t="e">
        <f t="shared" si="6"/>
        <v>#VALUE!</v>
      </c>
      <c r="AX59" s="21" t="e">
        <f t="shared" si="7"/>
        <v>#VALUE!</v>
      </c>
      <c r="AY59" s="21" t="e">
        <f t="shared" si="2"/>
        <v>#VALUE!</v>
      </c>
      <c r="AZ59" s="44"/>
      <c r="BA59" s="28" t="e">
        <f t="shared" si="8"/>
        <v>#VALUE!</v>
      </c>
      <c r="BB59" s="29" t="e">
        <f t="shared" si="3"/>
        <v>#VALUE!</v>
      </c>
      <c r="BC59" s="7"/>
      <c r="BD59" s="7"/>
      <c r="BE59" s="7"/>
      <c r="BF59" s="7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</row>
    <row r="60" spans="1:108" ht="21" customHeight="1" x14ac:dyDescent="0.25">
      <c r="A60" s="86">
        <v>1</v>
      </c>
      <c r="B60" s="49">
        <f t="shared" si="9"/>
        <v>0</v>
      </c>
      <c r="C60" s="27"/>
      <c r="D60" s="99">
        <f t="shared" si="13"/>
        <v>45039</v>
      </c>
      <c r="E60" s="100"/>
      <c r="F60" s="100"/>
      <c r="G60" s="100"/>
      <c r="H60" s="12" t="s">
        <v>5</v>
      </c>
      <c r="I60" s="101">
        <f t="shared" si="14"/>
        <v>45045</v>
      </c>
      <c r="J60" s="101"/>
      <c r="K60" s="101"/>
      <c r="L60" s="102"/>
      <c r="M60" s="103">
        <v>39</v>
      </c>
      <c r="N60" s="103"/>
      <c r="O60" s="6"/>
      <c r="P60" s="6"/>
      <c r="Q60" s="6"/>
      <c r="R60" s="6"/>
      <c r="S60" s="6"/>
      <c r="T60" s="6"/>
      <c r="U60" s="6"/>
      <c r="V60" s="9"/>
      <c r="W60" s="97" t="e">
        <f>V60/D73</f>
        <v>#VALUE!</v>
      </c>
      <c r="X60" s="97"/>
      <c r="Y60" s="98"/>
      <c r="Z60" s="97" t="e">
        <f>(SUM(V22:V60))/(D73*M60)</f>
        <v>#VALUE!</v>
      </c>
      <c r="AA60" s="97"/>
      <c r="AB60" s="98"/>
      <c r="AC60" s="9">
        <f t="shared" si="4"/>
        <v>0</v>
      </c>
      <c r="AD60" s="97" t="e">
        <f>AC60/(D73*5)</f>
        <v>#VALUE!</v>
      </c>
      <c r="AE60" s="97"/>
      <c r="AF60" s="98"/>
      <c r="AG60" s="97" t="e">
        <f>(SUM(AC22:AC60))/((D73*M60)*5)</f>
        <v>#VALUE!</v>
      </c>
      <c r="AH60" s="97"/>
      <c r="AI60" s="98"/>
      <c r="AJ60" s="6">
        <f>[1]календарь!$L$42</f>
        <v>0</v>
      </c>
      <c r="AK60" s="6">
        <f>[1]календарь!$M$42</f>
        <v>0</v>
      </c>
      <c r="AL60" s="22">
        <f>[1]календарь!$N$42</f>
        <v>0</v>
      </c>
      <c r="AM60" s="6">
        <f>[1]календарь!$O$42</f>
        <v>0</v>
      </c>
      <c r="AN60" s="6"/>
      <c r="AO60" s="6"/>
      <c r="AP60" s="6"/>
      <c r="AQ60" s="6"/>
      <c r="AR60" s="6"/>
      <c r="AS60" s="36">
        <v>1</v>
      </c>
      <c r="AT60" s="6"/>
      <c r="AU60" s="6">
        <f t="shared" si="10"/>
        <v>0</v>
      </c>
      <c r="AV60" s="16" t="e">
        <f t="shared" si="5"/>
        <v>#VALUE!</v>
      </c>
      <c r="AW60" s="21" t="e">
        <f t="shared" si="6"/>
        <v>#VALUE!</v>
      </c>
      <c r="AX60" s="21" t="e">
        <f t="shared" si="7"/>
        <v>#VALUE!</v>
      </c>
      <c r="AY60" s="21" t="e">
        <f t="shared" si="2"/>
        <v>#VALUE!</v>
      </c>
      <c r="AZ60" s="44"/>
      <c r="BA60" s="28" t="e">
        <f t="shared" si="8"/>
        <v>#VALUE!</v>
      </c>
      <c r="BB60" s="29" t="e">
        <f t="shared" si="3"/>
        <v>#VALUE!</v>
      </c>
      <c r="BC60" s="7"/>
      <c r="BD60" s="7"/>
      <c r="BE60" s="7"/>
      <c r="BF60" s="7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</row>
    <row r="61" spans="1:108" ht="21" customHeight="1" x14ac:dyDescent="0.25">
      <c r="A61" s="86">
        <v>1</v>
      </c>
      <c r="B61" s="49">
        <f t="shared" si="9"/>
        <v>0</v>
      </c>
      <c r="C61" s="27"/>
      <c r="D61" s="99">
        <f t="shared" si="13"/>
        <v>45046</v>
      </c>
      <c r="E61" s="100"/>
      <c r="F61" s="100"/>
      <c r="G61" s="100"/>
      <c r="H61" s="12" t="s">
        <v>5</v>
      </c>
      <c r="I61" s="101">
        <f t="shared" si="14"/>
        <v>45052</v>
      </c>
      <c r="J61" s="101"/>
      <c r="K61" s="101"/>
      <c r="L61" s="102"/>
      <c r="M61" s="103">
        <v>40</v>
      </c>
      <c r="N61" s="103"/>
      <c r="O61" s="6"/>
      <c r="P61" s="6"/>
      <c r="Q61" s="6"/>
      <c r="R61" s="6"/>
      <c r="S61" s="6"/>
      <c r="T61" s="6"/>
      <c r="U61" s="6"/>
      <c r="V61" s="9"/>
      <c r="W61" s="97" t="e">
        <f>V61/D73</f>
        <v>#VALUE!</v>
      </c>
      <c r="X61" s="97"/>
      <c r="Y61" s="98"/>
      <c r="Z61" s="97" t="e">
        <f>(SUM(V22:V61))/(D73*M61)</f>
        <v>#VALUE!</v>
      </c>
      <c r="AA61" s="97"/>
      <c r="AB61" s="98"/>
      <c r="AC61" s="9">
        <f>SUM(O61:U61)</f>
        <v>0</v>
      </c>
      <c r="AD61" s="97" t="e">
        <f>AC61/(D73*5)</f>
        <v>#VALUE!</v>
      </c>
      <c r="AE61" s="97"/>
      <c r="AF61" s="98"/>
      <c r="AG61" s="97" t="e">
        <f>(SUM(AC22:AC61))/((D73*M61)*5)</f>
        <v>#VALUE!</v>
      </c>
      <c r="AH61" s="97"/>
      <c r="AI61" s="98"/>
      <c r="AJ61" s="6">
        <f>[1]календарь!$L$43</f>
        <v>0</v>
      </c>
      <c r="AK61" s="6">
        <f>[1]календарь!$M$43</f>
        <v>0</v>
      </c>
      <c r="AL61" s="22">
        <f>[1]календарь!$N$43</f>
        <v>0</v>
      </c>
      <c r="AM61" s="6">
        <f>[1]календарь!$O$43</f>
        <v>0</v>
      </c>
      <c r="AN61" s="6"/>
      <c r="AO61" s="6"/>
      <c r="AP61" s="6"/>
      <c r="AQ61" s="6"/>
      <c r="AR61" s="6"/>
      <c r="AS61" s="36">
        <v>1</v>
      </c>
      <c r="AT61" s="6"/>
      <c r="AU61" s="6">
        <f t="shared" si="10"/>
        <v>0</v>
      </c>
      <c r="AV61" s="16" t="e">
        <f t="shared" si="5"/>
        <v>#VALUE!</v>
      </c>
      <c r="AW61" s="21" t="e">
        <f t="shared" si="6"/>
        <v>#VALUE!</v>
      </c>
      <c r="AX61" s="21" t="e">
        <f t="shared" si="7"/>
        <v>#VALUE!</v>
      </c>
      <c r="AY61" s="21" t="e">
        <f t="shared" si="2"/>
        <v>#VALUE!</v>
      </c>
      <c r="AZ61" s="44"/>
      <c r="BA61" s="28" t="e">
        <f t="shared" si="8"/>
        <v>#VALUE!</v>
      </c>
      <c r="BB61" s="29" t="e">
        <f t="shared" si="3"/>
        <v>#VALUE!</v>
      </c>
      <c r="BC61" s="7"/>
      <c r="BD61" s="7"/>
      <c r="BE61" s="7"/>
      <c r="BF61" s="7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</row>
    <row r="62" spans="1:108" ht="21" customHeight="1" x14ac:dyDescent="0.25">
      <c r="A62" s="86">
        <v>1</v>
      </c>
      <c r="B62" s="49">
        <f t="shared" si="9"/>
        <v>0</v>
      </c>
      <c r="C62" s="27"/>
      <c r="D62" s="99">
        <f t="shared" si="13"/>
        <v>45053</v>
      </c>
      <c r="E62" s="100"/>
      <c r="F62" s="100"/>
      <c r="G62" s="100"/>
      <c r="H62" s="12" t="s">
        <v>5</v>
      </c>
      <c r="I62" s="101">
        <f t="shared" si="14"/>
        <v>45059</v>
      </c>
      <c r="J62" s="101"/>
      <c r="K62" s="101"/>
      <c r="L62" s="102"/>
      <c r="M62" s="103">
        <v>41</v>
      </c>
      <c r="N62" s="103"/>
      <c r="O62" s="6"/>
      <c r="P62" s="6"/>
      <c r="Q62" s="6"/>
      <c r="R62" s="6"/>
      <c r="S62" s="6"/>
      <c r="T62" s="6"/>
      <c r="U62" s="6"/>
      <c r="V62" s="9"/>
      <c r="W62" s="97" t="e">
        <f>V62/D73</f>
        <v>#VALUE!</v>
      </c>
      <c r="X62" s="97"/>
      <c r="Y62" s="98"/>
      <c r="Z62" s="97" t="e">
        <f>(SUM(V22:V62))/(D73*M62)</f>
        <v>#VALUE!</v>
      </c>
      <c r="AA62" s="97"/>
      <c r="AB62" s="98"/>
      <c r="AC62" s="9">
        <f t="shared" si="4"/>
        <v>0</v>
      </c>
      <c r="AD62" s="97" t="e">
        <f>AC62/(D73*5)</f>
        <v>#VALUE!</v>
      </c>
      <c r="AE62" s="97"/>
      <c r="AF62" s="98"/>
      <c r="AG62" s="97" t="e">
        <f>(SUM(AC22:AC62))/((D73*M62)*5)</f>
        <v>#VALUE!</v>
      </c>
      <c r="AH62" s="97"/>
      <c r="AI62" s="98"/>
      <c r="AJ62" s="6">
        <f>[1]календарь!$L$44</f>
        <v>0</v>
      </c>
      <c r="AK62" s="6">
        <f>[1]календарь!$M$44</f>
        <v>0</v>
      </c>
      <c r="AL62" s="22">
        <f>[1]календарь!$N$44</f>
        <v>0</v>
      </c>
      <c r="AM62" s="6">
        <f>[1]календарь!$O$44</f>
        <v>0</v>
      </c>
      <c r="AN62" s="6"/>
      <c r="AO62" s="6"/>
      <c r="AP62" s="6"/>
      <c r="AQ62" s="6"/>
      <c r="AR62" s="6"/>
      <c r="AS62" s="36">
        <v>1</v>
      </c>
      <c r="AT62" s="6"/>
      <c r="AU62" s="6">
        <f t="shared" si="10"/>
        <v>0</v>
      </c>
      <c r="AV62" s="16" t="e">
        <f t="shared" si="5"/>
        <v>#VALUE!</v>
      </c>
      <c r="AW62" s="21" t="e">
        <f t="shared" si="6"/>
        <v>#VALUE!</v>
      </c>
      <c r="AX62" s="21" t="e">
        <f t="shared" si="7"/>
        <v>#VALUE!</v>
      </c>
      <c r="AY62" s="21" t="e">
        <f t="shared" si="2"/>
        <v>#VALUE!</v>
      </c>
      <c r="AZ62" s="44"/>
      <c r="BA62" s="28" t="e">
        <f t="shared" si="8"/>
        <v>#VALUE!</v>
      </c>
      <c r="BB62" s="29" t="e">
        <f t="shared" si="3"/>
        <v>#VALUE!</v>
      </c>
      <c r="BC62" s="7"/>
      <c r="BD62" s="7"/>
      <c r="BE62" s="7"/>
      <c r="BF62" s="7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</row>
    <row r="63" spans="1:108" ht="21" customHeight="1" x14ac:dyDescent="0.25">
      <c r="A63" s="86">
        <v>1</v>
      </c>
      <c r="B63" s="49">
        <f t="shared" si="9"/>
        <v>0</v>
      </c>
      <c r="C63" s="27"/>
      <c r="D63" s="99">
        <f t="shared" si="13"/>
        <v>45060</v>
      </c>
      <c r="E63" s="100"/>
      <c r="F63" s="100"/>
      <c r="G63" s="100"/>
      <c r="H63" s="12" t="s">
        <v>5</v>
      </c>
      <c r="I63" s="101">
        <f t="shared" si="14"/>
        <v>45066</v>
      </c>
      <c r="J63" s="101"/>
      <c r="K63" s="101"/>
      <c r="L63" s="102"/>
      <c r="M63" s="103">
        <v>42</v>
      </c>
      <c r="N63" s="103"/>
      <c r="O63" s="6"/>
      <c r="P63" s="6"/>
      <c r="Q63" s="6"/>
      <c r="R63" s="6"/>
      <c r="S63" s="6"/>
      <c r="T63" s="6"/>
      <c r="U63" s="6"/>
      <c r="V63" s="9"/>
      <c r="W63" s="97" t="e">
        <f>V63/D73</f>
        <v>#VALUE!</v>
      </c>
      <c r="X63" s="97"/>
      <c r="Y63" s="98"/>
      <c r="Z63" s="97" t="e">
        <f>(SUM(V22:V63))/(D73*M63)</f>
        <v>#VALUE!</v>
      </c>
      <c r="AA63" s="97"/>
      <c r="AB63" s="98"/>
      <c r="AC63" s="9">
        <f t="shared" si="4"/>
        <v>0</v>
      </c>
      <c r="AD63" s="97" t="e">
        <f>AC63/(D73*5)</f>
        <v>#VALUE!</v>
      </c>
      <c r="AE63" s="97"/>
      <c r="AF63" s="98"/>
      <c r="AG63" s="97" t="e">
        <f>(SUM(AC22:AC63))/((D73*M63)*5)</f>
        <v>#VALUE!</v>
      </c>
      <c r="AH63" s="97"/>
      <c r="AI63" s="98"/>
      <c r="AJ63" s="6">
        <f>[1]календарь!$L$45</f>
        <v>0</v>
      </c>
      <c r="AK63" s="6">
        <f>[1]календарь!$M$45</f>
        <v>0</v>
      </c>
      <c r="AL63" s="22">
        <f>[1]календарь!$N$45</f>
        <v>0</v>
      </c>
      <c r="AM63" s="6">
        <f>[1]календарь!$O$45</f>
        <v>0</v>
      </c>
      <c r="AN63" s="6"/>
      <c r="AO63" s="6"/>
      <c r="AP63" s="6"/>
      <c r="AQ63" s="6"/>
      <c r="AR63" s="6"/>
      <c r="AS63" s="36">
        <v>1</v>
      </c>
      <c r="AT63" s="6"/>
      <c r="AU63" s="6">
        <f t="shared" si="10"/>
        <v>0</v>
      </c>
      <c r="AV63" s="16" t="e">
        <f t="shared" si="5"/>
        <v>#VALUE!</v>
      </c>
      <c r="AW63" s="21" t="e">
        <f t="shared" si="6"/>
        <v>#VALUE!</v>
      </c>
      <c r="AX63" s="21" t="e">
        <f t="shared" si="7"/>
        <v>#VALUE!</v>
      </c>
      <c r="AY63" s="21" t="e">
        <f t="shared" si="2"/>
        <v>#VALUE!</v>
      </c>
      <c r="AZ63" s="44"/>
      <c r="BA63" s="28" t="e">
        <f t="shared" si="8"/>
        <v>#VALUE!</v>
      </c>
      <c r="BB63" s="29" t="e">
        <f t="shared" si="3"/>
        <v>#VALUE!</v>
      </c>
      <c r="BC63" s="7"/>
      <c r="BD63" s="7"/>
      <c r="BE63" s="7"/>
      <c r="BF63" s="7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</row>
    <row r="64" spans="1:108" ht="21" customHeight="1" x14ac:dyDescent="0.25">
      <c r="A64" s="86">
        <v>1</v>
      </c>
      <c r="B64" s="49">
        <f t="shared" si="9"/>
        <v>0</v>
      </c>
      <c r="C64" s="27"/>
      <c r="D64" s="99">
        <f t="shared" si="13"/>
        <v>45067</v>
      </c>
      <c r="E64" s="100"/>
      <c r="F64" s="100"/>
      <c r="G64" s="100"/>
      <c r="H64" s="12" t="s">
        <v>5</v>
      </c>
      <c r="I64" s="101">
        <f t="shared" si="14"/>
        <v>45073</v>
      </c>
      <c r="J64" s="101"/>
      <c r="K64" s="101"/>
      <c r="L64" s="102"/>
      <c r="M64" s="103">
        <v>43</v>
      </c>
      <c r="N64" s="103"/>
      <c r="O64" s="6"/>
      <c r="P64" s="6"/>
      <c r="Q64" s="6"/>
      <c r="R64" s="6"/>
      <c r="S64" s="6"/>
      <c r="T64" s="6"/>
      <c r="U64" s="6"/>
      <c r="V64" s="9"/>
      <c r="W64" s="97" t="e">
        <f>V64/D73</f>
        <v>#VALUE!</v>
      </c>
      <c r="X64" s="97"/>
      <c r="Y64" s="98"/>
      <c r="Z64" s="97" t="e">
        <f>(SUM(V22:V64))/(D73*M64)</f>
        <v>#VALUE!</v>
      </c>
      <c r="AA64" s="97"/>
      <c r="AB64" s="98"/>
      <c r="AC64" s="9">
        <f t="shared" si="4"/>
        <v>0</v>
      </c>
      <c r="AD64" s="97" t="e">
        <f>AC64/(D73*5)</f>
        <v>#VALUE!</v>
      </c>
      <c r="AE64" s="97"/>
      <c r="AF64" s="98"/>
      <c r="AG64" s="97" t="e">
        <f>(SUM(AC22:AC64))/((D73*M64)*5)</f>
        <v>#VALUE!</v>
      </c>
      <c r="AH64" s="97"/>
      <c r="AI64" s="98"/>
      <c r="AJ64" s="6">
        <f>[1]календарь!$L$46</f>
        <v>0</v>
      </c>
      <c r="AK64" s="6">
        <f>[1]календарь!$M$46</f>
        <v>0</v>
      </c>
      <c r="AL64" s="22">
        <f>[1]календарь!$N$46</f>
        <v>0</v>
      </c>
      <c r="AM64" s="6">
        <f>[1]календарь!$O$46</f>
        <v>0</v>
      </c>
      <c r="AN64" s="6"/>
      <c r="AO64" s="6"/>
      <c r="AP64" s="6"/>
      <c r="AQ64" s="6"/>
      <c r="AR64" s="6"/>
      <c r="AS64" s="36">
        <v>1</v>
      </c>
      <c r="AT64" s="6"/>
      <c r="AU64" s="6">
        <f t="shared" si="10"/>
        <v>0</v>
      </c>
      <c r="AV64" s="16" t="e">
        <f t="shared" si="5"/>
        <v>#VALUE!</v>
      </c>
      <c r="AW64" s="21" t="e">
        <f t="shared" si="6"/>
        <v>#VALUE!</v>
      </c>
      <c r="AX64" s="21" t="e">
        <f t="shared" si="7"/>
        <v>#VALUE!</v>
      </c>
      <c r="AY64" s="21" t="e">
        <f t="shared" si="2"/>
        <v>#VALUE!</v>
      </c>
      <c r="AZ64" s="44"/>
      <c r="BA64" s="28" t="e">
        <f t="shared" si="8"/>
        <v>#VALUE!</v>
      </c>
      <c r="BB64" s="29" t="e">
        <f t="shared" si="3"/>
        <v>#VALUE!</v>
      </c>
      <c r="BC64" s="7"/>
      <c r="BD64" s="7"/>
      <c r="BE64" s="7"/>
      <c r="BF64" s="7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</row>
    <row r="65" spans="1:108" ht="21" customHeight="1" x14ac:dyDescent="0.25">
      <c r="A65" s="86">
        <v>1</v>
      </c>
      <c r="B65" s="49">
        <f t="shared" si="9"/>
        <v>0</v>
      </c>
      <c r="C65" s="27"/>
      <c r="D65" s="99">
        <f t="shared" si="13"/>
        <v>45074</v>
      </c>
      <c r="E65" s="100"/>
      <c r="F65" s="100"/>
      <c r="G65" s="100"/>
      <c r="H65" s="12" t="s">
        <v>5</v>
      </c>
      <c r="I65" s="101">
        <f t="shared" si="14"/>
        <v>45080</v>
      </c>
      <c r="J65" s="101"/>
      <c r="K65" s="101"/>
      <c r="L65" s="102"/>
      <c r="M65" s="103">
        <v>44</v>
      </c>
      <c r="N65" s="103"/>
      <c r="O65" s="6"/>
      <c r="P65" s="6"/>
      <c r="Q65" s="6"/>
      <c r="R65" s="6"/>
      <c r="S65" s="6"/>
      <c r="T65" s="6"/>
      <c r="U65" s="6"/>
      <c r="V65" s="9"/>
      <c r="W65" s="97" t="e">
        <f>V65/D73</f>
        <v>#VALUE!</v>
      </c>
      <c r="X65" s="97"/>
      <c r="Y65" s="98"/>
      <c r="Z65" s="97" t="e">
        <f>(SUM(V22:V65))/(D73*M65)</f>
        <v>#VALUE!</v>
      </c>
      <c r="AA65" s="97"/>
      <c r="AB65" s="98"/>
      <c r="AC65" s="9">
        <f t="shared" si="4"/>
        <v>0</v>
      </c>
      <c r="AD65" s="97" t="e">
        <f>AC65/(D73*5)</f>
        <v>#VALUE!</v>
      </c>
      <c r="AE65" s="97"/>
      <c r="AF65" s="98"/>
      <c r="AG65" s="97" t="e">
        <f>(SUM(AC22:AC65))/((D73*M65)*5)</f>
        <v>#VALUE!</v>
      </c>
      <c r="AH65" s="97"/>
      <c r="AI65" s="98"/>
      <c r="AJ65" s="6">
        <f>[1]календарь!$L$47</f>
        <v>0</v>
      </c>
      <c r="AK65" s="6">
        <f>[1]календарь!$M$47</f>
        <v>0</v>
      </c>
      <c r="AL65" s="22">
        <f>[1]календарь!$N$47</f>
        <v>0</v>
      </c>
      <c r="AM65" s="6">
        <f>[1]календарь!$O$47</f>
        <v>0</v>
      </c>
      <c r="AN65" s="6"/>
      <c r="AO65" s="6"/>
      <c r="AP65" s="6"/>
      <c r="AQ65" s="6"/>
      <c r="AR65" s="6"/>
      <c r="AS65" s="36">
        <v>1</v>
      </c>
      <c r="AT65" s="6"/>
      <c r="AU65" s="6">
        <f t="shared" si="10"/>
        <v>0</v>
      </c>
      <c r="AV65" s="16" t="e">
        <f t="shared" si="5"/>
        <v>#VALUE!</v>
      </c>
      <c r="AW65" s="21" t="e">
        <f t="shared" si="6"/>
        <v>#VALUE!</v>
      </c>
      <c r="AX65" s="21" t="e">
        <f t="shared" si="7"/>
        <v>#VALUE!</v>
      </c>
      <c r="AY65" s="21" t="e">
        <f t="shared" si="2"/>
        <v>#VALUE!</v>
      </c>
      <c r="AZ65" s="44"/>
      <c r="BA65" s="28" t="e">
        <f t="shared" si="8"/>
        <v>#VALUE!</v>
      </c>
      <c r="BB65" s="29" t="e">
        <f t="shared" si="3"/>
        <v>#VALUE!</v>
      </c>
      <c r="BC65" s="7"/>
      <c r="BD65" s="7"/>
      <c r="BE65" s="7"/>
      <c r="BF65" s="7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</row>
    <row r="66" spans="1:108" ht="21" customHeight="1" x14ac:dyDescent="0.25">
      <c r="A66" s="86">
        <v>1</v>
      </c>
      <c r="B66" s="49">
        <f t="shared" si="9"/>
        <v>0</v>
      </c>
      <c r="C66" s="27"/>
      <c r="D66" s="99">
        <f t="shared" si="13"/>
        <v>45081</v>
      </c>
      <c r="E66" s="100"/>
      <c r="F66" s="100"/>
      <c r="G66" s="100"/>
      <c r="H66" s="12" t="s">
        <v>5</v>
      </c>
      <c r="I66" s="101">
        <f t="shared" si="14"/>
        <v>45087</v>
      </c>
      <c r="J66" s="101"/>
      <c r="K66" s="101"/>
      <c r="L66" s="102"/>
      <c r="M66" s="103">
        <v>45</v>
      </c>
      <c r="N66" s="103"/>
      <c r="O66" s="6"/>
      <c r="P66" s="6"/>
      <c r="Q66" s="6"/>
      <c r="R66" s="6"/>
      <c r="S66" s="6"/>
      <c r="T66" s="6"/>
      <c r="U66" s="6"/>
      <c r="V66" s="9"/>
      <c r="W66" s="97" t="e">
        <f>V66/D73</f>
        <v>#VALUE!</v>
      </c>
      <c r="X66" s="97"/>
      <c r="Y66" s="98"/>
      <c r="Z66" s="97" t="e">
        <f>(SUM(V22:V66))/(D73*M66)</f>
        <v>#VALUE!</v>
      </c>
      <c r="AA66" s="97"/>
      <c r="AB66" s="98"/>
      <c r="AC66" s="9">
        <f t="shared" si="4"/>
        <v>0</v>
      </c>
      <c r="AD66" s="97" t="e">
        <f>AC66/(D73*5)</f>
        <v>#VALUE!</v>
      </c>
      <c r="AE66" s="97"/>
      <c r="AF66" s="98"/>
      <c r="AG66" s="97" t="e">
        <f>(SUM(AC22:AC66))/((D73*M66)*5)</f>
        <v>#VALUE!</v>
      </c>
      <c r="AH66" s="97"/>
      <c r="AI66" s="98"/>
      <c r="AJ66" s="6">
        <f>[1]календарь!$L$48</f>
        <v>0</v>
      </c>
      <c r="AK66" s="6">
        <f>[1]календарь!$M$48</f>
        <v>0</v>
      </c>
      <c r="AL66" s="22">
        <f>[1]календарь!$N$48</f>
        <v>0</v>
      </c>
      <c r="AM66" s="6">
        <f>[1]календарь!$O$48</f>
        <v>0</v>
      </c>
      <c r="AN66" s="6"/>
      <c r="AO66" s="6"/>
      <c r="AP66" s="6"/>
      <c r="AQ66" s="6"/>
      <c r="AR66" s="6"/>
      <c r="AS66" s="36">
        <v>1</v>
      </c>
      <c r="AT66" s="6"/>
      <c r="AU66" s="6">
        <f t="shared" si="10"/>
        <v>0</v>
      </c>
      <c r="AV66" s="16" t="e">
        <f t="shared" si="5"/>
        <v>#VALUE!</v>
      </c>
      <c r="AW66" s="21" t="e">
        <f t="shared" si="6"/>
        <v>#VALUE!</v>
      </c>
      <c r="AX66" s="21" t="e">
        <f t="shared" si="7"/>
        <v>#VALUE!</v>
      </c>
      <c r="AY66" s="21" t="e">
        <f t="shared" si="2"/>
        <v>#VALUE!</v>
      </c>
      <c r="AZ66" s="44"/>
      <c r="BA66" s="28" t="e">
        <f t="shared" si="8"/>
        <v>#VALUE!</v>
      </c>
      <c r="BB66" s="29" t="e">
        <f t="shared" si="3"/>
        <v>#VALUE!</v>
      </c>
      <c r="BC66" s="7"/>
      <c r="BD66" s="7"/>
      <c r="BE66" s="7"/>
      <c r="BF66" s="7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</row>
    <row r="67" spans="1:108" ht="21" customHeight="1" x14ac:dyDescent="0.25">
      <c r="A67" s="86">
        <v>1</v>
      </c>
      <c r="B67" s="49">
        <f t="shared" si="9"/>
        <v>0</v>
      </c>
      <c r="C67" s="27"/>
      <c r="D67" s="99">
        <f t="shared" si="13"/>
        <v>45088</v>
      </c>
      <c r="E67" s="100"/>
      <c r="F67" s="100"/>
      <c r="G67" s="100"/>
      <c r="H67" s="12" t="s">
        <v>5</v>
      </c>
      <c r="I67" s="101">
        <f t="shared" si="14"/>
        <v>45094</v>
      </c>
      <c r="J67" s="101"/>
      <c r="K67" s="101"/>
      <c r="L67" s="102"/>
      <c r="M67" s="103">
        <v>46</v>
      </c>
      <c r="N67" s="103"/>
      <c r="O67" s="6"/>
      <c r="P67" s="6"/>
      <c r="Q67" s="6"/>
      <c r="R67" s="6"/>
      <c r="S67" s="6"/>
      <c r="T67" s="6"/>
      <c r="U67" s="6"/>
      <c r="V67" s="9"/>
      <c r="W67" s="97" t="e">
        <f>V67/D73</f>
        <v>#VALUE!</v>
      </c>
      <c r="X67" s="97"/>
      <c r="Y67" s="98"/>
      <c r="Z67" s="97" t="e">
        <f>(SUM(V22:V67))/(D73*M67)</f>
        <v>#VALUE!</v>
      </c>
      <c r="AA67" s="97"/>
      <c r="AB67" s="98"/>
      <c r="AC67" s="9">
        <f t="shared" si="4"/>
        <v>0</v>
      </c>
      <c r="AD67" s="97" t="e">
        <f>AC67/(D73*5)</f>
        <v>#VALUE!</v>
      </c>
      <c r="AE67" s="97"/>
      <c r="AF67" s="98"/>
      <c r="AG67" s="97" t="e">
        <f>(SUM(AC22:AC67))/((D73*M67)*5)</f>
        <v>#VALUE!</v>
      </c>
      <c r="AH67" s="97"/>
      <c r="AI67" s="98"/>
      <c r="AJ67" s="6">
        <f>[1]календарь!$L$49</f>
        <v>0</v>
      </c>
      <c r="AK67" s="6">
        <f>[1]календарь!$M$49</f>
        <v>0</v>
      </c>
      <c r="AL67" s="22">
        <f>[1]календарь!$N$49</f>
        <v>0</v>
      </c>
      <c r="AM67" s="6">
        <f>[1]календарь!$O$49</f>
        <v>0</v>
      </c>
      <c r="AN67" s="6"/>
      <c r="AO67" s="6"/>
      <c r="AP67" s="6"/>
      <c r="AQ67" s="6"/>
      <c r="AR67" s="6"/>
      <c r="AS67" s="36">
        <v>1</v>
      </c>
      <c r="AT67" s="6"/>
      <c r="AU67" s="6">
        <f t="shared" si="10"/>
        <v>0</v>
      </c>
      <c r="AV67" s="16" t="e">
        <f t="shared" si="5"/>
        <v>#VALUE!</v>
      </c>
      <c r="AW67" s="21" t="e">
        <f t="shared" si="6"/>
        <v>#VALUE!</v>
      </c>
      <c r="AX67" s="21" t="e">
        <f t="shared" si="7"/>
        <v>#VALUE!</v>
      </c>
      <c r="AY67" s="21" t="e">
        <f t="shared" si="2"/>
        <v>#VALUE!</v>
      </c>
      <c r="AZ67" s="44"/>
      <c r="BA67" s="28" t="e">
        <f t="shared" si="8"/>
        <v>#VALUE!</v>
      </c>
      <c r="BB67" s="29" t="e">
        <f t="shared" si="3"/>
        <v>#VALUE!</v>
      </c>
      <c r="BC67" s="7"/>
      <c r="BD67" s="7"/>
      <c r="BE67" s="7"/>
      <c r="BF67" s="7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</row>
    <row r="68" spans="1:108" ht="21" customHeight="1" x14ac:dyDescent="0.25">
      <c r="A68" s="86">
        <v>1</v>
      </c>
      <c r="B68" s="49">
        <f t="shared" si="9"/>
        <v>0</v>
      </c>
      <c r="C68" s="27"/>
      <c r="D68" s="99">
        <f t="shared" si="13"/>
        <v>45095</v>
      </c>
      <c r="E68" s="100"/>
      <c r="F68" s="100"/>
      <c r="G68" s="100"/>
      <c r="H68" s="12" t="s">
        <v>5</v>
      </c>
      <c r="I68" s="101">
        <f>D68+6</f>
        <v>45101</v>
      </c>
      <c r="J68" s="101"/>
      <c r="K68" s="101"/>
      <c r="L68" s="102"/>
      <c r="M68" s="103">
        <v>47</v>
      </c>
      <c r="N68" s="103"/>
      <c r="O68" s="6"/>
      <c r="P68" s="6"/>
      <c r="Q68" s="6"/>
      <c r="R68" s="6"/>
      <c r="S68" s="6"/>
      <c r="T68" s="6"/>
      <c r="U68" s="6"/>
      <c r="V68" s="9"/>
      <c r="W68" s="97" t="e">
        <f>V68/D73</f>
        <v>#VALUE!</v>
      </c>
      <c r="X68" s="97"/>
      <c r="Y68" s="98"/>
      <c r="Z68" s="97" t="e">
        <f>(SUM(V22:V68))/(D73*M68)</f>
        <v>#VALUE!</v>
      </c>
      <c r="AA68" s="97"/>
      <c r="AB68" s="98"/>
      <c r="AC68" s="9">
        <f>SUM(O68:U68)</f>
        <v>0</v>
      </c>
      <c r="AD68" s="97" t="e">
        <f>AC68/(D73*5)</f>
        <v>#VALUE!</v>
      </c>
      <c r="AE68" s="97"/>
      <c r="AF68" s="98"/>
      <c r="AG68" s="97" t="e">
        <f>(SUM(AC22:AC68))/((D73*M68)*5)</f>
        <v>#VALUE!</v>
      </c>
      <c r="AH68" s="97"/>
      <c r="AI68" s="98"/>
      <c r="AJ68" s="6">
        <f>[1]календарь!$L$50</f>
        <v>0</v>
      </c>
      <c r="AK68" s="6">
        <f>[1]календарь!$M$50</f>
        <v>0</v>
      </c>
      <c r="AL68" s="22">
        <f>[1]календарь!$N$50</f>
        <v>0</v>
      </c>
      <c r="AM68" s="6">
        <f>[1]календарь!$O$50</f>
        <v>0</v>
      </c>
      <c r="AN68" s="6"/>
      <c r="AO68" s="6"/>
      <c r="AP68" s="6"/>
      <c r="AQ68" s="6"/>
      <c r="AR68" s="6"/>
      <c r="AS68" s="36">
        <v>1</v>
      </c>
      <c r="AT68" s="6"/>
      <c r="AU68" s="6">
        <f t="shared" si="10"/>
        <v>0</v>
      </c>
      <c r="AV68" s="50" t="e">
        <f t="shared" si="5"/>
        <v>#VALUE!</v>
      </c>
      <c r="AW68" s="53" t="e">
        <f t="shared" si="6"/>
        <v>#VALUE!</v>
      </c>
      <c r="AX68" s="52" t="e">
        <f t="shared" si="7"/>
        <v>#VALUE!</v>
      </c>
      <c r="AY68" s="54" t="e">
        <f t="shared" si="2"/>
        <v>#VALUE!</v>
      </c>
      <c r="AZ68" s="51"/>
      <c r="BA68" s="28" t="e">
        <f t="shared" si="8"/>
        <v>#VALUE!</v>
      </c>
      <c r="BB68" s="29" t="e">
        <f t="shared" si="3"/>
        <v>#VALUE!</v>
      </c>
      <c r="BC68" s="7"/>
      <c r="BD68" s="7"/>
      <c r="BE68" s="7"/>
      <c r="BF68" s="7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</row>
    <row r="69" spans="1:108" ht="21" customHeight="1" x14ac:dyDescent="0.25">
      <c r="A69" s="86">
        <v>1</v>
      </c>
      <c r="B69" s="49">
        <f t="shared" si="9"/>
        <v>0</v>
      </c>
      <c r="C69" s="27"/>
      <c r="D69" s="99">
        <f t="shared" ref="D69" si="15">I68+1</f>
        <v>45102</v>
      </c>
      <c r="E69" s="100"/>
      <c r="F69" s="100"/>
      <c r="G69" s="100"/>
      <c r="H69" s="12" t="s">
        <v>5</v>
      </c>
      <c r="I69" s="101">
        <f>D69+4</f>
        <v>45106</v>
      </c>
      <c r="J69" s="101"/>
      <c r="K69" s="101"/>
      <c r="L69" s="102"/>
      <c r="M69" s="103">
        <v>48</v>
      </c>
      <c r="N69" s="103"/>
      <c r="O69" s="6"/>
      <c r="P69" s="6"/>
      <c r="Q69" s="6"/>
      <c r="R69" s="6"/>
      <c r="S69" s="6"/>
      <c r="T69" s="6"/>
      <c r="U69" s="6"/>
      <c r="V69" s="9"/>
      <c r="W69" s="97" t="e">
        <f>V69/D74</f>
        <v>#VALUE!</v>
      </c>
      <c r="X69" s="97"/>
      <c r="Y69" s="98"/>
      <c r="Z69" s="97" t="e">
        <f>(SUM(V23:V69))/(D74*M69)</f>
        <v>#VALUE!</v>
      </c>
      <c r="AA69" s="97"/>
      <c r="AB69" s="98"/>
      <c r="AC69" s="9">
        <f>SUM(O69:U69)</f>
        <v>0</v>
      </c>
      <c r="AD69" s="97" t="e">
        <f>AC69/(D74*5)</f>
        <v>#VALUE!</v>
      </c>
      <c r="AE69" s="97"/>
      <c r="AF69" s="98"/>
      <c r="AG69" s="97" t="e">
        <f>(SUM(AC23:AC69))/((D74*M69)*5)</f>
        <v>#VALUE!</v>
      </c>
      <c r="AH69" s="97"/>
      <c r="AI69" s="98"/>
      <c r="AJ69" s="6">
        <f>[1]календарь!$L$51</f>
        <v>0</v>
      </c>
      <c r="AK69" s="6">
        <f>[1]календарь!$M$51</f>
        <v>0</v>
      </c>
      <c r="AL69" s="22">
        <f>[1]календарь!$N$51</f>
        <v>0</v>
      </c>
      <c r="AM69" s="6">
        <f>[1]календарь!$O$51</f>
        <v>0</v>
      </c>
      <c r="AN69" s="6"/>
      <c r="AO69" s="6"/>
      <c r="AP69" s="6"/>
      <c r="AQ69" s="6"/>
      <c r="AR69" s="6"/>
      <c r="AS69" s="36">
        <v>1</v>
      </c>
      <c r="AT69" s="6"/>
      <c r="AU69" s="6">
        <f t="shared" ref="AU69" si="16">AR69*50</f>
        <v>0</v>
      </c>
      <c r="AV69" s="16" t="e">
        <f t="shared" ref="AV69" si="17">(AQ69*AT69*AX69+AU69)/AS69</f>
        <v>#VALUE!</v>
      </c>
      <c r="AW69" s="33" t="e">
        <f t="shared" ref="AW69" si="18">AD69*100</f>
        <v>#VALUE!</v>
      </c>
      <c r="AX69" s="33" t="e">
        <f t="shared" ref="AX69" si="19">AG69*100</f>
        <v>#VALUE!</v>
      </c>
      <c r="AY69" s="55" t="e">
        <f t="shared" si="2"/>
        <v>#VALUE!</v>
      </c>
      <c r="AZ69" s="44"/>
      <c r="BA69" s="28" t="e">
        <f t="shared" si="8"/>
        <v>#VALUE!</v>
      </c>
      <c r="BB69" s="29" t="e">
        <f t="shared" ref="BB69" si="20">AV69+AW69+AZ69-BA69+BB68</f>
        <v>#VALUE!</v>
      </c>
      <c r="BC69" s="7"/>
      <c r="BD69" s="7"/>
      <c r="BE69" s="7"/>
      <c r="BF69" s="7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</row>
    <row r="70" spans="1:108" ht="18" x14ac:dyDescent="0.25"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17"/>
      <c r="AX70" s="17"/>
      <c r="AY70" s="17"/>
      <c r="AZ70" s="17"/>
      <c r="BA70" s="17"/>
      <c r="BB70" s="7"/>
      <c r="BC70" s="7"/>
      <c r="BD70" s="7"/>
      <c r="BE70" s="7"/>
      <c r="BF70" s="7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</row>
    <row r="71" spans="1:108" ht="18" x14ac:dyDescent="0.25"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17"/>
      <c r="AX71" s="17"/>
      <c r="AY71" s="17"/>
      <c r="AZ71" s="17"/>
      <c r="BA71" s="17"/>
      <c r="BB71" s="7"/>
      <c r="BC71" s="7"/>
      <c r="BD71" s="7"/>
      <c r="BE71" s="7"/>
      <c r="BF71" s="7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</row>
    <row r="72" spans="1:108" ht="18" x14ac:dyDescent="0.25"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17"/>
      <c r="AX72" s="17"/>
      <c r="AY72" s="17"/>
      <c r="AZ72" s="17"/>
      <c r="BA72" s="17"/>
      <c r="BB72" s="7"/>
      <c r="BC72" s="7"/>
      <c r="BD72" s="7"/>
      <c r="BE72" s="7"/>
      <c r="BF72" s="7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</row>
    <row r="73" spans="1:108" ht="18" x14ac:dyDescent="0.25">
      <c r="D73" s="10" t="s">
        <v>4</v>
      </c>
      <c r="E73" s="5"/>
      <c r="F73" s="5"/>
      <c r="G73" s="5"/>
      <c r="H73" s="5"/>
      <c r="I73" s="8" t="s">
        <v>31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4"/>
      <c r="AX73" s="4"/>
      <c r="AY73" s="4"/>
      <c r="AZ73" s="4"/>
      <c r="BA73" s="4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</row>
    <row r="74" spans="1:108" ht="18" x14ac:dyDescent="0.25">
      <c r="D74" s="5" t="e">
        <f>D73*5</f>
        <v>#VALUE!</v>
      </c>
      <c r="E74" s="5"/>
      <c r="F74" s="5"/>
      <c r="G74" s="5"/>
      <c r="H74" s="5"/>
      <c r="I74" s="8" t="s">
        <v>32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4"/>
      <c r="AX74" s="4"/>
      <c r="AY74" s="4"/>
      <c r="AZ74" s="4"/>
      <c r="BA74" s="4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</row>
    <row r="75" spans="1:108" ht="18" x14ac:dyDescent="0.25">
      <c r="D75" s="5" t="e">
        <f>D73*M68</f>
        <v>#VALUE!</v>
      </c>
      <c r="E75" s="5"/>
      <c r="F75" s="5"/>
      <c r="G75" s="5"/>
      <c r="H75" s="5"/>
      <c r="I75" s="8" t="s">
        <v>33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4"/>
      <c r="AX75" s="4"/>
      <c r="AY75" s="4"/>
      <c r="AZ75" s="4"/>
      <c r="BA75" s="4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</row>
    <row r="76" spans="1:108" ht="18" x14ac:dyDescent="0.25">
      <c r="D76" s="11" t="e">
        <f>SUM(W22:Y68)</f>
        <v>#VALUE!</v>
      </c>
      <c r="E76" s="5"/>
      <c r="F76" s="5"/>
      <c r="G76" s="5"/>
      <c r="H76" s="5"/>
      <c r="I76" s="8" t="s">
        <v>34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4"/>
      <c r="AX76" s="4"/>
      <c r="AY76" s="4"/>
      <c r="AZ76" s="4"/>
      <c r="BA76" s="4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</row>
    <row r="77" spans="1:108" ht="18" x14ac:dyDescent="0.25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4"/>
      <c r="AX77" s="4"/>
      <c r="AY77" s="4"/>
      <c r="AZ77" s="4"/>
      <c r="BA77" s="4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</row>
    <row r="78" spans="1:108" ht="18" x14ac:dyDescent="0.25"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4"/>
      <c r="AX78" s="4"/>
      <c r="AY78" s="4"/>
      <c r="AZ78" s="4"/>
      <c r="BA78" s="4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</row>
    <row r="79" spans="1:108" ht="18" x14ac:dyDescent="0.25"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4"/>
      <c r="AX79" s="4"/>
      <c r="AY79" s="4"/>
      <c r="AZ79" s="4"/>
      <c r="BA79" s="4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</row>
    <row r="80" spans="1:108" ht="18" x14ac:dyDescent="0.25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4"/>
      <c r="AX80" s="4"/>
      <c r="AY80" s="4"/>
      <c r="AZ80" s="4"/>
      <c r="BA80" s="4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</row>
    <row r="81" spans="4:108" ht="18" x14ac:dyDescent="0.25"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4"/>
      <c r="AX81" s="4"/>
      <c r="AY81" s="4"/>
      <c r="AZ81" s="4"/>
      <c r="BA81" s="4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</row>
    <row r="82" spans="4:108" ht="18" x14ac:dyDescent="0.25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4"/>
      <c r="AX82" s="4"/>
      <c r="AY82" s="4"/>
      <c r="AZ82" s="4"/>
      <c r="BA82" s="4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</row>
    <row r="83" spans="4:108" ht="18" x14ac:dyDescent="0.25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4"/>
      <c r="AX83" s="4"/>
      <c r="AY83" s="4"/>
      <c r="AZ83" s="4"/>
      <c r="BA83" s="4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</row>
    <row r="84" spans="4:108" ht="18" x14ac:dyDescent="0.25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4"/>
      <c r="AX84" s="4"/>
      <c r="AY84" s="4"/>
      <c r="AZ84" s="4"/>
      <c r="BA84" s="4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</row>
    <row r="85" spans="4:108" ht="18" x14ac:dyDescent="0.25"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4"/>
      <c r="AX85" s="4"/>
      <c r="AY85" s="4"/>
      <c r="AZ85" s="4"/>
      <c r="BA85" s="4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</row>
    <row r="86" spans="4:108" ht="18" x14ac:dyDescent="0.25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4"/>
      <c r="AX86" s="4"/>
      <c r="AY86" s="4"/>
      <c r="AZ86" s="4"/>
      <c r="BA86" s="4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</row>
    <row r="87" spans="4:108" ht="18" x14ac:dyDescent="0.25"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4"/>
      <c r="AX87" s="4"/>
      <c r="AY87" s="4"/>
      <c r="AZ87" s="4"/>
      <c r="BA87" s="4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</row>
    <row r="88" spans="4:108" ht="18" x14ac:dyDescent="0.25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4"/>
      <c r="AX88" s="4"/>
      <c r="AY88" s="4"/>
      <c r="AZ88" s="4"/>
      <c r="BA88" s="4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</row>
    <row r="89" spans="4:108" ht="18" x14ac:dyDescent="0.25"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4"/>
      <c r="AX89" s="4"/>
      <c r="AY89" s="4"/>
      <c r="AZ89" s="4"/>
      <c r="BA89" s="4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</row>
    <row r="90" spans="4:108" ht="18" x14ac:dyDescent="0.25"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4"/>
      <c r="AX90" s="4"/>
      <c r="AY90" s="4"/>
      <c r="AZ90" s="4"/>
      <c r="BA90" s="4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</row>
    <row r="91" spans="4:108" ht="18" x14ac:dyDescent="0.25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4"/>
      <c r="AX91" s="4"/>
      <c r="AY91" s="4"/>
      <c r="AZ91" s="4"/>
      <c r="BA91" s="4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</row>
    <row r="92" spans="4:108" ht="18" x14ac:dyDescent="0.25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4"/>
      <c r="AX92" s="4"/>
      <c r="AY92" s="4"/>
      <c r="AZ92" s="4"/>
      <c r="BA92" s="4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</row>
    <row r="93" spans="4:108" ht="18" x14ac:dyDescent="0.25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4"/>
      <c r="AX93" s="4"/>
      <c r="AY93" s="4"/>
      <c r="AZ93" s="4"/>
      <c r="BA93" s="4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</row>
    <row r="94" spans="4:108" ht="18" x14ac:dyDescent="0.25"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4"/>
      <c r="AX94" s="4"/>
      <c r="AY94" s="4"/>
      <c r="AZ94" s="4"/>
      <c r="BA94" s="4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</row>
    <row r="95" spans="4:108" ht="18" x14ac:dyDescent="0.25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4"/>
      <c r="AX95" s="4"/>
      <c r="AY95" s="4"/>
      <c r="AZ95" s="4"/>
      <c r="BA95" s="4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</row>
    <row r="96" spans="4:108" ht="18" x14ac:dyDescent="0.25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4"/>
      <c r="AX96" s="4"/>
      <c r="AY96" s="4"/>
      <c r="AZ96" s="4"/>
      <c r="BA96" s="4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</row>
    <row r="97" spans="4:108" ht="18" x14ac:dyDescent="0.25"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4"/>
      <c r="AX97" s="4"/>
      <c r="AY97" s="4"/>
      <c r="AZ97" s="4"/>
      <c r="BA97" s="4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</row>
    <row r="98" spans="4:108" ht="18" x14ac:dyDescent="0.25"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4"/>
      <c r="AX98" s="4"/>
      <c r="AY98" s="4"/>
      <c r="AZ98" s="4"/>
      <c r="BA98" s="4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</row>
    <row r="99" spans="4:108" ht="18" x14ac:dyDescent="0.25"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4"/>
      <c r="AX99" s="4"/>
      <c r="AY99" s="4"/>
      <c r="AZ99" s="4"/>
      <c r="BA99" s="4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</row>
    <row r="100" spans="4:108" ht="18" x14ac:dyDescent="0.25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4"/>
      <c r="AX100" s="4"/>
      <c r="AY100" s="4"/>
      <c r="AZ100" s="4"/>
      <c r="BA100" s="4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</row>
  </sheetData>
  <mergeCells count="361">
    <mergeCell ref="AG39:AI39"/>
    <mergeCell ref="AG28:AI28"/>
    <mergeCell ref="AG29:AI29"/>
    <mergeCell ref="D20:L21"/>
    <mergeCell ref="M20:N20"/>
    <mergeCell ref="AT20:AV20"/>
    <mergeCell ref="BB20:BB21"/>
    <mergeCell ref="AZ20:AZ21"/>
    <mergeCell ref="V21:Y21"/>
    <mergeCell ref="O20:AB20"/>
    <mergeCell ref="M21:N21"/>
    <mergeCell ref="AJ20:AM20"/>
    <mergeCell ref="AR20:AR21"/>
    <mergeCell ref="AS20:AS21"/>
    <mergeCell ref="AN20:AN21"/>
    <mergeCell ref="AO20:AO21"/>
    <mergeCell ref="AP20:AP21"/>
    <mergeCell ref="AQ20:AQ21"/>
    <mergeCell ref="Z21:AB21"/>
    <mergeCell ref="W22:Y22"/>
    <mergeCell ref="W23:Y23"/>
    <mergeCell ref="D33:G33"/>
    <mergeCell ref="I33:L33"/>
    <mergeCell ref="M33:N33"/>
    <mergeCell ref="Z69:AB69"/>
    <mergeCell ref="AD69:AF69"/>
    <mergeCell ref="AG46:AI46"/>
    <mergeCell ref="AC20:AI20"/>
    <mergeCell ref="AC21:AF21"/>
    <mergeCell ref="AG21:AI21"/>
    <mergeCell ref="AG40:AI40"/>
    <mergeCell ref="AG47:AI47"/>
    <mergeCell ref="AG48:AI48"/>
    <mergeCell ref="AG49:AI49"/>
    <mergeCell ref="AG61:AI61"/>
    <mergeCell ref="AG52:AI52"/>
    <mergeCell ref="AG53:AI53"/>
    <mergeCell ref="AG54:AI54"/>
    <mergeCell ref="AG56:AI56"/>
    <mergeCell ref="AG57:AI57"/>
    <mergeCell ref="AG58:AI58"/>
    <mergeCell ref="AG50:AI50"/>
    <mergeCell ref="AG51:AI51"/>
    <mergeCell ref="AG55:AI55"/>
    <mergeCell ref="AG41:AI41"/>
    <mergeCell ref="AG42:AI42"/>
    <mergeCell ref="AG43:AI43"/>
    <mergeCell ref="AG44:AI44"/>
    <mergeCell ref="AG69:AI69"/>
    <mergeCell ref="AG62:AI62"/>
    <mergeCell ref="AG63:AI63"/>
    <mergeCell ref="AG64:AI64"/>
    <mergeCell ref="AG65:AI65"/>
    <mergeCell ref="AG66:AI66"/>
    <mergeCell ref="AG68:AI68"/>
    <mergeCell ref="AG59:AI59"/>
    <mergeCell ref="AG60:AI60"/>
    <mergeCell ref="AG67:AI67"/>
    <mergeCell ref="AD65:AF65"/>
    <mergeCell ref="AD66:AF66"/>
    <mergeCell ref="AD67:AF67"/>
    <mergeCell ref="AD68:AF68"/>
    <mergeCell ref="AG23:AI23"/>
    <mergeCell ref="AG24:AI24"/>
    <mergeCell ref="AG25:AI25"/>
    <mergeCell ref="AG26:AI26"/>
    <mergeCell ref="AG27:AI27"/>
    <mergeCell ref="AD59:AF59"/>
    <mergeCell ref="AD60:AF60"/>
    <mergeCell ref="AD61:AF61"/>
    <mergeCell ref="AD62:AF62"/>
    <mergeCell ref="AD63:AF63"/>
    <mergeCell ref="AD64:AF64"/>
    <mergeCell ref="AD53:AF53"/>
    <mergeCell ref="AD54:AF54"/>
    <mergeCell ref="AD55:AF55"/>
    <mergeCell ref="AD56:AF56"/>
    <mergeCell ref="AD57:AF57"/>
    <mergeCell ref="AG45:AI45"/>
    <mergeCell ref="AG34:AI34"/>
    <mergeCell ref="AG36:AI36"/>
    <mergeCell ref="AG37:AI37"/>
    <mergeCell ref="AD58:AF58"/>
    <mergeCell ref="AD47:AF47"/>
    <mergeCell ref="AD48:AF48"/>
    <mergeCell ref="AG35:AI35"/>
    <mergeCell ref="AD30:AF30"/>
    <mergeCell ref="AD31:AF31"/>
    <mergeCell ref="AD32:AF32"/>
    <mergeCell ref="AD33:AF33"/>
    <mergeCell ref="AD34:AF34"/>
    <mergeCell ref="AD49:AF49"/>
    <mergeCell ref="AD50:AF50"/>
    <mergeCell ref="AD51:AF51"/>
    <mergeCell ref="AD52:AF52"/>
    <mergeCell ref="AD41:AF41"/>
    <mergeCell ref="AD42:AF42"/>
    <mergeCell ref="AD43:AF43"/>
    <mergeCell ref="AD44:AF44"/>
    <mergeCell ref="AD45:AF45"/>
    <mergeCell ref="AD46:AF46"/>
    <mergeCell ref="AG30:AI30"/>
    <mergeCell ref="AG31:AI31"/>
    <mergeCell ref="AG32:AI32"/>
    <mergeCell ref="AG33:AI33"/>
    <mergeCell ref="AG38:AI38"/>
    <mergeCell ref="W68:Y68"/>
    <mergeCell ref="W46:Y46"/>
    <mergeCell ref="W47:Y47"/>
    <mergeCell ref="W48:Y48"/>
    <mergeCell ref="W49:Y49"/>
    <mergeCell ref="W38:Y38"/>
    <mergeCell ref="W39:Y39"/>
    <mergeCell ref="W40:Y40"/>
    <mergeCell ref="W41:Y41"/>
    <mergeCell ref="W42:Y42"/>
    <mergeCell ref="W43:Y43"/>
    <mergeCell ref="W69:Y69"/>
    <mergeCell ref="Z22:AB22"/>
    <mergeCell ref="Z23:AB23"/>
    <mergeCell ref="Z24:AB24"/>
    <mergeCell ref="W64:Y64"/>
    <mergeCell ref="W65:Y65"/>
    <mergeCell ref="W66:Y66"/>
    <mergeCell ref="W61:Y61"/>
    <mergeCell ref="W62:Y62"/>
    <mergeCell ref="W67:Y67"/>
    <mergeCell ref="W60:Y60"/>
    <mergeCell ref="W63:Y63"/>
    <mergeCell ref="W56:Y56"/>
    <mergeCell ref="W57:Y57"/>
    <mergeCell ref="W58:Y58"/>
    <mergeCell ref="W59:Y59"/>
    <mergeCell ref="W50:Y50"/>
    <mergeCell ref="W51:Y51"/>
    <mergeCell ref="W52:Y52"/>
    <mergeCell ref="W53:Y53"/>
    <mergeCell ref="W54:Y54"/>
    <mergeCell ref="W55:Y55"/>
    <mergeCell ref="W44:Y44"/>
    <mergeCell ref="W45:Y45"/>
    <mergeCell ref="W26:Y26"/>
    <mergeCell ref="W27:Y27"/>
    <mergeCell ref="W28:Y28"/>
    <mergeCell ref="W29:Y29"/>
    <mergeCell ref="W30:Y30"/>
    <mergeCell ref="W31:Y31"/>
    <mergeCell ref="W24:Y24"/>
    <mergeCell ref="W25:Y25"/>
    <mergeCell ref="D25:G25"/>
    <mergeCell ref="I25:L25"/>
    <mergeCell ref="M25:N25"/>
    <mergeCell ref="D26:G26"/>
    <mergeCell ref="I26:L26"/>
    <mergeCell ref="M26:N26"/>
    <mergeCell ref="D31:G31"/>
    <mergeCell ref="I31:L31"/>
    <mergeCell ref="M31:N31"/>
    <mergeCell ref="D29:G29"/>
    <mergeCell ref="I29:L29"/>
    <mergeCell ref="M29:N29"/>
    <mergeCell ref="D30:G30"/>
    <mergeCell ref="I30:L30"/>
    <mergeCell ref="M30:N30"/>
    <mergeCell ref="M35:N35"/>
    <mergeCell ref="D34:G34"/>
    <mergeCell ref="I34:L34"/>
    <mergeCell ref="M34:N34"/>
    <mergeCell ref="I32:L32"/>
    <mergeCell ref="M32:N32"/>
    <mergeCell ref="M22:N22"/>
    <mergeCell ref="D24:G24"/>
    <mergeCell ref="I24:L24"/>
    <mergeCell ref="M24:N24"/>
    <mergeCell ref="D23:G23"/>
    <mergeCell ref="I23:L23"/>
    <mergeCell ref="M23:N23"/>
    <mergeCell ref="D22:G22"/>
    <mergeCell ref="I22:L22"/>
    <mergeCell ref="D27:G27"/>
    <mergeCell ref="D32:G32"/>
    <mergeCell ref="M38:N38"/>
    <mergeCell ref="D39:G39"/>
    <mergeCell ref="I39:L39"/>
    <mergeCell ref="Z26:AB26"/>
    <mergeCell ref="Z27:AB27"/>
    <mergeCell ref="Z28:AB28"/>
    <mergeCell ref="Z29:AB29"/>
    <mergeCell ref="Z30:AB30"/>
    <mergeCell ref="Z31:AB31"/>
    <mergeCell ref="Z32:AB32"/>
    <mergeCell ref="Z33:AB33"/>
    <mergeCell ref="I27:L27"/>
    <mergeCell ref="M27:N27"/>
    <mergeCell ref="D28:G28"/>
    <mergeCell ref="I28:L28"/>
    <mergeCell ref="M28:N28"/>
    <mergeCell ref="W37:Y37"/>
    <mergeCell ref="W32:Y32"/>
    <mergeCell ref="W33:Y33"/>
    <mergeCell ref="W34:Y34"/>
    <mergeCell ref="W35:Y35"/>
    <mergeCell ref="W36:Y36"/>
    <mergeCell ref="D35:G35"/>
    <mergeCell ref="I35:L35"/>
    <mergeCell ref="D67:G67"/>
    <mergeCell ref="I67:L67"/>
    <mergeCell ref="M67:N67"/>
    <mergeCell ref="D46:G46"/>
    <mergeCell ref="I46:L46"/>
    <mergeCell ref="M46:N46"/>
    <mergeCell ref="D47:G47"/>
    <mergeCell ref="I47:L47"/>
    <mergeCell ref="M47:N47"/>
    <mergeCell ref="D55:G55"/>
    <mergeCell ref="I55:L55"/>
    <mergeCell ref="M55:N55"/>
    <mergeCell ref="D56:G56"/>
    <mergeCell ref="I56:L56"/>
    <mergeCell ref="M56:N56"/>
    <mergeCell ref="D57:G57"/>
    <mergeCell ref="I57:L57"/>
    <mergeCell ref="M57:N57"/>
    <mergeCell ref="D58:G58"/>
    <mergeCell ref="I58:L58"/>
    <mergeCell ref="M58:N58"/>
    <mergeCell ref="D62:G62"/>
    <mergeCell ref="I62:L62"/>
    <mergeCell ref="D59:G59"/>
    <mergeCell ref="D69:G69"/>
    <mergeCell ref="I69:L69"/>
    <mergeCell ref="M69:N69"/>
    <mergeCell ref="D48:G48"/>
    <mergeCell ref="I48:L48"/>
    <mergeCell ref="M48:N48"/>
    <mergeCell ref="D49:G49"/>
    <mergeCell ref="I49:L49"/>
    <mergeCell ref="M49:N49"/>
    <mergeCell ref="D50:G50"/>
    <mergeCell ref="I50:L50"/>
    <mergeCell ref="M50:N50"/>
    <mergeCell ref="D51:G51"/>
    <mergeCell ref="I51:L51"/>
    <mergeCell ref="M51:N51"/>
    <mergeCell ref="D52:G52"/>
    <mergeCell ref="I52:L52"/>
    <mergeCell ref="M52:N52"/>
    <mergeCell ref="D53:G53"/>
    <mergeCell ref="I53:L53"/>
    <mergeCell ref="M53:N53"/>
    <mergeCell ref="D54:G54"/>
    <mergeCell ref="I54:L54"/>
    <mergeCell ref="M54:N54"/>
    <mergeCell ref="I59:L59"/>
    <mergeCell ref="M59:N59"/>
    <mergeCell ref="M62:N62"/>
    <mergeCell ref="D63:G63"/>
    <mergeCell ref="I63:L63"/>
    <mergeCell ref="M63:N63"/>
    <mergeCell ref="D60:G60"/>
    <mergeCell ref="I60:L60"/>
    <mergeCell ref="M60:N60"/>
    <mergeCell ref="D61:G61"/>
    <mergeCell ref="I61:L61"/>
    <mergeCell ref="M61:N61"/>
    <mergeCell ref="D68:G68"/>
    <mergeCell ref="I68:L68"/>
    <mergeCell ref="M68:N68"/>
    <mergeCell ref="D41:G41"/>
    <mergeCell ref="I41:L41"/>
    <mergeCell ref="M41:N41"/>
    <mergeCell ref="D66:G66"/>
    <mergeCell ref="I66:L66"/>
    <mergeCell ref="M66:N66"/>
    <mergeCell ref="D43:G43"/>
    <mergeCell ref="I43:L43"/>
    <mergeCell ref="M43:N43"/>
    <mergeCell ref="D45:G45"/>
    <mergeCell ref="I45:L45"/>
    <mergeCell ref="M45:N45"/>
    <mergeCell ref="D44:G44"/>
    <mergeCell ref="I44:L44"/>
    <mergeCell ref="M44:N44"/>
    <mergeCell ref="D64:G64"/>
    <mergeCell ref="I64:L64"/>
    <mergeCell ref="M64:N64"/>
    <mergeCell ref="D65:G65"/>
    <mergeCell ref="I65:L65"/>
    <mergeCell ref="M65:N65"/>
    <mergeCell ref="AL1:BB2"/>
    <mergeCell ref="Z34:AB34"/>
    <mergeCell ref="Z44:AB44"/>
    <mergeCell ref="Z45:AB45"/>
    <mergeCell ref="Z46:AB46"/>
    <mergeCell ref="Z39:AB39"/>
    <mergeCell ref="Z40:AB40"/>
    <mergeCell ref="Z41:AB41"/>
    <mergeCell ref="Z42:AB42"/>
    <mergeCell ref="Z35:AB35"/>
    <mergeCell ref="Z36:AB36"/>
    <mergeCell ref="Z37:AB37"/>
    <mergeCell ref="Z38:AB38"/>
    <mergeCell ref="AD23:AF23"/>
    <mergeCell ref="AD24:AF24"/>
    <mergeCell ref="AD25:AF25"/>
    <mergeCell ref="AD26:AF26"/>
    <mergeCell ref="AD27:AF27"/>
    <mergeCell ref="AD28:AF28"/>
    <mergeCell ref="AD22:AF22"/>
    <mergeCell ref="AG22:AI22"/>
    <mergeCell ref="AD35:AF35"/>
    <mergeCell ref="AD36:AF36"/>
    <mergeCell ref="AD37:AF37"/>
    <mergeCell ref="AK3:BB5"/>
    <mergeCell ref="Z62:AB62"/>
    <mergeCell ref="Z63:AB63"/>
    <mergeCell ref="Z64:AB64"/>
    <mergeCell ref="Z65:AB65"/>
    <mergeCell ref="Z66:AB66"/>
    <mergeCell ref="Z67:AB67"/>
    <mergeCell ref="BA20:BA21"/>
    <mergeCell ref="Z68:AB68"/>
    <mergeCell ref="Z53:AB53"/>
    <mergeCell ref="Z54:AB54"/>
    <mergeCell ref="Z55:AB55"/>
    <mergeCell ref="Z58:AB58"/>
    <mergeCell ref="Z56:AB56"/>
    <mergeCell ref="Z61:AB61"/>
    <mergeCell ref="Z57:AB57"/>
    <mergeCell ref="Z50:AB50"/>
    <mergeCell ref="Z51:AB51"/>
    <mergeCell ref="Z52:AB52"/>
    <mergeCell ref="Z25:AB25"/>
    <mergeCell ref="AD38:AF38"/>
    <mergeCell ref="AD39:AF39"/>
    <mergeCell ref="AD40:AF40"/>
    <mergeCell ref="AD29:AF29"/>
    <mergeCell ref="A20:A21"/>
    <mergeCell ref="B20:B21"/>
    <mergeCell ref="C20:C21"/>
    <mergeCell ref="Z59:AB59"/>
    <mergeCell ref="Z60:AB60"/>
    <mergeCell ref="Z47:AB47"/>
    <mergeCell ref="Z48:AB48"/>
    <mergeCell ref="Z49:AB49"/>
    <mergeCell ref="Z43:AB43"/>
    <mergeCell ref="D42:G42"/>
    <mergeCell ref="I42:L42"/>
    <mergeCell ref="M42:N42"/>
    <mergeCell ref="M39:N39"/>
    <mergeCell ref="D36:G36"/>
    <mergeCell ref="I36:L36"/>
    <mergeCell ref="M36:N36"/>
    <mergeCell ref="D37:G37"/>
    <mergeCell ref="I37:L37"/>
    <mergeCell ref="M37:N37"/>
    <mergeCell ref="D40:G40"/>
    <mergeCell ref="I40:L40"/>
    <mergeCell ref="M40:N40"/>
    <mergeCell ref="D38:G38"/>
    <mergeCell ref="I38:L38"/>
  </mergeCells>
  <phoneticPr fontId="2" type="noConversion"/>
  <pageMargins left="0.16" right="0.11" top="0.16" bottom="0.15" header="0.16" footer="0.1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ASUS</cp:lastModifiedBy>
  <cp:lastPrinted>2023-07-25T09:01:39Z</cp:lastPrinted>
  <dcterms:created xsi:type="dcterms:W3CDTF">2011-06-15T14:52:27Z</dcterms:created>
  <dcterms:modified xsi:type="dcterms:W3CDTF">2023-08-07T18:27:24Z</dcterms:modified>
</cp:coreProperties>
</file>