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ygorin/Downloads/"/>
    </mc:Choice>
  </mc:AlternateContent>
  <xr:revisionPtr revIDLastSave="0" documentId="13_ncr:1_{CFC0BCCD-76EE-594E-8E0E-EE9C722B95F6}" xr6:coauthVersionLast="47" xr6:coauthVersionMax="47" xr10:uidLastSave="{00000000-0000-0000-0000-000000000000}"/>
  <bookViews>
    <workbookView xWindow="0" yWindow="760" windowWidth="29040" windowHeight="15780" activeTab="1" xr2:uid="{00000000-000D-0000-FFFF-FFFF00000000}"/>
  </bookViews>
  <sheets>
    <sheet name="Дискретное" sheetId="6" r:id="rId1"/>
    <sheet name="Непрерывное" sheetId="1" r:id="rId2"/>
  </sheets>
  <definedNames>
    <definedName name="_Toc14282376" localSheetId="0">Дискретное!$A$2</definedName>
    <definedName name="_xlnm.Print_Area" localSheetId="0">Дискретное!$A$1:$F$25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3" i="1" l="1"/>
  <c r="AN24" i="1" s="1"/>
  <c r="AN25" i="1" s="1"/>
  <c r="AN26" i="1" s="1"/>
  <c r="K30" i="6"/>
  <c r="K31" i="6" s="1"/>
  <c r="L31" i="6" s="1"/>
  <c r="AO23" i="1"/>
  <c r="AO24" i="1" l="1"/>
  <c r="L30" i="6"/>
  <c r="K32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AO26" i="1"/>
  <c r="AN27" i="1"/>
  <c r="AO25" i="1"/>
  <c r="L32" i="6" l="1"/>
  <c r="L33" i="6"/>
  <c r="AN28" i="1"/>
  <c r="AO27" i="1"/>
  <c r="L34" i="6" l="1"/>
  <c r="AN29" i="1"/>
  <c r="AO29" i="1" s="1"/>
  <c r="AO28" i="1"/>
  <c r="L35" i="6" l="1"/>
  <c r="L36" i="6" l="1"/>
  <c r="L37" i="6" l="1"/>
  <c r="L38" i="6" l="1"/>
  <c r="L39" i="6" l="1"/>
  <c r="L40" i="6" l="1"/>
  <c r="L41" i="6" l="1"/>
  <c r="L43" i="6" l="1"/>
  <c r="L42" i="6"/>
  <c r="I35" i="6" l="1"/>
  <c r="I31" i="6"/>
  <c r="I30" i="6"/>
  <c r="I29" i="6"/>
  <c r="I28" i="6"/>
  <c r="I34" i="6"/>
  <c r="I33" i="6"/>
  <c r="AL28" i="1" l="1"/>
  <c r="AL27" i="1"/>
  <c r="AL22" i="1"/>
  <c r="AL25" i="1"/>
  <c r="AL24" i="1"/>
  <c r="AL23" i="1"/>
  <c r="AL29" i="1" l="1"/>
</calcChain>
</file>

<file path=xl/sharedStrings.xml><?xml version="1.0" encoding="utf-8"?>
<sst xmlns="http://schemas.openxmlformats.org/spreadsheetml/2006/main" count="65" uniqueCount="54">
  <si>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</si>
  <si>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</si>
  <si>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</si>
  <si>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</si>
  <si>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</si>
  <si>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</si>
  <si>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</si>
  <si>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</si>
  <si>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</si>
  <si>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</si>
  <si>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</si>
  <si>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</si>
  <si>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 концу предыдущего месяца</t>
  </si>
  <si>
    <t>к декабрю предыдущего года</t>
  </si>
  <si>
    <t>на конец периода, в %</t>
  </si>
  <si>
    <t>К содержанию</t>
  </si>
  <si>
    <r>
      <rPr>
        <vertAlign val="superscript"/>
        <sz val="11"/>
        <color theme="1"/>
        <rFont val="Calibri"/>
        <family val="2"/>
        <charset val="204"/>
      </rPr>
      <t>*)</t>
    </r>
    <r>
      <rPr>
        <sz val="11"/>
        <color theme="1"/>
        <rFont val="Calibri"/>
        <family val="2"/>
        <charset val="204"/>
      </rPr>
      <t>Без учета статистической информации по Донецкой Народной Республике, Луганской Народной Республике, Запорожской и Херсонской областям.</t>
    </r>
  </si>
  <si>
    <r>
      <t>Индексы потребительских цен на товары и услуги</t>
    </r>
    <r>
      <rPr>
        <b/>
        <vertAlign val="superscript"/>
        <sz val="14"/>
        <rFont val="Calibri"/>
        <family val="2"/>
        <charset val="204"/>
      </rPr>
      <t>1)</t>
    </r>
    <r>
      <rPr>
        <b/>
        <sz val="14"/>
        <rFont val="Calibri"/>
        <family val="2"/>
        <charset val="204"/>
      </rPr>
      <t xml:space="preserve"> по Российской Федерации в 1991-2024</t>
    </r>
    <r>
      <rPr>
        <b/>
        <vertAlign val="superscript"/>
        <sz val="14"/>
        <rFont val="Calibri"/>
        <family val="2"/>
        <charset val="204"/>
      </rPr>
      <t>*)</t>
    </r>
    <r>
      <rPr>
        <b/>
        <sz val="14"/>
        <rFont val="Calibri"/>
        <family val="2"/>
        <charset val="204"/>
      </rPr>
      <t>гг.</t>
    </r>
  </si>
  <si>
    <r>
      <rPr>
        <vertAlign val="superscript"/>
        <sz val="11"/>
        <color theme="1"/>
        <rFont val="Calibri"/>
        <family val="2"/>
        <charset val="204"/>
      </rPr>
      <t xml:space="preserve">        1)</t>
    </r>
    <r>
      <rPr>
        <sz val="11"/>
        <color theme="1"/>
        <rFont val="Calibri"/>
        <family val="2"/>
        <charset val="204"/>
      </rPr>
      <t xml:space="preserve">в соответствии с Федеральным планом статистических работ, утвержденным распоряжением Правительства Российской Федерации от 6 мая 2008 г. № 671-р, Росстатом разрабатывается показатель 
</t>
    </r>
    <r>
      <rPr>
        <b/>
        <sz val="11"/>
        <color theme="1"/>
        <rFont val="Calibri"/>
        <family val="2"/>
        <charset val="204"/>
      </rPr>
      <t>«Индекс потребительских цен» (ИПЦ)</t>
    </r>
    <r>
      <rPr>
        <sz val="11"/>
        <color theme="1"/>
        <rFont val="Calibri"/>
        <family val="2"/>
        <charset val="204"/>
      </rPr>
      <t xml:space="preserve">, который используется в качестве одного из основных показателей, характеризующих </t>
    </r>
    <r>
      <rPr>
        <b/>
        <sz val="11"/>
        <color rgb="FFFF0000"/>
        <rFont val="Calibri"/>
        <family val="2"/>
        <charset val="204"/>
      </rPr>
      <t>уровень инфляции</t>
    </r>
    <r>
      <rPr>
        <sz val="11"/>
        <color theme="1"/>
        <rFont val="Calibri"/>
        <family val="2"/>
        <charset val="204"/>
      </rPr>
      <t xml:space="preserve"> в Российской Федерации; 
     </t>
    </r>
    <r>
      <rPr>
        <vertAlign val="superscript"/>
        <sz val="11"/>
        <color theme="1"/>
        <rFont val="Calibri"/>
        <family val="2"/>
        <charset val="204"/>
      </rPr>
      <t>2)</t>
    </r>
    <r>
      <rPr>
        <sz val="11"/>
        <color theme="1"/>
        <rFont val="Calibri"/>
        <family val="2"/>
        <charset val="204"/>
      </rPr>
      <t xml:space="preserve">Сентябрь 2024 г. в % к декабрю 2023 г.
       Руководствуясь теорией статистики, для получения ИПЦ за произвольный период необходимо перемножить все входящие в этот временной промежуток индексы, характеризующие изменение цен в отчетном периоде по сравнению с предыдущим. Так, например, индекс потребительских цен по Российской Федерации за период 
апрель 2023 г. - сентябрь 2023 г. рассчитывается следующим образом:
                                                                                        100,38 * 100,31 : 100 * 100,37 : 100 * 100,63 : 100*100,28:100*100,87:100= 102,87%
 Обращаем Ваше внимание, что в январе 1998 г. была проведена деноминация, в результате которой произошло уменьшение масштаба цен в 1000 раз.  
      </t>
    </r>
    <r>
      <rPr>
        <b/>
        <i/>
        <sz val="11"/>
        <color theme="1"/>
        <rFont val="Calibri"/>
        <family val="2"/>
        <charset val="204"/>
      </rPr>
      <t>Методология расчета ИПЦ</t>
    </r>
    <r>
      <rPr>
        <sz val="11"/>
        <color theme="1"/>
        <rFont val="Calibri"/>
        <family val="2"/>
        <charset val="204"/>
      </rPr>
      <t xml:space="preserve"> размещена на сайте Росстата: Главная страница / Статистика / Официальная статистика / Цены, инфляция/ Методология</t>
    </r>
  </si>
  <si>
    <r>
      <t>105,78</t>
    </r>
    <r>
      <rPr>
        <vertAlign val="superscript"/>
        <sz val="9"/>
        <color theme="1"/>
        <rFont val="Calibri"/>
        <family val="2"/>
        <charset val="204"/>
      </rPr>
      <t>2)</t>
    </r>
  </si>
  <si>
    <t>Таблица 22</t>
  </si>
  <si>
    <t>Курите ли вы в настоящее время</t>
  </si>
  <si>
    <t>(в процентах)</t>
  </si>
  <si>
    <t>Возраст</t>
  </si>
  <si>
    <t xml:space="preserve">Да, ежедневно </t>
  </si>
  <si>
    <t xml:space="preserve">Не каждый день (периодически) </t>
  </si>
  <si>
    <t xml:space="preserve">Нет, совсем не курю и не курил ранее </t>
  </si>
  <si>
    <t>Бросил курить</t>
  </si>
  <si>
    <t xml:space="preserve">Отказ от ответа </t>
  </si>
  <si>
    <t>Всего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</si>
  <si>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</si>
  <si>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</si>
  <si>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</si>
  <si>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</si>
  <si>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</si>
  <si>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</si>
  <si>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</si>
  <si>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</si>
  <si>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</si>
  <si>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</si>
  <si>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</si>
  <si>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</si>
  <si>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</si>
  <si>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</si>
  <si>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Математическое ожидание</t>
  </si>
  <si>
    <t>Дисперсия</t>
  </si>
  <si>
    <t>Асимметрия</t>
  </si>
  <si>
    <t>Эксцесс</t>
  </si>
  <si>
    <t>Квантиль (0,05)</t>
  </si>
  <si>
    <t>Квантиль (0,95)</t>
  </si>
  <si>
    <t>2,5% точка</t>
  </si>
  <si>
    <t>Нормальное распределение:</t>
  </si>
  <si>
    <t>х</t>
  </si>
  <si>
    <t>f(х)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</si>
</sst>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\ _₽_-;\-* #,##0\ _₽_-;_-* &quot;-&quot;\ _₽_-;_-@_-"/>
    <numFmt numFmtId="165" formatCode="_-* #,##0.00\ _₽_-;\-* #,##0.00\ _₽_-;_-* &quot;-&quot;??\ _₽_-;_-@_-"/>
    <numFmt numFmtId="166" formatCode="#,##0.0"/>
    <numFmt numFmtId="167" formatCode="###\ ###\ ###\ ###\ ###\ ##0.0"/>
    <numFmt numFmtId="169" formatCode="#,##0.00000"/>
    <numFmt numFmtId="170" formatCode="0.00000"/>
  </numFmts>
  <fonts count="32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vertAlign val="superscript"/>
      <sz val="14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vertAlign val="superscript"/>
      <sz val="9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0"/>
      <color theme="1"/>
      <name val="Arial"/>
      <family val="2"/>
    </font>
    <font>
      <u/>
      <sz val="12"/>
      <color theme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indexed="0"/>
      <name val="Arial"/>
      <family val="2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theme="1"/>
      <name val="Arial"/>
      <family val="2"/>
      <charset val="204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4" fillId="0" borderId="0"/>
    <xf numFmtId="0" fontId="15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" fillId="0" borderId="0"/>
    <xf numFmtId="0" fontId="16" fillId="0" borderId="0"/>
    <xf numFmtId="0" fontId="28" fillId="0" borderId="0"/>
  </cellStyleXfs>
  <cellXfs count="7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7" xfId="0" applyFont="1" applyBorder="1"/>
    <xf numFmtId="2" fontId="3" fillId="0" borderId="0" xfId="0" applyNumberFormat="1" applyFont="1"/>
    <xf numFmtId="49" fontId="15" fillId="0" borderId="0" xfId="2" applyNumberFormat="1" applyFill="1" applyBorder="1" applyAlignment="1" applyProtection="1">
      <alignment wrapText="1"/>
    </xf>
    <xf numFmtId="0" fontId="7" fillId="0" borderId="4" xfId="0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2" fontId="6" fillId="0" borderId="6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/>
    <xf numFmtId="2" fontId="6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center" vertical="center"/>
    </xf>
    <xf numFmtId="0" fontId="17" fillId="0" borderId="0" xfId="22" applyFont="1" applyAlignment="1">
      <alignment wrapText="1"/>
    </xf>
    <xf numFmtId="0" fontId="17" fillId="0" borderId="0" xfId="22" applyFont="1"/>
    <xf numFmtId="0" fontId="18" fillId="0" borderId="0" xfId="22" applyFont="1" applyAlignment="1">
      <alignment horizontal="right" vertical="center"/>
    </xf>
    <xf numFmtId="0" fontId="16" fillId="0" borderId="0" xfId="22"/>
    <xf numFmtId="0" fontId="20" fillId="0" borderId="3" xfId="22" applyFont="1" applyBorder="1" applyAlignment="1">
      <alignment horizontal="center" vertical="center" wrapText="1"/>
    </xf>
    <xf numFmtId="0" fontId="21" fillId="0" borderId="3" xfId="22" applyFont="1" applyBorder="1" applyAlignment="1">
      <alignment horizontal="center" vertical="center" wrapText="1"/>
    </xf>
    <xf numFmtId="0" fontId="22" fillId="0" borderId="3" xfId="22" applyFont="1" applyBorder="1" applyAlignment="1">
      <alignment horizontal="left" vertical="center" wrapText="1"/>
    </xf>
    <xf numFmtId="0" fontId="22" fillId="0" borderId="3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left" vertical="center" wrapText="1"/>
    </xf>
    <xf numFmtId="166" fontId="22" fillId="0" borderId="3" xfId="22" applyNumberFormat="1" applyFont="1" applyBorder="1" applyAlignment="1">
      <alignment horizontal="right" vertical="center"/>
    </xf>
    <xf numFmtId="0" fontId="24" fillId="0" borderId="3" xfId="22" applyFont="1" applyBorder="1" applyAlignment="1">
      <alignment horizontal="left" vertical="center" wrapText="1" indent="1"/>
    </xf>
    <xf numFmtId="0" fontId="25" fillId="0" borderId="0" xfId="22" applyFont="1" applyAlignment="1">
      <alignment horizontal="left" vertical="center" wrapText="1"/>
    </xf>
    <xf numFmtId="167" fontId="26" fillId="0" borderId="0" xfId="22" applyNumberFormat="1" applyFont="1" applyAlignment="1">
      <alignment horizontal="right"/>
    </xf>
    <xf numFmtId="0" fontId="24" fillId="0" borderId="0" xfId="22" applyFont="1" applyAlignment="1">
      <alignment horizontal="left" vertical="center" wrapText="1"/>
    </xf>
    <xf numFmtId="0" fontId="17" fillId="0" borderId="0" xfId="22" applyFont="1" applyAlignment="1">
      <alignment horizontal="left" vertical="center" wrapText="1"/>
    </xf>
    <xf numFmtId="0" fontId="27" fillId="0" borderId="0" xfId="22" applyFont="1"/>
    <xf numFmtId="0" fontId="28" fillId="0" borderId="0" xfId="23" applyAlignment="1">
      <alignment horizontal="center" vertical="center"/>
    </xf>
    <xf numFmtId="0" fontId="28" fillId="0" borderId="0" xfId="23" applyAlignment="1">
      <alignment horizontal="center" vertical="center" wrapText="1"/>
    </xf>
    <xf numFmtId="0" fontId="17" fillId="0" borderId="0" xfId="22" applyFont="1" applyAlignment="1">
      <alignment horizontal="center" vertical="center"/>
    </xf>
    <xf numFmtId="166" fontId="28" fillId="0" borderId="0" xfId="23" applyNumberFormat="1" applyAlignment="1">
      <alignment horizontal="center" vertical="center"/>
    </xf>
    <xf numFmtId="0" fontId="29" fillId="0" borderId="0" xfId="23" applyFont="1"/>
    <xf numFmtId="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2" fontId="6" fillId="0" borderId="0" xfId="0" applyNumberFormat="1" applyFont="1" applyAlignment="1">
      <alignment horizontal="center"/>
    </xf>
    <xf numFmtId="0" fontId="17" fillId="0" borderId="0" xfId="22" applyFont="1" applyAlignment="1">
      <alignment horizontal="justify" vertical="center" wrapText="1"/>
    </xf>
    <xf numFmtId="0" fontId="19" fillId="0" borderId="0" xfId="22" applyFont="1" applyAlignment="1">
      <alignment horizontal="center" vertical="center"/>
    </xf>
    <xf numFmtId="49" fontId="15" fillId="0" borderId="0" xfId="2" applyNumberFormat="1" applyFill="1" applyBorder="1" applyAlignment="1" applyProtection="1">
      <alignment horizontal="left" wrapText="1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4" fontId="6" fillId="0" borderId="0" xfId="0" applyNumberFormat="1" applyFont="1" applyAlignment="1">
      <alignment horizontal="center"/>
    </xf>
    <xf numFmtId="4" fontId="3" fillId="0" borderId="0" xfId="0" applyNumberFormat="1" applyFont="1"/>
    <xf numFmtId="0" fontId="31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0" fillId="0" borderId="0" xfId="1" applyFont="1" applyBorder="1"/>
    <xf numFmtId="4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170" fontId="3" fillId="0" borderId="3" xfId="0" applyNumberFormat="1" applyFont="1" applyBorder="1" applyAlignment="1">
      <alignment horizontal="center" vertical="center"/>
    </xf>
  </cellXfs>
  <cellStyles count="24">
    <cellStyle name="Гиперссылка" xfId="2" builtinId="8"/>
    <cellStyle name="Обычный" xfId="0" builtinId="0"/>
    <cellStyle name="Обычный 2" xfId="1" xr:uid="{00000000-0005-0000-0000-000008000000}"/>
    <cellStyle name="Обычный 2 2" xfId="9" xr:uid="{00000000-0005-0000-0000-000009000000}"/>
    <cellStyle name="Обычный 2 2 2" xfId="10" xr:uid="{00000000-0005-0000-0000-00000A000000}"/>
    <cellStyle name="Обычный 2 3" xfId="11" xr:uid="{00000000-0005-0000-0000-00000B000000}"/>
    <cellStyle name="Обычный 2 4" xfId="23" xr:uid="{ABBC0AFA-7E66-4B4E-8D8F-66E849479F38}"/>
    <cellStyle name="Обычный 3" xfId="12" xr:uid="{00000000-0005-0000-0000-00000C000000}"/>
    <cellStyle name="Обычный 3 2" xfId="13" xr:uid="{00000000-0005-0000-0000-00000D000000}"/>
    <cellStyle name="Обычный 3 2 2" xfId="14" xr:uid="{00000000-0005-0000-0000-00000E000000}"/>
    <cellStyle name="Обычный 3 3" xfId="15" xr:uid="{00000000-0005-0000-0000-00000F000000}"/>
    <cellStyle name="Обычный 4" xfId="16" xr:uid="{00000000-0005-0000-0000-000010000000}"/>
    <cellStyle name="Обычный 5" xfId="17" xr:uid="{00000000-0005-0000-0000-000011000000}"/>
    <cellStyle name="Обычный 5 2" xfId="18" xr:uid="{00000000-0005-0000-0000-000012000000}"/>
    <cellStyle name="Обычный 6" xfId="19" xr:uid="{00000000-0005-0000-0000-000013000000}"/>
    <cellStyle name="Обычный 7" xfId="20" xr:uid="{00000000-0005-0000-0000-000014000000}"/>
    <cellStyle name="Обычный 8" xfId="21" xr:uid="{00000000-0005-0000-0000-000015000000}"/>
    <cellStyle name="Обычный 9" xfId="22" xr:uid="{8E44FD19-0C40-6946-9C41-0F1355796B3D}"/>
    <cellStyle name="Comma" xfId="3" xr:uid="{00000000-0005-0000-0000-000000000000}"/>
    <cellStyle name="Comma [0]" xfId="4" xr:uid="{00000000-0005-0000-0000-000001000000}"/>
    <cellStyle name="Currency" xfId="5" xr:uid="{00000000-0005-0000-0000-000002000000}"/>
    <cellStyle name="Currency [0]" xfId="6" xr:uid="{00000000-0005-0000-0000-000003000000}"/>
    <cellStyle name="Normal" xfId="7" xr:uid="{00000000-0005-0000-0000-000004000000}"/>
    <cellStyle name="Percent" xfId="8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Доля</a:t>
            </a:r>
            <a:r>
              <a:rPr lang="ru-RU" b="1" baseline="0"/>
              <a:t> ежедневно курящих людей по возрастным группам, %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Дискретное!$A$7:$A$20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Дискретное!$B$7:$B$20</c:f>
              <c:numCache>
                <c:formatCode>#\ 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D-D14A-BDDD-D384AC76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51888"/>
        <c:axId val="585854496"/>
      </c:barChart>
      <c:catAx>
        <c:axId val="5858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54496"/>
        <c:crosses val="autoZero"/>
        <c:auto val="1"/>
        <c:lblAlgn val="ctr"/>
        <c:lblOffset val="100"/>
        <c:noMultiLvlLbl val="0"/>
      </c:catAx>
      <c:valAx>
        <c:axId val="585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Индексы потребительских цен на товары и услуги по Российской Федерации в 1991-1997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Непрерывное!$B$4:$H$4</c:f>
              <c:numCache>
                <c:formatCode>General</c:formatCode>
                <c:ptCount val="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</c:numCache>
            </c:numRef>
          </c:cat>
          <c:val>
            <c:numRef>
              <c:f>Непрерывное!$B$19:$H$19</c:f>
              <c:numCache>
                <c:formatCode>0.00</c:formatCode>
                <c:ptCount val="7"/>
                <c:pt idx="0">
                  <c:v>260.39999999999998</c:v>
                </c:pt>
                <c:pt idx="1">
                  <c:v>2608.84</c:v>
                </c:pt>
                <c:pt idx="2">
                  <c:v>939.9</c:v>
                </c:pt>
                <c:pt idx="3">
                  <c:v>315.14</c:v>
                </c:pt>
                <c:pt idx="4">
                  <c:v>231.3</c:v>
                </c:pt>
                <c:pt idx="5">
                  <c:v>121.81</c:v>
                </c:pt>
                <c:pt idx="6">
                  <c:v>111.03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F347-8296-240D8FC4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284085408"/>
        <c:axId val="1284087136"/>
      </c:barChart>
      <c:catAx>
        <c:axId val="12840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087136"/>
        <c:crosses val="autoZero"/>
        <c:auto val="1"/>
        <c:lblAlgn val="ctr"/>
        <c:lblOffset val="100"/>
        <c:noMultiLvlLbl val="0"/>
      </c:catAx>
      <c:valAx>
        <c:axId val="1284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</xdr:colOff>
      <xdr:row>5</xdr:row>
      <xdr:rowOff>6350</xdr:rowOff>
    </xdr:from>
    <xdr:to>
      <xdr:col>19</xdr:col>
      <xdr:colOff>12700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F04C09-95EE-BD4A-842C-A0C9E0D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12700</xdr:colOff>
      <xdr:row>3</xdr:row>
      <xdr:rowOff>0</xdr:rowOff>
    </xdr:from>
    <xdr:to>
      <xdr:col>51</xdr:col>
      <xdr:colOff>0</xdr:colOff>
      <xdr:row>19</xdr:row>
      <xdr:rowOff>2235200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6622EEB-CE2B-BFD5-4DBB-C7DA6D29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4BE8-F9B0-6344-A2BD-97819FA72248}">
  <dimension ref="A1:N5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0" sqref="L30:L43"/>
    </sheetView>
  </sheetViews>
  <sheetFormatPr baseColWidth="10" defaultColWidth="9.1640625" defaultRowHeight="14" x14ac:dyDescent="0.15"/>
  <cols>
    <col min="1" max="1" width="29.33203125" style="39" customWidth="1"/>
    <col min="2" max="6" width="14.83203125" style="26" customWidth="1"/>
    <col min="7" max="7" width="9.1640625" style="26"/>
    <col min="8" max="8" width="23" style="26" bestFit="1" customWidth="1"/>
    <col min="9" max="13" width="9.1640625" style="26" customWidth="1"/>
    <col min="14" max="16384" width="9.1640625" style="26"/>
  </cols>
  <sheetData>
    <row r="1" spans="1:6" x14ac:dyDescent="0.15">
      <c r="A1" s="25"/>
      <c r="F1" s="27" t="s">
        <v>20</v>
      </c>
    </row>
    <row r="2" spans="1:6" ht="15" customHeight="1" x14ac:dyDescent="0.15">
      <c r="A2" s="50" t="s">
        <v>21</v>
      </c>
      <c r="B2" s="50"/>
      <c r="C2" s="50"/>
      <c r="D2" s="50"/>
      <c r="E2" s="50"/>
      <c r="F2" s="50"/>
    </row>
    <row r="3" spans="1:6" ht="15" x14ac:dyDescent="0.2">
      <c r="A3" s="28"/>
      <c r="B3" s="28"/>
      <c r="C3" s="28"/>
      <c r="D3" s="28"/>
      <c r="E3" s="28"/>
      <c r="F3" s="27" t="s">
        <v>22</v>
      </c>
    </row>
    <row r="4" spans="1:6" ht="24" x14ac:dyDescent="0.15">
      <c r="A4" s="29" t="s">
        <v>23</v>
      </c>
      <c r="B4" s="29" t="s">
        <v>24</v>
      </c>
      <c r="C4" s="29" t="s">
        <v>25</v>
      </c>
      <c r="D4" s="30" t="s">
        <v>26</v>
      </c>
      <c r="E4" s="29" t="s">
        <v>27</v>
      </c>
      <c r="F4" s="29" t="s">
        <v>28</v>
      </c>
    </row>
    <row r="5" spans="1:6" x14ac:dyDescent="0.15">
      <c r="A5" s="31"/>
      <c r="B5" s="32">
        <v>1</v>
      </c>
      <c r="C5" s="32">
        <v>2</v>
      </c>
      <c r="D5" s="32">
        <v>3</v>
      </c>
      <c r="E5" s="32">
        <v>4</v>
      </c>
      <c r="F5" s="32">
        <v>5</v>
      </c>
    </row>
    <row r="6" spans="1:6" x14ac:dyDescent="0.15">
      <c r="A6" s="33" t="s">
        <v>29</v>
      </c>
      <c r="B6" s="34">
        <v>16.417995228415435</v>
      </c>
      <c r="C6" s="34">
        <v>2.8145683291210126</v>
      </c>
      <c r="D6" s="34">
        <v>68.630926565013922</v>
      </c>
      <c r="E6" s="34">
        <v>11.586534232833234</v>
      </c>
      <c r="F6" s="34">
        <v>0.54997564461639625</v>
      </c>
    </row>
    <row r="7" spans="1:6" x14ac:dyDescent="0.15">
      <c r="A7" s="35" t="s">
        <v>30</v>
      </c>
      <c r="B7" s="34">
        <v>3.1836605256229622</v>
      </c>
      <c r="C7" s="34">
        <v>1.5765905960537869</v>
      </c>
      <c r="D7" s="34">
        <v>93.250285561586438</v>
      </c>
      <c r="E7" s="34">
        <v>1.2117618839954218</v>
      </c>
      <c r="F7" s="34">
        <v>0.7777014327413877</v>
      </c>
    </row>
    <row r="8" spans="1:6" x14ac:dyDescent="0.15">
      <c r="A8" s="35" t="s">
        <v>31</v>
      </c>
      <c r="B8" s="34">
        <v>10.730689659388446</v>
      </c>
      <c r="C8" s="34">
        <v>3.6244346922145216</v>
      </c>
      <c r="D8" s="34">
        <v>80.256459895255986</v>
      </c>
      <c r="E8" s="34">
        <v>4.7103942923034312</v>
      </c>
      <c r="F8" s="34">
        <v>0.67802146083761761</v>
      </c>
    </row>
    <row r="9" spans="1:6" x14ac:dyDescent="0.15">
      <c r="A9" s="35" t="s">
        <v>32</v>
      </c>
      <c r="B9" s="34">
        <v>15.407079002778424</v>
      </c>
      <c r="C9" s="34">
        <v>4.5586473944944128</v>
      </c>
      <c r="D9" s="34">
        <v>70.855763983789672</v>
      </c>
      <c r="E9" s="34">
        <v>8.5772881173286031</v>
      </c>
      <c r="F9" s="34">
        <v>0.60122150160889309</v>
      </c>
    </row>
    <row r="10" spans="1:6" x14ac:dyDescent="0.15">
      <c r="A10" s="35" t="s">
        <v>33</v>
      </c>
      <c r="B10" s="34">
        <v>18.662320372857486</v>
      </c>
      <c r="C10" s="34">
        <v>4.1667312614187901</v>
      </c>
      <c r="D10" s="34">
        <v>66.647847587026646</v>
      </c>
      <c r="E10" s="34">
        <v>9.8952046762220416</v>
      </c>
      <c r="F10" s="34">
        <v>0.62789610247503347</v>
      </c>
    </row>
    <row r="11" spans="1:6" x14ac:dyDescent="0.15">
      <c r="A11" s="35" t="s">
        <v>34</v>
      </c>
      <c r="B11" s="34">
        <v>21.807080253464122</v>
      </c>
      <c r="C11" s="34">
        <v>4.4332982292092327</v>
      </c>
      <c r="D11" s="34">
        <v>61.672863827460809</v>
      </c>
      <c r="E11" s="34">
        <v>11.329623177301507</v>
      </c>
      <c r="F11" s="34">
        <v>0.75713451256433195</v>
      </c>
    </row>
    <row r="12" spans="1:6" x14ac:dyDescent="0.15">
      <c r="A12" s="35" t="s">
        <v>35</v>
      </c>
      <c r="B12" s="34">
        <v>25.085814499821982</v>
      </c>
      <c r="C12" s="34">
        <v>4.0668966911617188</v>
      </c>
      <c r="D12" s="34">
        <v>58.860938089275862</v>
      </c>
      <c r="E12" s="34">
        <v>11.063911702688928</v>
      </c>
      <c r="F12" s="34">
        <v>0.92243901705150877</v>
      </c>
    </row>
    <row r="13" spans="1:6" x14ac:dyDescent="0.15">
      <c r="A13" s="35" t="s">
        <v>36</v>
      </c>
      <c r="B13" s="34">
        <v>25.47102056368767</v>
      </c>
      <c r="C13" s="34">
        <v>3.7952695620487269</v>
      </c>
      <c r="D13" s="34">
        <v>58.491301632139113</v>
      </c>
      <c r="E13" s="34">
        <v>11.541034217046603</v>
      </c>
      <c r="F13" s="34">
        <v>0.70137402507788449</v>
      </c>
    </row>
    <row r="14" spans="1:6" x14ac:dyDescent="0.15">
      <c r="A14" s="35" t="s">
        <v>37</v>
      </c>
      <c r="B14" s="34">
        <v>22.118262851278388</v>
      </c>
      <c r="C14" s="34">
        <v>3.5411410609375373</v>
      </c>
      <c r="D14" s="34">
        <v>61.836534182045945</v>
      </c>
      <c r="E14" s="34">
        <v>11.936646530689668</v>
      </c>
      <c r="F14" s="34">
        <v>0.56741537504845696</v>
      </c>
    </row>
    <row r="15" spans="1:6" x14ac:dyDescent="0.15">
      <c r="A15" s="35" t="s">
        <v>38</v>
      </c>
      <c r="B15" s="34">
        <v>20.580492254671562</v>
      </c>
      <c r="C15" s="34">
        <v>2.2372638902693986</v>
      </c>
      <c r="D15" s="34">
        <v>64.988411987662289</v>
      </c>
      <c r="E15" s="34">
        <v>11.890357682983689</v>
      </c>
      <c r="F15" s="34">
        <v>0.30347418441306279</v>
      </c>
    </row>
    <row r="16" spans="1:6" x14ac:dyDescent="0.15">
      <c r="A16" s="35" t="s">
        <v>39</v>
      </c>
      <c r="B16" s="34">
        <v>16.192444935782447</v>
      </c>
      <c r="C16" s="34">
        <v>1.6247018836606162</v>
      </c>
      <c r="D16" s="34">
        <v>67.597856664676797</v>
      </c>
      <c r="E16" s="34">
        <v>14.236650550616536</v>
      </c>
      <c r="F16" s="34">
        <v>0.34834596526361</v>
      </c>
    </row>
    <row r="17" spans="1:14" x14ac:dyDescent="0.15">
      <c r="A17" s="35" t="s">
        <v>40</v>
      </c>
      <c r="B17" s="34">
        <v>12.445445166661838</v>
      </c>
      <c r="C17" s="34">
        <v>1.6445200242298628</v>
      </c>
      <c r="D17" s="34">
        <v>70.726897699400084</v>
      </c>
      <c r="E17" s="34">
        <v>14.83933496508334</v>
      </c>
      <c r="F17" s="34">
        <v>0.34380214462486791</v>
      </c>
    </row>
    <row r="18" spans="1:14" x14ac:dyDescent="0.15">
      <c r="A18" s="35" t="s">
        <v>41</v>
      </c>
      <c r="B18" s="34">
        <v>8.310893064369683</v>
      </c>
      <c r="C18" s="34">
        <v>1.073106496496016</v>
      </c>
      <c r="D18" s="34">
        <v>74.324427787072764</v>
      </c>
      <c r="E18" s="34">
        <v>16.07873179929803</v>
      </c>
      <c r="F18" s="34">
        <v>0.21284085276351705</v>
      </c>
    </row>
    <row r="19" spans="1:14" x14ac:dyDescent="0.15">
      <c r="A19" s="35" t="s">
        <v>42</v>
      </c>
      <c r="B19" s="34">
        <v>4.9968439324063034</v>
      </c>
      <c r="C19" s="34">
        <v>0.98079369105148939</v>
      </c>
      <c r="D19" s="34">
        <v>77.879882015008121</v>
      </c>
      <c r="E19" s="34">
        <v>15.789110431609798</v>
      </c>
      <c r="F19" s="34">
        <v>0.35336992992427774</v>
      </c>
    </row>
    <row r="20" spans="1:14" x14ac:dyDescent="0.15">
      <c r="A20" s="35" t="s">
        <v>43</v>
      </c>
      <c r="B20" s="34">
        <v>2.0021753777037454</v>
      </c>
      <c r="C20" s="34">
        <v>0.25128703410645303</v>
      </c>
      <c r="D20" s="34">
        <v>86.331429063779879</v>
      </c>
      <c r="E20" s="34">
        <v>10.839489706223494</v>
      </c>
      <c r="F20" s="34">
        <v>0.57561881818641913</v>
      </c>
    </row>
    <row r="21" spans="1:14" x14ac:dyDescent="0.15">
      <c r="A21" s="36"/>
      <c r="B21" s="37"/>
      <c r="C21" s="37"/>
      <c r="D21" s="37"/>
      <c r="E21" s="37"/>
      <c r="F21" s="37"/>
    </row>
    <row r="22" spans="1:14" x14ac:dyDescent="0.15">
      <c r="A22" s="38"/>
      <c r="B22" s="37"/>
      <c r="C22" s="37"/>
      <c r="D22" s="37"/>
      <c r="E22" s="37"/>
      <c r="F22" s="37"/>
    </row>
    <row r="23" spans="1:14" x14ac:dyDescent="0.15">
      <c r="A23" s="38"/>
      <c r="B23" s="37"/>
      <c r="C23" s="37"/>
      <c r="D23" s="37"/>
      <c r="E23" s="37"/>
      <c r="F23" s="37"/>
    </row>
    <row r="24" spans="1:14" x14ac:dyDescent="0.15">
      <c r="B24" s="40"/>
    </row>
    <row r="28" spans="1:14" ht="15" x14ac:dyDescent="0.2">
      <c r="H28" s="47" t="s">
        <v>44</v>
      </c>
      <c r="I28" s="46">
        <f>AVERAGE(B7:B20)</f>
        <v>14.785301604321075</v>
      </c>
      <c r="K28" s="1"/>
      <c r="L28" s="63" t="s">
        <v>51</v>
      </c>
    </row>
    <row r="29" spans="1:14" ht="15" x14ac:dyDescent="0.15">
      <c r="H29" s="47" t="s">
        <v>45</v>
      </c>
      <c r="I29" s="46">
        <f>_xlfn.VAR.P(B7:B20)</f>
        <v>59.428434848883143</v>
      </c>
      <c r="K29" s="64" t="s">
        <v>52</v>
      </c>
      <c r="L29" s="64" t="s">
        <v>53</v>
      </c>
    </row>
    <row r="30" spans="1:14" ht="15" x14ac:dyDescent="0.15">
      <c r="H30" s="47" t="s">
        <v>46</v>
      </c>
      <c r="I30" s="46">
        <f>SKEW(B7:B20)</f>
        <v>-0.28565085355229725</v>
      </c>
      <c r="J30" s="42"/>
      <c r="K30" s="46">
        <f>I28-3.5*I29</f>
        <v>-193.21422036676992</v>
      </c>
      <c r="L30" s="68">
        <f>_xlfn.NORM.DIST(K30,$I$28,$I$29,TRUE)</f>
        <v>2.3262907903552504E-4</v>
      </c>
      <c r="M30" s="43"/>
    </row>
    <row r="31" spans="1:14" ht="15" x14ac:dyDescent="0.15">
      <c r="H31" s="47" t="s">
        <v>47</v>
      </c>
      <c r="I31" s="46">
        <f>KURT(B7:B20)</f>
        <v>-1.240598912240126</v>
      </c>
      <c r="J31" s="44"/>
      <c r="K31" s="46">
        <f>K30+$I$29/2</f>
        <v>-163.50000294232836</v>
      </c>
      <c r="L31" s="68">
        <f t="shared" ref="L31:L43" si="0">_xlfn.NORM.DIST(K31,$I$28,$I$29,TRUE)</f>
        <v>1.3498980316300933E-3</v>
      </c>
      <c r="M31" s="44"/>
      <c r="N31" s="44"/>
    </row>
    <row r="32" spans="1:14" ht="15" x14ac:dyDescent="0.2">
      <c r="H32" s="1"/>
      <c r="I32" s="24"/>
      <c r="J32" s="41"/>
      <c r="K32" s="46">
        <f t="shared" ref="K32:K43" si="1">K31+$I$29/2</f>
        <v>-133.78578551788678</v>
      </c>
      <c r="L32" s="68">
        <f t="shared" si="0"/>
        <v>6.2096653257761383E-3</v>
      </c>
      <c r="M32" s="41"/>
      <c r="N32" s="41"/>
    </row>
    <row r="33" spans="2:14" ht="15" x14ac:dyDescent="0.15">
      <c r="H33" s="47" t="s">
        <v>48</v>
      </c>
      <c r="I33" s="46">
        <f>_xlfn.NORM.S.INV(0.05)</f>
        <v>-1.6448536269514726</v>
      </c>
      <c r="J33" s="41"/>
      <c r="K33" s="46">
        <f t="shared" si="1"/>
        <v>-104.07156809344521</v>
      </c>
      <c r="L33" s="68">
        <f t="shared" si="0"/>
        <v>2.2750131948179191E-2</v>
      </c>
      <c r="M33" s="41"/>
      <c r="N33" s="41"/>
    </row>
    <row r="34" spans="2:14" ht="15" x14ac:dyDescent="0.15">
      <c r="H34" s="47" t="s">
        <v>49</v>
      </c>
      <c r="I34" s="46">
        <f>_xlfn.NORM.S.INV(0.95)</f>
        <v>1.6448536269514715</v>
      </c>
      <c r="J34" s="41"/>
      <c r="K34" s="46">
        <f t="shared" si="1"/>
        <v>-74.357350669003637</v>
      </c>
      <c r="L34" s="68">
        <f t="shared" si="0"/>
        <v>6.6807201268858057E-2</v>
      </c>
      <c r="M34" s="41"/>
      <c r="N34" s="41"/>
    </row>
    <row r="35" spans="2:14" ht="15" x14ac:dyDescent="0.15">
      <c r="H35" s="47" t="s">
        <v>50</v>
      </c>
      <c r="I35" s="46">
        <f>_xlfn.NORM.INV(1-0.025,I28,STDEV(B7:B20))</f>
        <v>30.464995462949513</v>
      </c>
      <c r="J35" s="44"/>
      <c r="K35" s="46">
        <f t="shared" si="1"/>
        <v>-44.643133244562065</v>
      </c>
      <c r="L35" s="68">
        <f t="shared" si="0"/>
        <v>0.15865525393145699</v>
      </c>
      <c r="M35" s="44"/>
      <c r="N35" s="44"/>
    </row>
    <row r="36" spans="2:14" ht="15" x14ac:dyDescent="0.15">
      <c r="K36" s="46">
        <f t="shared" si="1"/>
        <v>-14.928915820120494</v>
      </c>
      <c r="L36" s="68">
        <f t="shared" si="0"/>
        <v>0.30853753872598688</v>
      </c>
    </row>
    <row r="37" spans="2:14" ht="15" x14ac:dyDescent="0.15">
      <c r="H37" s="40"/>
      <c r="K37" s="46">
        <f t="shared" si="1"/>
        <v>14.785301604321077</v>
      </c>
      <c r="L37" s="68">
        <f t="shared" si="0"/>
        <v>0.5</v>
      </c>
    </row>
    <row r="38" spans="2:14" ht="15" x14ac:dyDescent="0.15">
      <c r="K38" s="46">
        <f t="shared" si="1"/>
        <v>44.499519028762649</v>
      </c>
      <c r="L38" s="68">
        <f t="shared" si="0"/>
        <v>0.69146246127401312</v>
      </c>
    </row>
    <row r="39" spans="2:14" ht="15" x14ac:dyDescent="0.15">
      <c r="K39" s="46">
        <f t="shared" si="1"/>
        <v>74.21373645320422</v>
      </c>
      <c r="L39" s="68">
        <f t="shared" si="0"/>
        <v>0.84134474606854304</v>
      </c>
    </row>
    <row r="40" spans="2:14" ht="15" x14ac:dyDescent="0.15">
      <c r="K40" s="46">
        <f t="shared" si="1"/>
        <v>103.92795387764579</v>
      </c>
      <c r="L40" s="68">
        <f t="shared" si="0"/>
        <v>0.93319279873114191</v>
      </c>
    </row>
    <row r="41" spans="2:14" ht="15" x14ac:dyDescent="0.15">
      <c r="K41" s="46">
        <f t="shared" si="1"/>
        <v>133.64217130208738</v>
      </c>
      <c r="L41" s="68">
        <f t="shared" si="0"/>
        <v>0.97724986805182079</v>
      </c>
    </row>
    <row r="42" spans="2:14" ht="15" x14ac:dyDescent="0.15">
      <c r="K42" s="46">
        <f t="shared" si="1"/>
        <v>163.35638872652896</v>
      </c>
      <c r="L42" s="68">
        <f t="shared" si="0"/>
        <v>0.99379033467422384</v>
      </c>
    </row>
    <row r="43" spans="2:14" ht="15" x14ac:dyDescent="0.15">
      <c r="K43" s="46">
        <f t="shared" si="1"/>
        <v>193.07060615097055</v>
      </c>
      <c r="L43" s="68">
        <f t="shared" si="0"/>
        <v>0.9986501019683699</v>
      </c>
    </row>
    <row r="44" spans="2:14" ht="15" x14ac:dyDescent="0.15">
      <c r="K44" s="67"/>
    </row>
    <row r="45" spans="2:14" ht="15" x14ac:dyDescent="0.15">
      <c r="K45" s="67"/>
    </row>
    <row r="46" spans="2:14" ht="15" x14ac:dyDescent="0.15">
      <c r="K46" s="67"/>
    </row>
    <row r="47" spans="2:14" ht="15" x14ac:dyDescent="0.15">
      <c r="B47" s="45"/>
      <c r="K47" s="67"/>
    </row>
    <row r="49" spans="2:6" ht="14" customHeight="1" x14ac:dyDescent="0.15">
      <c r="B49" s="49"/>
      <c r="C49" s="49"/>
      <c r="D49" s="49"/>
      <c r="E49" s="49"/>
      <c r="F49" s="49"/>
    </row>
    <row r="50" spans="2:6" x14ac:dyDescent="0.15">
      <c r="B50" s="49"/>
      <c r="C50" s="49"/>
      <c r="D50" s="49"/>
      <c r="E50" s="49"/>
      <c r="F50" s="49"/>
    </row>
    <row r="51" spans="2:6" x14ac:dyDescent="0.15">
      <c r="B51" s="49"/>
      <c r="C51" s="49"/>
      <c r="D51" s="49"/>
      <c r="E51" s="49"/>
      <c r="F51" s="49"/>
    </row>
    <row r="52" spans="2:6" x14ac:dyDescent="0.15">
      <c r="B52" s="49"/>
      <c r="C52" s="49"/>
      <c r="D52" s="49"/>
      <c r="E52" s="49"/>
      <c r="F52" s="49"/>
    </row>
    <row r="53" spans="2:6" x14ac:dyDescent="0.15">
      <c r="B53" s="49"/>
      <c r="C53" s="49"/>
      <c r="D53" s="49"/>
      <c r="E53" s="49"/>
      <c r="F53" s="49"/>
    </row>
    <row r="54" spans="2:6" x14ac:dyDescent="0.15">
      <c r="B54" s="49"/>
      <c r="C54" s="49"/>
      <c r="D54" s="49"/>
      <c r="E54" s="49"/>
      <c r="F54" s="49"/>
    </row>
    <row r="55" spans="2:6" x14ac:dyDescent="0.15">
      <c r="B55" s="49"/>
      <c r="C55" s="49"/>
      <c r="D55" s="49"/>
      <c r="E55" s="49"/>
      <c r="F55" s="49"/>
    </row>
    <row r="56" spans="2:6" x14ac:dyDescent="0.15">
      <c r="B56" s="49"/>
      <c r="C56" s="49"/>
      <c r="D56" s="49"/>
      <c r="E56" s="49"/>
      <c r="F56" s="49"/>
    </row>
    <row r="57" spans="2:6" x14ac:dyDescent="0.15">
      <c r="B57" s="49"/>
      <c r="C57" s="49"/>
      <c r="D57" s="49"/>
      <c r="E57" s="49"/>
      <c r="F57" s="49"/>
    </row>
    <row r="58" spans="2:6" x14ac:dyDescent="0.15">
      <c r="B58" s="49"/>
      <c r="C58" s="49"/>
      <c r="D58" s="49"/>
      <c r="E58" s="49"/>
      <c r="F58" s="49"/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52"/>
  <sheetViews>
    <sheetView tabSelected="1" topLeftCell="M18" zoomScaleNormal="100" workbookViewId="0">
      <selection activeCell="AN24" sqref="AN24"/>
    </sheetView>
  </sheetViews>
  <sheetFormatPr baseColWidth="10" defaultColWidth="9.1640625" defaultRowHeight="15" x14ac:dyDescent="0.2"/>
  <cols>
    <col min="1" max="1" width="7.83203125" style="1" bestFit="1" customWidth="1"/>
    <col min="2" max="2" width="8" style="1" bestFit="1" customWidth="1"/>
    <col min="3" max="3" width="6.5" style="1" bestFit="1" customWidth="1"/>
    <col min="4" max="6" width="5.6640625" style="1" customWidth="1"/>
    <col min="7" max="25" width="5.6640625" style="1" bestFit="1" customWidth="1"/>
    <col min="26" max="26" width="6" style="1" customWidth="1"/>
    <col min="27" max="28" width="7.33203125" style="1" customWidth="1"/>
    <col min="29" max="31" width="7.1640625" style="1" customWidth="1"/>
    <col min="32" max="35" width="6.6640625" style="1" customWidth="1"/>
    <col min="36" max="36" width="9.1640625" style="1"/>
    <col min="37" max="37" width="23" style="1" bestFit="1" customWidth="1"/>
    <col min="38" max="38" width="10" style="1" bestFit="1" customWidth="1"/>
    <col min="39" max="39" width="9.1640625" style="1"/>
    <col min="40" max="40" width="11.83203125" style="1" bestFit="1" customWidth="1"/>
    <col min="41" max="16384" width="9.1640625" style="1"/>
  </cols>
  <sheetData>
    <row r="1" spans="1:37" ht="22" x14ac:dyDescent="0.25">
      <c r="A1" s="52" t="s">
        <v>17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</row>
    <row r="2" spans="1:37" ht="12.75" customHeight="1" x14ac:dyDescent="0.25">
      <c r="A2" s="51" t="s">
        <v>15</v>
      </c>
      <c r="B2" s="51"/>
      <c r="C2" s="51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7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AA3" s="4"/>
      <c r="AB3" s="4"/>
      <c r="AC3" s="4"/>
      <c r="AD3" s="4"/>
      <c r="AE3" s="4"/>
      <c r="AG3" s="57" t="s">
        <v>14</v>
      </c>
      <c r="AH3" s="57"/>
      <c r="AI3" s="57"/>
    </row>
    <row r="4" spans="1:37" x14ac:dyDescent="0.2">
      <c r="A4" s="21"/>
      <c r="B4" s="7">
        <v>1991</v>
      </c>
      <c r="C4" s="7">
        <v>1992</v>
      </c>
      <c r="D4" s="7">
        <v>1993</v>
      </c>
      <c r="E4" s="7">
        <v>1994</v>
      </c>
      <c r="F4" s="7">
        <v>1995</v>
      </c>
      <c r="G4" s="7">
        <v>1996</v>
      </c>
      <c r="H4" s="7">
        <v>1997</v>
      </c>
      <c r="I4" s="7">
        <v>1998</v>
      </c>
      <c r="J4" s="7">
        <v>1999</v>
      </c>
      <c r="K4" s="7">
        <v>2000</v>
      </c>
      <c r="L4" s="7">
        <v>2001</v>
      </c>
      <c r="M4" s="7">
        <v>2002</v>
      </c>
      <c r="N4" s="7">
        <v>2003</v>
      </c>
      <c r="O4" s="7">
        <v>2004</v>
      </c>
      <c r="P4" s="7">
        <v>2005</v>
      </c>
      <c r="Q4" s="7">
        <v>2006</v>
      </c>
      <c r="R4" s="7">
        <v>2007</v>
      </c>
      <c r="S4" s="7">
        <v>2008</v>
      </c>
      <c r="T4" s="7">
        <v>2009</v>
      </c>
      <c r="U4" s="7">
        <v>2010</v>
      </c>
      <c r="V4" s="7">
        <v>2011</v>
      </c>
      <c r="W4" s="7">
        <v>2012</v>
      </c>
      <c r="X4" s="22">
        <v>2013</v>
      </c>
      <c r="Y4" s="22">
        <v>2014</v>
      </c>
      <c r="Z4" s="7">
        <v>2015</v>
      </c>
      <c r="AA4" s="7">
        <v>2016</v>
      </c>
      <c r="AB4" s="7">
        <v>2017</v>
      </c>
      <c r="AC4" s="7">
        <v>2018</v>
      </c>
      <c r="AD4" s="7">
        <v>2019</v>
      </c>
      <c r="AE4" s="7">
        <v>2020</v>
      </c>
      <c r="AF4" s="7">
        <v>2021</v>
      </c>
      <c r="AG4" s="7">
        <v>2022</v>
      </c>
      <c r="AH4" s="7">
        <v>2023</v>
      </c>
      <c r="AI4" s="7">
        <v>2024</v>
      </c>
    </row>
    <row r="5" spans="1:37" ht="15" customHeight="1" x14ac:dyDescent="0.2">
      <c r="A5" s="54" t="s">
        <v>12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6"/>
    </row>
    <row r="6" spans="1:37" x14ac:dyDescent="0.2">
      <c r="A6" s="12" t="s">
        <v>0</v>
      </c>
      <c r="B6" s="9">
        <v>106.2</v>
      </c>
      <c r="C6" s="9">
        <v>345.3</v>
      </c>
      <c r="D6" s="9">
        <v>125.8</v>
      </c>
      <c r="E6" s="9">
        <v>117.9</v>
      </c>
      <c r="F6" s="9">
        <v>117.77</v>
      </c>
      <c r="G6" s="9">
        <v>104.11</v>
      </c>
      <c r="H6" s="9">
        <v>102.34</v>
      </c>
      <c r="I6" s="9">
        <v>101.51</v>
      </c>
      <c r="J6" s="9">
        <v>108.38</v>
      </c>
      <c r="K6" s="9">
        <v>102.33</v>
      </c>
      <c r="L6" s="9">
        <v>102.76</v>
      </c>
      <c r="M6" s="9">
        <v>103.09</v>
      </c>
      <c r="N6" s="9">
        <v>102.4</v>
      </c>
      <c r="O6" s="9">
        <v>101.75</v>
      </c>
      <c r="P6" s="9">
        <v>102.62</v>
      </c>
      <c r="Q6" s="9">
        <v>102.43</v>
      </c>
      <c r="R6" s="9">
        <v>101.68</v>
      </c>
      <c r="S6" s="9">
        <v>102.31</v>
      </c>
      <c r="T6" s="9">
        <v>102.37</v>
      </c>
      <c r="U6" s="9">
        <v>101.64</v>
      </c>
      <c r="V6" s="9">
        <v>102.37</v>
      </c>
      <c r="W6" s="9">
        <v>100.5</v>
      </c>
      <c r="X6" s="9">
        <v>100.97</v>
      </c>
      <c r="Y6" s="9">
        <v>100.59</v>
      </c>
      <c r="Z6" s="9">
        <v>103.85</v>
      </c>
      <c r="AA6" s="9">
        <v>100.96</v>
      </c>
      <c r="AB6" s="8">
        <v>100.62</v>
      </c>
      <c r="AC6" s="9">
        <v>100.31</v>
      </c>
      <c r="AD6" s="10">
        <v>101.01</v>
      </c>
      <c r="AE6" s="9">
        <v>100.4</v>
      </c>
      <c r="AF6" s="10">
        <v>100.67</v>
      </c>
      <c r="AG6" s="13">
        <v>100.99</v>
      </c>
      <c r="AH6" s="10">
        <v>100.84</v>
      </c>
      <c r="AI6" s="11">
        <v>100.86</v>
      </c>
    </row>
    <row r="7" spans="1:37" x14ac:dyDescent="0.2">
      <c r="A7" s="12" t="s">
        <v>1</v>
      </c>
      <c r="B7" s="9">
        <v>104.8</v>
      </c>
      <c r="C7" s="9">
        <v>138</v>
      </c>
      <c r="D7" s="9">
        <v>124.7</v>
      </c>
      <c r="E7" s="9">
        <v>110.82</v>
      </c>
      <c r="F7" s="9">
        <v>111.02</v>
      </c>
      <c r="G7" s="9">
        <v>102.79</v>
      </c>
      <c r="H7" s="9">
        <v>101.54</v>
      </c>
      <c r="I7" s="9">
        <v>100.89</v>
      </c>
      <c r="J7" s="9">
        <v>104.13</v>
      </c>
      <c r="K7" s="9">
        <v>101.04</v>
      </c>
      <c r="L7" s="9">
        <v>102.28</v>
      </c>
      <c r="M7" s="9">
        <v>101.16</v>
      </c>
      <c r="N7" s="9">
        <v>101.63</v>
      </c>
      <c r="O7" s="9">
        <v>100.99</v>
      </c>
      <c r="P7" s="9">
        <v>101.23</v>
      </c>
      <c r="Q7" s="9">
        <v>101.66</v>
      </c>
      <c r="R7" s="9">
        <v>101.11</v>
      </c>
      <c r="S7" s="9">
        <v>101.2</v>
      </c>
      <c r="T7" s="9">
        <v>101.65</v>
      </c>
      <c r="U7" s="9">
        <v>100.86</v>
      </c>
      <c r="V7" s="9">
        <v>100.78</v>
      </c>
      <c r="W7" s="9">
        <v>100.37</v>
      </c>
      <c r="X7" s="9">
        <v>100.56</v>
      </c>
      <c r="Y7" s="9">
        <v>100.7</v>
      </c>
      <c r="Z7" s="9">
        <v>102.22</v>
      </c>
      <c r="AA7" s="9">
        <v>100.63</v>
      </c>
      <c r="AB7" s="8">
        <v>100.22</v>
      </c>
      <c r="AC7" s="9">
        <v>100.21</v>
      </c>
      <c r="AD7" s="10">
        <v>100.44</v>
      </c>
      <c r="AE7" s="13">
        <v>100.33</v>
      </c>
      <c r="AF7" s="10">
        <v>100.78</v>
      </c>
      <c r="AG7" s="13">
        <v>101.17</v>
      </c>
      <c r="AH7" s="10">
        <v>100.46</v>
      </c>
      <c r="AI7" s="13">
        <v>100.68</v>
      </c>
    </row>
    <row r="8" spans="1:37" x14ac:dyDescent="0.2">
      <c r="A8" s="12" t="s">
        <v>2</v>
      </c>
      <c r="B8" s="9">
        <v>106.3</v>
      </c>
      <c r="C8" s="9">
        <v>129.9</v>
      </c>
      <c r="D8" s="9">
        <v>120.1</v>
      </c>
      <c r="E8" s="9">
        <v>107.41</v>
      </c>
      <c r="F8" s="9">
        <v>108.94</v>
      </c>
      <c r="G8" s="9">
        <v>102.8</v>
      </c>
      <c r="H8" s="9">
        <v>101.43</v>
      </c>
      <c r="I8" s="9">
        <v>100.64</v>
      </c>
      <c r="J8" s="9">
        <v>102.79</v>
      </c>
      <c r="K8" s="9">
        <v>100.64</v>
      </c>
      <c r="L8" s="9">
        <v>101.86</v>
      </c>
      <c r="M8" s="9">
        <v>101.08</v>
      </c>
      <c r="N8" s="9">
        <v>101.05</v>
      </c>
      <c r="O8" s="9">
        <v>100.75</v>
      </c>
      <c r="P8" s="9">
        <v>101.34</v>
      </c>
      <c r="Q8" s="9">
        <v>100.82</v>
      </c>
      <c r="R8" s="9">
        <v>100.59</v>
      </c>
      <c r="S8" s="9">
        <v>101.2</v>
      </c>
      <c r="T8" s="9">
        <v>101.31</v>
      </c>
      <c r="U8" s="9">
        <v>100.63</v>
      </c>
      <c r="V8" s="9">
        <v>100.62</v>
      </c>
      <c r="W8" s="9">
        <v>100.58</v>
      </c>
      <c r="X8" s="9">
        <v>100.34</v>
      </c>
      <c r="Y8" s="9">
        <v>101.02</v>
      </c>
      <c r="Z8" s="9">
        <v>101.21</v>
      </c>
      <c r="AA8" s="9">
        <v>100.46</v>
      </c>
      <c r="AB8" s="8">
        <v>100.13</v>
      </c>
      <c r="AC8" s="9">
        <v>100.29</v>
      </c>
      <c r="AD8" s="10">
        <v>100.32</v>
      </c>
      <c r="AE8" s="13">
        <v>100.55</v>
      </c>
      <c r="AF8" s="10">
        <v>100.66</v>
      </c>
      <c r="AG8" s="13">
        <v>107.61</v>
      </c>
      <c r="AH8" s="10">
        <v>100.37</v>
      </c>
      <c r="AI8" s="13">
        <v>100.39</v>
      </c>
    </row>
    <row r="9" spans="1:37" x14ac:dyDescent="0.2">
      <c r="A9" s="12" t="s">
        <v>3</v>
      </c>
      <c r="B9" s="9">
        <v>163.5</v>
      </c>
      <c r="C9" s="9">
        <v>121.7</v>
      </c>
      <c r="D9" s="9">
        <v>118.7</v>
      </c>
      <c r="E9" s="9">
        <v>108.49</v>
      </c>
      <c r="F9" s="9">
        <v>108.47</v>
      </c>
      <c r="G9" s="9">
        <v>102.16</v>
      </c>
      <c r="H9" s="9">
        <v>100.96</v>
      </c>
      <c r="I9" s="9">
        <v>100.38</v>
      </c>
      <c r="J9" s="9">
        <v>103.03</v>
      </c>
      <c r="K9" s="9">
        <v>100.89</v>
      </c>
      <c r="L9" s="9">
        <v>101.79</v>
      </c>
      <c r="M9" s="9">
        <v>101.16</v>
      </c>
      <c r="N9" s="9">
        <v>101.02</v>
      </c>
      <c r="O9" s="9">
        <v>100.99</v>
      </c>
      <c r="P9" s="9">
        <v>101.12</v>
      </c>
      <c r="Q9" s="9">
        <v>100.35</v>
      </c>
      <c r="R9" s="9">
        <v>100.57</v>
      </c>
      <c r="S9" s="9">
        <v>101.42</v>
      </c>
      <c r="T9" s="9">
        <v>100.69</v>
      </c>
      <c r="U9" s="9">
        <v>100.29</v>
      </c>
      <c r="V9" s="9">
        <v>100.43</v>
      </c>
      <c r="W9" s="9">
        <v>100.31</v>
      </c>
      <c r="X9" s="9">
        <v>100.51</v>
      </c>
      <c r="Y9" s="9">
        <v>100.9</v>
      </c>
      <c r="Z9" s="9">
        <v>100.46</v>
      </c>
      <c r="AA9" s="9">
        <v>100.44</v>
      </c>
      <c r="AB9" s="8">
        <v>100.33</v>
      </c>
      <c r="AC9" s="9">
        <v>100.38</v>
      </c>
      <c r="AD9" s="10">
        <v>100.29</v>
      </c>
      <c r="AE9" s="13">
        <v>100.83</v>
      </c>
      <c r="AF9" s="10">
        <v>100.58</v>
      </c>
      <c r="AG9" s="13">
        <v>101.56</v>
      </c>
      <c r="AH9" s="10">
        <v>100.38</v>
      </c>
      <c r="AI9" s="9">
        <v>100.5</v>
      </c>
      <c r="AK9" s="5"/>
    </row>
    <row r="10" spans="1:37" x14ac:dyDescent="0.2">
      <c r="A10" s="12" t="s">
        <v>4</v>
      </c>
      <c r="B10" s="9">
        <v>103</v>
      </c>
      <c r="C10" s="9">
        <v>111.9</v>
      </c>
      <c r="D10" s="9">
        <v>118.1</v>
      </c>
      <c r="E10" s="9">
        <v>106.91</v>
      </c>
      <c r="F10" s="9">
        <v>107.93</v>
      </c>
      <c r="G10" s="9">
        <v>101.6</v>
      </c>
      <c r="H10" s="9">
        <v>100.94</v>
      </c>
      <c r="I10" s="9">
        <v>100.5</v>
      </c>
      <c r="J10" s="9">
        <v>102.22</v>
      </c>
      <c r="K10" s="9">
        <v>101.75</v>
      </c>
      <c r="L10" s="9">
        <v>101.78</v>
      </c>
      <c r="M10" s="9">
        <v>101.69</v>
      </c>
      <c r="N10" s="9">
        <v>100.8</v>
      </c>
      <c r="O10" s="9">
        <v>100.74</v>
      </c>
      <c r="P10" s="9">
        <v>100.8</v>
      </c>
      <c r="Q10" s="9">
        <v>100.48</v>
      </c>
      <c r="R10" s="9">
        <v>100.63</v>
      </c>
      <c r="S10" s="9">
        <v>101.35</v>
      </c>
      <c r="T10" s="9">
        <v>100.57</v>
      </c>
      <c r="U10" s="9">
        <v>100.5</v>
      </c>
      <c r="V10" s="9">
        <v>100.48</v>
      </c>
      <c r="W10" s="9">
        <v>100.52</v>
      </c>
      <c r="X10" s="9">
        <v>100.66</v>
      </c>
      <c r="Y10" s="9">
        <v>100.9</v>
      </c>
      <c r="Z10" s="9">
        <v>100.35</v>
      </c>
      <c r="AA10" s="9">
        <v>100.41</v>
      </c>
      <c r="AB10" s="8">
        <v>100.37</v>
      </c>
      <c r="AC10" s="9">
        <v>100.38</v>
      </c>
      <c r="AD10" s="10">
        <v>100.34</v>
      </c>
      <c r="AE10" s="13">
        <v>100.27</v>
      </c>
      <c r="AF10" s="10">
        <v>100.74</v>
      </c>
      <c r="AG10" s="13">
        <v>100.12</v>
      </c>
      <c r="AH10" s="10">
        <v>100.31</v>
      </c>
      <c r="AI10" s="13">
        <v>100.74</v>
      </c>
      <c r="AJ10" s="5"/>
    </row>
    <row r="11" spans="1:37" x14ac:dyDescent="0.2">
      <c r="A11" s="12" t="s">
        <v>5</v>
      </c>
      <c r="B11" s="9">
        <v>101.2</v>
      </c>
      <c r="C11" s="9">
        <v>119.1</v>
      </c>
      <c r="D11" s="9">
        <v>119.9</v>
      </c>
      <c r="E11" s="9">
        <v>106</v>
      </c>
      <c r="F11" s="9">
        <v>106.66</v>
      </c>
      <c r="G11" s="9">
        <v>101.17</v>
      </c>
      <c r="H11" s="9">
        <v>101.1</v>
      </c>
      <c r="I11" s="9">
        <v>100.08</v>
      </c>
      <c r="J11" s="9">
        <v>101.91</v>
      </c>
      <c r="K11" s="9">
        <v>102.55</v>
      </c>
      <c r="L11" s="9">
        <v>101.62</v>
      </c>
      <c r="M11" s="9">
        <v>100.53</v>
      </c>
      <c r="N11" s="9">
        <v>100.8</v>
      </c>
      <c r="O11" s="9">
        <v>100.78</v>
      </c>
      <c r="P11" s="9">
        <v>100.64</v>
      </c>
      <c r="Q11" s="9">
        <v>100.28</v>
      </c>
      <c r="R11" s="9">
        <v>100.95</v>
      </c>
      <c r="S11" s="9">
        <v>100.97</v>
      </c>
      <c r="T11" s="9">
        <v>100.6</v>
      </c>
      <c r="U11" s="9">
        <v>100.39</v>
      </c>
      <c r="V11" s="9">
        <v>100.23</v>
      </c>
      <c r="W11" s="9">
        <v>100.89</v>
      </c>
      <c r="X11" s="9">
        <v>100.42</v>
      </c>
      <c r="Y11" s="9">
        <v>100.62</v>
      </c>
      <c r="Z11" s="9">
        <v>100.19</v>
      </c>
      <c r="AA11" s="9">
        <v>100.36</v>
      </c>
      <c r="AB11" s="8">
        <v>100.61</v>
      </c>
      <c r="AC11" s="9">
        <v>100.49</v>
      </c>
      <c r="AD11" s="8">
        <v>100.04</v>
      </c>
      <c r="AE11" s="13">
        <v>100.22</v>
      </c>
      <c r="AF11" s="10">
        <v>100.69</v>
      </c>
      <c r="AG11" s="13">
        <v>99.65</v>
      </c>
      <c r="AH11" s="10">
        <v>100.37</v>
      </c>
      <c r="AI11" s="13">
        <v>100.64</v>
      </c>
    </row>
    <row r="12" spans="1:37" x14ac:dyDescent="0.2">
      <c r="A12" s="12" t="s">
        <v>6</v>
      </c>
      <c r="B12" s="9">
        <v>100.6</v>
      </c>
      <c r="C12" s="9">
        <v>110.6</v>
      </c>
      <c r="D12" s="9">
        <v>122.39</v>
      </c>
      <c r="E12" s="9">
        <v>105.33</v>
      </c>
      <c r="F12" s="9">
        <v>105.38</v>
      </c>
      <c r="G12" s="9">
        <v>100.72</v>
      </c>
      <c r="H12" s="9">
        <v>100.93</v>
      </c>
      <c r="I12" s="9">
        <v>100.17</v>
      </c>
      <c r="J12" s="9">
        <v>102.82</v>
      </c>
      <c r="K12" s="9">
        <v>101.79</v>
      </c>
      <c r="L12" s="9">
        <v>100.45</v>
      </c>
      <c r="M12" s="9">
        <v>100.72</v>
      </c>
      <c r="N12" s="9">
        <v>100.71</v>
      </c>
      <c r="O12" s="9">
        <v>100.92</v>
      </c>
      <c r="P12" s="9">
        <v>100.46</v>
      </c>
      <c r="Q12" s="9">
        <v>100.67</v>
      </c>
      <c r="R12" s="9">
        <v>100.87</v>
      </c>
      <c r="S12" s="9">
        <v>100.51</v>
      </c>
      <c r="T12" s="9">
        <v>100.63</v>
      </c>
      <c r="U12" s="9">
        <v>100.36</v>
      </c>
      <c r="V12" s="9">
        <v>99.99</v>
      </c>
      <c r="W12" s="9">
        <v>101.23</v>
      </c>
      <c r="X12" s="9">
        <v>100.82</v>
      </c>
      <c r="Y12" s="9">
        <v>100.49</v>
      </c>
      <c r="Z12" s="9">
        <v>100.8</v>
      </c>
      <c r="AA12" s="9">
        <v>100.54</v>
      </c>
      <c r="AB12" s="8">
        <v>100.07</v>
      </c>
      <c r="AC12" s="9">
        <v>100.27</v>
      </c>
      <c r="AD12" s="8">
        <v>100.2</v>
      </c>
      <c r="AE12" s="13">
        <v>100.35</v>
      </c>
      <c r="AF12" s="10">
        <v>100.31</v>
      </c>
      <c r="AG12" s="13">
        <v>99.61</v>
      </c>
      <c r="AH12" s="10">
        <v>100.63</v>
      </c>
      <c r="AI12" s="13">
        <v>101.14</v>
      </c>
    </row>
    <row r="13" spans="1:37" x14ac:dyDescent="0.2">
      <c r="A13" s="12" t="s">
        <v>7</v>
      </c>
      <c r="B13" s="9">
        <v>100.5</v>
      </c>
      <c r="C13" s="9">
        <v>108.6</v>
      </c>
      <c r="D13" s="9">
        <v>126</v>
      </c>
      <c r="E13" s="9">
        <v>104.62</v>
      </c>
      <c r="F13" s="9">
        <v>104.56</v>
      </c>
      <c r="G13" s="9">
        <v>99.79</v>
      </c>
      <c r="H13" s="9">
        <v>99.86</v>
      </c>
      <c r="I13" s="9">
        <v>103.67</v>
      </c>
      <c r="J13" s="9">
        <v>101.16</v>
      </c>
      <c r="K13" s="9">
        <v>100.98</v>
      </c>
      <c r="L13" s="9">
        <v>100.01</v>
      </c>
      <c r="M13" s="9">
        <v>100.09</v>
      </c>
      <c r="N13" s="9">
        <v>99.59</v>
      </c>
      <c r="O13" s="9">
        <v>100.42</v>
      </c>
      <c r="P13" s="9">
        <v>99.86</v>
      </c>
      <c r="Q13" s="9">
        <v>100.19</v>
      </c>
      <c r="R13" s="9">
        <v>100.09</v>
      </c>
      <c r="S13" s="9">
        <v>100.36</v>
      </c>
      <c r="T13" s="9">
        <v>100</v>
      </c>
      <c r="U13" s="9">
        <v>100.55</v>
      </c>
      <c r="V13" s="9">
        <v>99.76</v>
      </c>
      <c r="W13" s="9">
        <v>100.1</v>
      </c>
      <c r="X13" s="9">
        <v>100.14</v>
      </c>
      <c r="Y13" s="9">
        <v>100.24</v>
      </c>
      <c r="Z13" s="9">
        <v>100.35</v>
      </c>
      <c r="AA13" s="9">
        <v>100.01</v>
      </c>
      <c r="AB13" s="8">
        <v>99.46</v>
      </c>
      <c r="AC13" s="9">
        <v>100.01</v>
      </c>
      <c r="AD13" s="10">
        <v>99.76</v>
      </c>
      <c r="AE13" s="13">
        <v>99.96</v>
      </c>
      <c r="AF13" s="10">
        <v>100.17</v>
      </c>
      <c r="AG13" s="13">
        <v>99.48</v>
      </c>
      <c r="AH13" s="10">
        <v>100.28</v>
      </c>
      <c r="AI13" s="9">
        <v>100.2</v>
      </c>
    </row>
    <row r="14" spans="1:37" x14ac:dyDescent="0.2">
      <c r="A14" s="12" t="s">
        <v>8</v>
      </c>
      <c r="B14" s="9">
        <v>101.1</v>
      </c>
      <c r="C14" s="9">
        <v>111.5</v>
      </c>
      <c r="D14" s="9">
        <v>123</v>
      </c>
      <c r="E14" s="9">
        <v>107.96</v>
      </c>
      <c r="F14" s="9">
        <v>104.46</v>
      </c>
      <c r="G14" s="9">
        <v>100.33</v>
      </c>
      <c r="H14" s="9">
        <v>99.7</v>
      </c>
      <c r="I14" s="9">
        <v>138.43</v>
      </c>
      <c r="J14" s="9">
        <v>101.48</v>
      </c>
      <c r="K14" s="9">
        <v>101.32</v>
      </c>
      <c r="L14" s="9">
        <v>100.6</v>
      </c>
      <c r="M14" s="9">
        <v>100.4</v>
      </c>
      <c r="N14" s="9">
        <v>100.34</v>
      </c>
      <c r="O14" s="9">
        <v>100.43</v>
      </c>
      <c r="P14" s="9">
        <v>100.25</v>
      </c>
      <c r="Q14" s="9">
        <v>100.09</v>
      </c>
      <c r="R14" s="9">
        <v>100.79</v>
      </c>
      <c r="S14" s="9">
        <v>100.8</v>
      </c>
      <c r="T14" s="9">
        <v>99.97</v>
      </c>
      <c r="U14" s="9">
        <v>100.84</v>
      </c>
      <c r="V14" s="9">
        <v>99.96</v>
      </c>
      <c r="W14" s="9">
        <v>100.55</v>
      </c>
      <c r="X14" s="9">
        <v>100.21</v>
      </c>
      <c r="Y14" s="9">
        <v>100.65</v>
      </c>
      <c r="Z14" s="9">
        <v>100.57</v>
      </c>
      <c r="AA14" s="9">
        <v>100.17</v>
      </c>
      <c r="AB14" s="8">
        <v>99.85</v>
      </c>
      <c r="AC14" s="9">
        <v>100.16</v>
      </c>
      <c r="AD14" s="10">
        <v>99.84</v>
      </c>
      <c r="AE14" s="13">
        <v>99.93</v>
      </c>
      <c r="AF14" s="8">
        <v>100.6</v>
      </c>
      <c r="AG14" s="13">
        <v>100.05</v>
      </c>
      <c r="AH14" s="10">
        <v>100.87</v>
      </c>
      <c r="AI14" s="13">
        <v>100.48</v>
      </c>
    </row>
    <row r="15" spans="1:37" x14ac:dyDescent="0.2">
      <c r="A15" s="12" t="s">
        <v>9</v>
      </c>
      <c r="B15" s="9">
        <v>103.5</v>
      </c>
      <c r="C15" s="9">
        <v>122.9</v>
      </c>
      <c r="D15" s="9">
        <v>119.5</v>
      </c>
      <c r="E15" s="9">
        <v>115</v>
      </c>
      <c r="F15" s="9">
        <v>104.72</v>
      </c>
      <c r="G15" s="9">
        <v>101.2</v>
      </c>
      <c r="H15" s="9">
        <v>100.17</v>
      </c>
      <c r="I15" s="9">
        <v>104.54</v>
      </c>
      <c r="J15" s="9">
        <v>101.37</v>
      </c>
      <c r="K15" s="9">
        <v>102.11</v>
      </c>
      <c r="L15" s="9">
        <v>101.09</v>
      </c>
      <c r="M15" s="9">
        <v>101.07</v>
      </c>
      <c r="N15" s="9">
        <v>101</v>
      </c>
      <c r="O15" s="9">
        <v>101.14</v>
      </c>
      <c r="P15" s="9">
        <v>100.55</v>
      </c>
      <c r="Q15" s="9">
        <v>100.28</v>
      </c>
      <c r="R15" s="9">
        <v>101.64</v>
      </c>
      <c r="S15" s="9">
        <v>100.91</v>
      </c>
      <c r="T15" s="9">
        <v>100</v>
      </c>
      <c r="U15" s="9">
        <v>100.5</v>
      </c>
      <c r="V15" s="9">
        <v>100.48</v>
      </c>
      <c r="W15" s="9">
        <v>100.46</v>
      </c>
      <c r="X15" s="9">
        <v>100.57</v>
      </c>
      <c r="Y15" s="9">
        <v>100.82</v>
      </c>
      <c r="Z15" s="9">
        <v>100.74</v>
      </c>
      <c r="AA15" s="9">
        <v>100.43</v>
      </c>
      <c r="AB15" s="8">
        <v>100.2</v>
      </c>
      <c r="AC15" s="9">
        <v>100.35</v>
      </c>
      <c r="AD15" s="10">
        <v>100.13</v>
      </c>
      <c r="AE15" s="13">
        <v>100.43</v>
      </c>
      <c r="AF15" s="10">
        <v>101.11</v>
      </c>
      <c r="AG15" s="13">
        <v>100.18</v>
      </c>
      <c r="AH15" s="10">
        <v>100.83</v>
      </c>
      <c r="AI15" s="13"/>
    </row>
    <row r="16" spans="1:37" x14ac:dyDescent="0.2">
      <c r="A16" s="12" t="s">
        <v>10</v>
      </c>
      <c r="B16" s="9">
        <v>108.9</v>
      </c>
      <c r="C16" s="9">
        <v>126.1</v>
      </c>
      <c r="D16" s="9">
        <v>116.39</v>
      </c>
      <c r="E16" s="9">
        <v>114.61</v>
      </c>
      <c r="F16" s="9">
        <v>104.56</v>
      </c>
      <c r="G16" s="9">
        <v>101.88</v>
      </c>
      <c r="H16" s="9">
        <v>100.61</v>
      </c>
      <c r="I16" s="9">
        <v>105.67</v>
      </c>
      <c r="J16" s="9">
        <v>101.23</v>
      </c>
      <c r="K16" s="9">
        <v>101.52</v>
      </c>
      <c r="L16" s="9">
        <v>101.36</v>
      </c>
      <c r="M16" s="9">
        <v>101.61</v>
      </c>
      <c r="N16" s="9">
        <v>100.96</v>
      </c>
      <c r="O16" s="9">
        <v>101.11</v>
      </c>
      <c r="P16" s="9">
        <v>100.74</v>
      </c>
      <c r="Q16" s="9">
        <v>100.63</v>
      </c>
      <c r="R16" s="9">
        <v>101.23</v>
      </c>
      <c r="S16" s="9">
        <v>100.83</v>
      </c>
      <c r="T16" s="9">
        <v>100.29</v>
      </c>
      <c r="U16" s="9">
        <v>100.81</v>
      </c>
      <c r="V16" s="9">
        <v>100.42</v>
      </c>
      <c r="W16" s="9">
        <v>100.34</v>
      </c>
      <c r="X16" s="9">
        <v>100.56</v>
      </c>
      <c r="Y16" s="9">
        <v>101.28</v>
      </c>
      <c r="Z16" s="9">
        <v>100.75</v>
      </c>
      <c r="AA16" s="9">
        <v>100.44</v>
      </c>
      <c r="AB16" s="8">
        <v>100.22</v>
      </c>
      <c r="AC16" s="9">
        <v>100.5</v>
      </c>
      <c r="AD16" s="10">
        <v>100.28</v>
      </c>
      <c r="AE16" s="13">
        <v>100.71</v>
      </c>
      <c r="AF16" s="10">
        <v>100.96</v>
      </c>
      <c r="AG16" s="13">
        <v>100.37</v>
      </c>
      <c r="AH16" s="8">
        <v>101.11</v>
      </c>
      <c r="AI16" s="13"/>
    </row>
    <row r="17" spans="1:41" x14ac:dyDescent="0.2">
      <c r="A17" s="14" t="s">
        <v>11</v>
      </c>
      <c r="B17" s="15">
        <v>112.1</v>
      </c>
      <c r="C17" s="15">
        <v>125.2</v>
      </c>
      <c r="D17" s="15">
        <v>112.5</v>
      </c>
      <c r="E17" s="15">
        <v>116.44</v>
      </c>
      <c r="F17" s="15">
        <v>103.2</v>
      </c>
      <c r="G17" s="15">
        <v>101.42</v>
      </c>
      <c r="H17" s="15">
        <v>100.96</v>
      </c>
      <c r="I17" s="15">
        <v>111.61</v>
      </c>
      <c r="J17" s="15">
        <v>101.26</v>
      </c>
      <c r="K17" s="15">
        <v>101.64</v>
      </c>
      <c r="L17" s="15">
        <v>101.6</v>
      </c>
      <c r="M17" s="15">
        <v>101.54</v>
      </c>
      <c r="N17" s="15">
        <v>101.1</v>
      </c>
      <c r="O17" s="15">
        <v>101.14</v>
      </c>
      <c r="P17" s="15">
        <v>100.82</v>
      </c>
      <c r="Q17" s="15">
        <v>100.79</v>
      </c>
      <c r="R17" s="15">
        <v>101.13</v>
      </c>
      <c r="S17" s="15">
        <v>100.69</v>
      </c>
      <c r="T17" s="15">
        <v>100.41</v>
      </c>
      <c r="U17" s="15">
        <v>101.08</v>
      </c>
      <c r="V17" s="15">
        <v>100.44</v>
      </c>
      <c r="W17" s="15">
        <v>100.54</v>
      </c>
      <c r="X17" s="15">
        <v>100.51</v>
      </c>
      <c r="Y17" s="15">
        <v>102.62</v>
      </c>
      <c r="Z17" s="15">
        <v>100.77</v>
      </c>
      <c r="AA17" s="15">
        <v>100.4</v>
      </c>
      <c r="AB17" s="16">
        <v>100.42</v>
      </c>
      <c r="AC17" s="9">
        <v>100.84</v>
      </c>
      <c r="AD17" s="17">
        <v>100.36</v>
      </c>
      <c r="AE17" s="18">
        <v>100.83</v>
      </c>
      <c r="AF17" s="10">
        <v>100.82</v>
      </c>
      <c r="AG17" s="18">
        <v>100.78</v>
      </c>
      <c r="AH17" s="10">
        <v>100.73</v>
      </c>
      <c r="AI17" s="18"/>
    </row>
    <row r="18" spans="1:41" x14ac:dyDescent="0.2">
      <c r="A18" s="58" t="s">
        <v>13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60"/>
    </row>
    <row r="19" spans="1:41" x14ac:dyDescent="0.2">
      <c r="A19" s="19" t="s">
        <v>11</v>
      </c>
      <c r="B19" s="20">
        <v>260.39999999999998</v>
      </c>
      <c r="C19" s="20">
        <v>2608.84</v>
      </c>
      <c r="D19" s="20">
        <v>939.9</v>
      </c>
      <c r="E19" s="20">
        <v>315.14</v>
      </c>
      <c r="F19" s="20">
        <v>231.3</v>
      </c>
      <c r="G19" s="20">
        <v>121.81</v>
      </c>
      <c r="H19" s="20">
        <v>111.03</v>
      </c>
      <c r="I19" s="20">
        <v>184.43</v>
      </c>
      <c r="J19" s="20">
        <v>136.53</v>
      </c>
      <c r="K19" s="20">
        <v>120.18</v>
      </c>
      <c r="L19" s="20">
        <v>118.58</v>
      </c>
      <c r="M19" s="20">
        <v>115.06</v>
      </c>
      <c r="N19" s="20">
        <v>111.99</v>
      </c>
      <c r="O19" s="20">
        <v>111.73</v>
      </c>
      <c r="P19" s="20">
        <v>110.92</v>
      </c>
      <c r="Q19" s="20">
        <v>109</v>
      </c>
      <c r="R19" s="20">
        <v>111.87</v>
      </c>
      <c r="S19" s="20">
        <v>113.28</v>
      </c>
      <c r="T19" s="20">
        <v>108.8</v>
      </c>
      <c r="U19" s="20">
        <v>108.78</v>
      </c>
      <c r="V19" s="20">
        <v>106.1</v>
      </c>
      <c r="W19" s="20">
        <v>106.57</v>
      </c>
      <c r="X19" s="20">
        <v>106.47</v>
      </c>
      <c r="Y19" s="20">
        <v>111.35</v>
      </c>
      <c r="Z19" s="20">
        <v>112.91</v>
      </c>
      <c r="AA19" s="20">
        <v>105.39</v>
      </c>
      <c r="AB19" s="20">
        <v>102.51</v>
      </c>
      <c r="AC19" s="15">
        <v>104.26</v>
      </c>
      <c r="AD19" s="16">
        <v>103.04</v>
      </c>
      <c r="AE19" s="20">
        <v>104.91</v>
      </c>
      <c r="AF19" s="20">
        <v>108.39</v>
      </c>
      <c r="AG19" s="20">
        <v>111.94</v>
      </c>
      <c r="AH19" s="15">
        <v>107.42</v>
      </c>
      <c r="AI19" s="15" t="s">
        <v>19</v>
      </c>
    </row>
    <row r="20" spans="1:41" ht="189.75" customHeight="1" x14ac:dyDescent="0.2">
      <c r="A20" s="53" t="s">
        <v>18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1:41" x14ac:dyDescent="0.2">
      <c r="AO21" s="63" t="s">
        <v>51</v>
      </c>
    </row>
    <row r="22" spans="1:41" ht="17" x14ac:dyDescent="0.2">
      <c r="A22" s="23" t="s">
        <v>16</v>
      </c>
      <c r="AK22" s="47" t="s">
        <v>44</v>
      </c>
      <c r="AL22" s="46">
        <f>AVERAGE(B19:H19)</f>
        <v>655.48857142857162</v>
      </c>
      <c r="AN22" s="64" t="s">
        <v>52</v>
      </c>
      <c r="AO22" s="64" t="s">
        <v>53</v>
      </c>
    </row>
    <row r="23" spans="1:41" x14ac:dyDescent="0.2">
      <c r="C23" s="48"/>
      <c r="AK23" s="47" t="s">
        <v>45</v>
      </c>
      <c r="AL23" s="46">
        <f>_xlfn.VAR.P(B19:H19)</f>
        <v>704226.81304081623</v>
      </c>
      <c r="AN23" s="46">
        <f>AL22-1.5*AL23</f>
        <v>-1055684.7309897959</v>
      </c>
      <c r="AO23" s="69">
        <f>_xlfn.NORM.DIST(AN23,$AL$22,$AL$23,TRUE)</f>
        <v>6.6807201268858057E-2</v>
      </c>
    </row>
    <row r="24" spans="1:41" x14ac:dyDescent="0.2">
      <c r="B24" s="65"/>
      <c r="C24" s="66"/>
      <c r="D24" s="48"/>
      <c r="E24" s="48"/>
      <c r="F24" s="61"/>
      <c r="G24" s="48"/>
      <c r="H24" s="48"/>
      <c r="AK24" s="47" t="s">
        <v>46</v>
      </c>
      <c r="AL24" s="46">
        <f>SKEW(B19:H19)</f>
        <v>2.188651189718573</v>
      </c>
      <c r="AN24" s="46">
        <f>AN23+$AL$23/2</f>
        <v>-703571.32446938776</v>
      </c>
      <c r="AO24" s="69">
        <f t="shared" ref="AO24:AO43" si="0">_xlfn.NORM.DIST(AN24,$AL$22,$AL$23,TRUE)</f>
        <v>0.15865525393145699</v>
      </c>
    </row>
    <row r="25" spans="1:41" x14ac:dyDescent="0.2">
      <c r="B25" s="65"/>
      <c r="C25" s="66"/>
      <c r="F25" s="62"/>
      <c r="AK25" s="47" t="s">
        <v>47</v>
      </c>
      <c r="AL25" s="46">
        <f>KURT(B19:H19)</f>
        <v>4.8347619164306188</v>
      </c>
      <c r="AN25" s="46">
        <f t="shared" ref="AN25:AN29" si="1">AN24+$AL$23/2</f>
        <v>-351457.91794897965</v>
      </c>
      <c r="AO25" s="69">
        <f t="shared" si="0"/>
        <v>0.30853753872598688</v>
      </c>
    </row>
    <row r="26" spans="1:41" x14ac:dyDescent="0.2">
      <c r="B26" s="65"/>
      <c r="C26" s="66"/>
      <c r="AL26" s="24"/>
      <c r="AN26" s="46">
        <f t="shared" si="1"/>
        <v>655.488571428461</v>
      </c>
      <c r="AO26" s="69">
        <f t="shared" si="0"/>
        <v>0.49999999999999994</v>
      </c>
    </row>
    <row r="27" spans="1:41" x14ac:dyDescent="0.2">
      <c r="B27" s="65"/>
      <c r="C27" s="66"/>
      <c r="AK27" s="47" t="s">
        <v>48</v>
      </c>
      <c r="AL27" s="46">
        <f>_xlfn.NORM.S.INV(0.05)</f>
        <v>-1.6448536269514726</v>
      </c>
      <c r="AN27" s="46">
        <f t="shared" si="1"/>
        <v>352768.89509183657</v>
      </c>
      <c r="AO27" s="69">
        <f t="shared" si="0"/>
        <v>0.69146246127401301</v>
      </c>
    </row>
    <row r="28" spans="1:41" x14ac:dyDescent="0.2">
      <c r="B28" s="65"/>
      <c r="C28" s="66"/>
      <c r="AK28" s="47" t="s">
        <v>49</v>
      </c>
      <c r="AL28" s="46">
        <f>_xlfn.NORM.S.INV(0.95)</f>
        <v>1.6448536269514715</v>
      </c>
      <c r="AN28" s="46">
        <f t="shared" si="1"/>
        <v>704882.30161224469</v>
      </c>
      <c r="AO28" s="69">
        <f t="shared" si="0"/>
        <v>0.84134474606854281</v>
      </c>
    </row>
    <row r="29" spans="1:41" x14ac:dyDescent="0.2">
      <c r="B29" s="65"/>
      <c r="C29" s="66"/>
      <c r="AK29" s="47" t="s">
        <v>50</v>
      </c>
      <c r="AL29" s="46">
        <f>_xlfn.NORM.INV(1-0.025,AL22,STDEV(B19:H19))</f>
        <v>2432.039917861443</v>
      </c>
      <c r="AN29" s="46">
        <f t="shared" si="1"/>
        <v>1056995.7081326528</v>
      </c>
      <c r="AO29" s="69">
        <f t="shared" si="0"/>
        <v>0.93319279873114191</v>
      </c>
    </row>
    <row r="30" spans="1:41" x14ac:dyDescent="0.2">
      <c r="B30" s="65"/>
      <c r="C30" s="66"/>
    </row>
    <row r="31" spans="1:41" x14ac:dyDescent="0.2">
      <c r="B31" s="65"/>
      <c r="C31" s="66"/>
    </row>
    <row r="32" spans="1:41" x14ac:dyDescent="0.2">
      <c r="B32" s="65"/>
      <c r="C32" s="66"/>
    </row>
    <row r="33" spans="2:3" x14ac:dyDescent="0.2">
      <c r="B33" s="65"/>
      <c r="C33" s="66"/>
    </row>
    <row r="34" spans="2:3" x14ac:dyDescent="0.2">
      <c r="B34" s="65"/>
      <c r="C34" s="66"/>
    </row>
    <row r="35" spans="2:3" x14ac:dyDescent="0.2">
      <c r="B35" s="65"/>
      <c r="C35" s="66"/>
    </row>
    <row r="36" spans="2:3" x14ac:dyDescent="0.2">
      <c r="B36" s="65"/>
      <c r="C36" s="66"/>
    </row>
    <row r="37" spans="2:3" x14ac:dyDescent="0.2">
      <c r="B37" s="65"/>
      <c r="C37" s="66"/>
    </row>
    <row r="38" spans="2:3" x14ac:dyDescent="0.2">
      <c r="B38" s="65"/>
      <c r="C38" s="66"/>
    </row>
    <row r="39" spans="2:3" x14ac:dyDescent="0.2">
      <c r="B39" s="65"/>
      <c r="C39" s="66"/>
    </row>
    <row r="40" spans="2:3" x14ac:dyDescent="0.2">
      <c r="B40" s="65"/>
      <c r="C40" s="66"/>
    </row>
    <row r="41" spans="2:3" x14ac:dyDescent="0.2">
      <c r="B41" s="65"/>
      <c r="C41" s="66"/>
    </row>
    <row r="42" spans="2:3" x14ac:dyDescent="0.2">
      <c r="B42" s="65"/>
      <c r="C42" s="66"/>
    </row>
    <row r="43" spans="2:3" x14ac:dyDescent="0.2">
      <c r="B43" s="65"/>
      <c r="C43" s="66"/>
    </row>
    <row r="44" spans="2:3" x14ac:dyDescent="0.2">
      <c r="B44" s="65"/>
      <c r="C44" s="66"/>
    </row>
    <row r="45" spans="2:3" x14ac:dyDescent="0.2">
      <c r="B45" s="65"/>
      <c r="C45" s="66"/>
    </row>
    <row r="46" spans="2:3" x14ac:dyDescent="0.2">
      <c r="B46" s="65"/>
      <c r="C46" s="66"/>
    </row>
    <row r="47" spans="2:3" x14ac:dyDescent="0.2">
      <c r="B47" s="65"/>
      <c r="C47" s="66"/>
    </row>
    <row r="48" spans="2:3" x14ac:dyDescent="0.2">
      <c r="B48" s="65"/>
      <c r="C48" s="66"/>
    </row>
    <row r="49" spans="2:3" x14ac:dyDescent="0.2">
      <c r="B49" s="65"/>
      <c r="C49" s="66"/>
    </row>
    <row r="50" spans="2:3" x14ac:dyDescent="0.2">
      <c r="B50" s="65"/>
      <c r="C50" s="66"/>
    </row>
    <row r="51" spans="2:3" x14ac:dyDescent="0.2">
      <c r="B51" s="65"/>
      <c r="C51" s="66"/>
    </row>
    <row r="52" spans="2:3" x14ac:dyDescent="0.2">
      <c r="B52" s="65"/>
      <c r="C52" s="66"/>
    </row>
  </sheetData>
  <mergeCells count="6">
    <mergeCell ref="A2:C2"/>
    <mergeCell ref="A1:AI1"/>
    <mergeCell ref="A20:AI20"/>
    <mergeCell ref="A5:AI5"/>
    <mergeCell ref="AG3:AI3"/>
    <mergeCell ref="A18:AI18"/>
  </mergeCells>
  <hyperlinks>
    <hyperlink ref="A2" location="Содержание!A1" display="К содержанию" xr:uid="{00000000-0004-0000-0100-000000000000}"/>
  </hyperlinks>
  <pageMargins left="0.21" right="0.19685039370078741" top="0.74803149606299213" bottom="0.7480314960629921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Дискретное</vt:lpstr>
      <vt:lpstr>Непрерывное</vt:lpstr>
      <vt:lpstr>Дискретное!_Toc14282376</vt:lpstr>
      <vt:lpstr>Дискретное!Область_печати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Афонин</dc:creator>
  <cp:lastModifiedBy>Андрей Горин</cp:lastModifiedBy>
  <cp:lastPrinted>2019-02-06T06:31:24Z</cp:lastPrinted>
  <dcterms:created xsi:type="dcterms:W3CDTF">2015-09-09T08:45:08Z</dcterms:created>
  <dcterms:modified xsi:type="dcterms:W3CDTF">2024-10-29T14:39:47Z</dcterms:modified>
</cp:coreProperties>
</file>