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ea de trabalho\Arquivos\Documentos\Personal\Fuso-Calendario\"/>
    </mc:Choice>
  </mc:AlternateContent>
  <bookViews>
    <workbookView xWindow="0" yWindow="10800" windowWidth="20490" windowHeight="9030" activeTab="1"/>
  </bookViews>
  <sheets>
    <sheet name="Horizontal" sheetId="5" r:id="rId1"/>
    <sheet name="Vertic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5" l="1"/>
  <c r="Q33" i="5"/>
  <c r="R33" i="5" s="1"/>
  <c r="S33" i="5" s="1"/>
  <c r="J33" i="5"/>
  <c r="I33" i="5"/>
  <c r="H33" i="5"/>
  <c r="E33" i="5"/>
  <c r="D33" i="5" s="1"/>
  <c r="C33" i="5" s="1"/>
  <c r="U33" i="5" l="1"/>
  <c r="O33" i="5" s="1"/>
  <c r="N33" i="5" s="1"/>
  <c r="M33" i="5" s="1"/>
  <c r="L33" i="5" s="1"/>
  <c r="R10" i="1"/>
  <c r="R9" i="1" s="1"/>
  <c r="R8" i="1" s="1"/>
  <c r="R5" i="1"/>
  <c r="R4" i="1" s="1"/>
  <c r="R3" i="1" s="1"/>
  <c r="R20" i="1" l="1"/>
  <c r="R17" i="1" l="1"/>
  <c r="R21" i="1" l="1"/>
  <c r="R14" i="1" s="1"/>
  <c r="R13" i="1" s="1"/>
  <c r="R12" i="1" s="1"/>
  <c r="R18" i="1"/>
  <c r="R19" i="1" s="1"/>
</calcChain>
</file>

<file path=xl/comments1.xml><?xml version="1.0" encoding="utf-8"?>
<comments xmlns="http://schemas.openxmlformats.org/spreadsheetml/2006/main">
  <authors>
    <author>Usuario</author>
  </authors>
  <commentList>
    <comment ref="F33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Insira o tempo de órbita (segundos)</t>
        </r>
      </text>
    </comment>
    <comment ref="K33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Insira o tempo da Rotação Sideral (segundos)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R6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Insira o tempo de órbita (segundos)</t>
        </r>
      </text>
    </comment>
    <comment ref="R11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Insira o tempo da Rotação Sideral (segundos)</t>
        </r>
      </text>
    </comment>
  </commentList>
</comments>
</file>

<file path=xl/sharedStrings.xml><?xml version="1.0" encoding="utf-8"?>
<sst xmlns="http://schemas.openxmlformats.org/spreadsheetml/2006/main" count="258" uniqueCount="97">
  <si>
    <t>Sol</t>
  </si>
  <si>
    <t>Mercúrio</t>
  </si>
  <si>
    <t>Vênus</t>
  </si>
  <si>
    <t>Terra</t>
  </si>
  <si>
    <t>Marte</t>
  </si>
  <si>
    <t>Júpiter</t>
  </si>
  <si>
    <t>Saturno</t>
  </si>
  <si>
    <t>Urano</t>
  </si>
  <si>
    <t>Netuno</t>
  </si>
  <si>
    <t>Lua</t>
  </si>
  <si>
    <t>Objeto</t>
  </si>
  <si>
    <t>Anos</t>
  </si>
  <si>
    <t>Dias</t>
  </si>
  <si>
    <t>Horas</t>
  </si>
  <si>
    <t>5392:49:26,4</t>
  </si>
  <si>
    <t>16487:18:00</t>
  </si>
  <si>
    <t>103957:42:00</t>
  </si>
  <si>
    <t>258221:18:00</t>
  </si>
  <si>
    <t>739178:16:48</t>
  </si>
  <si>
    <t>1444561:00:00</t>
  </si>
  <si>
    <t>655:43:04,7</t>
  </si>
  <si>
    <t>10:34:00</t>
  </si>
  <si>
    <t>Velocidade</t>
  </si>
  <si>
    <t>Plutão</t>
  </si>
  <si>
    <t>Ceres</t>
  </si>
  <si>
    <t>Éris</t>
  </si>
  <si>
    <t>2174719:18:00</t>
  </si>
  <si>
    <t>40332:00:00</t>
  </si>
  <si>
    <t>4884000:00:00</t>
  </si>
  <si>
    <t>1,022 km/s</t>
  </si>
  <si>
    <t>5,43 km/s</t>
  </si>
  <si>
    <t>6,81 km/s</t>
  </si>
  <si>
    <t>4,666 km/s</t>
  </si>
  <si>
    <t>35,02 km/s</t>
  </si>
  <si>
    <t>17,882 km/s</t>
  </si>
  <si>
    <t>3,436 km/s</t>
  </si>
  <si>
    <t>Haumea</t>
  </si>
  <si>
    <t>2483232:00:00</t>
  </si>
  <si>
    <t>4,484 km/s</t>
  </si>
  <si>
    <t>09:04:27,84</t>
  </si>
  <si>
    <t>1,079167+-0,020833</t>
  </si>
  <si>
    <t>0,002955+-0,000057</t>
  </si>
  <si>
    <t>25:54:00+-00:30:00</t>
  </si>
  <si>
    <t>Segundos</t>
  </si>
  <si>
    <r>
      <t>2,20*10</t>
    </r>
    <r>
      <rPr>
        <b/>
        <vertAlign val="superscript"/>
        <sz val="11"/>
        <color theme="0"/>
        <rFont val="Calibri"/>
        <family val="2"/>
        <scheme val="minor"/>
      </rPr>
      <t xml:space="preserve">8 </t>
    </r>
    <r>
      <rPr>
        <b/>
        <sz val="11"/>
        <color theme="0"/>
        <rFont val="Calibri"/>
        <family val="2"/>
        <scheme val="minor"/>
      </rPr>
      <t>km/s</t>
    </r>
  </si>
  <si>
    <t>93240+-1800</t>
  </si>
  <si>
    <t>8766:09:09,764</t>
  </si>
  <si>
    <t xml:space="preserve"> 23:56:04,1004</t>
  </si>
  <si>
    <t>24:00:00,000340324</t>
  </si>
  <si>
    <t>29777,78 m/s</t>
  </si>
  <si>
    <t>24:37:22,692</t>
  </si>
  <si>
    <t>24077 m/s</t>
  </si>
  <si>
    <t>24:39:35,2734942456</t>
  </si>
  <si>
    <t>47362 m/s</t>
  </si>
  <si>
    <t>-5832:30:00</t>
  </si>
  <si>
    <t>-17:14:24</t>
  </si>
  <si>
    <t>-153:17:36</t>
  </si>
  <si>
    <t>2111:15:24</t>
  </si>
  <si>
    <t>1407:30:14</t>
  </si>
  <si>
    <t>4222:30:30,000014244</t>
  </si>
  <si>
    <t>609:07:13</t>
  </si>
  <si>
    <t>09:48:00</t>
  </si>
  <si>
    <t>16:06:36</t>
  </si>
  <si>
    <t>655:43:00</t>
  </si>
  <si>
    <t>03:54:55</t>
  </si>
  <si>
    <t>13070 m/s</t>
  </si>
  <si>
    <t>9690 m/s</t>
  </si>
  <si>
    <t>10:34:01,55669748816</t>
  </si>
  <si>
    <t>Fórmula</t>
  </si>
  <si>
    <t>(O) = Tempo de Órbita</t>
  </si>
  <si>
    <r>
      <t>2,25--2,5 X 10</t>
    </r>
    <r>
      <rPr>
        <b/>
        <vertAlign val="superscript"/>
        <sz val="11"/>
        <color theme="0"/>
        <rFont val="Calibri"/>
        <family val="2"/>
        <scheme val="minor"/>
      </rPr>
      <t>8</t>
    </r>
  </si>
  <si>
    <r>
      <t>821812,5--913125 X 10</t>
    </r>
    <r>
      <rPr>
        <b/>
        <vertAlign val="superscript"/>
        <sz val="11"/>
        <color theme="0"/>
        <rFont val="Calibri"/>
        <family val="2"/>
        <scheme val="minor"/>
      </rPr>
      <t>5</t>
    </r>
  </si>
  <si>
    <r>
      <t>7,10046--7,8894 X 10</t>
    </r>
    <r>
      <rPr>
        <b/>
        <vertAlign val="superscript"/>
        <sz val="11"/>
        <color theme="0"/>
        <rFont val="Calibri"/>
        <family val="2"/>
        <scheme val="minor"/>
      </rPr>
      <t>15</t>
    </r>
  </si>
  <si>
    <r>
      <t>19723,5--21915 X 10</t>
    </r>
    <r>
      <rPr>
        <b/>
        <vertAlign val="superscript"/>
        <sz val="11"/>
        <color theme="0"/>
        <rFont val="Calibri"/>
        <family val="2"/>
        <scheme val="minor"/>
      </rPr>
      <t xml:space="preserve">8 </t>
    </r>
    <r>
      <rPr>
        <b/>
        <sz val="11"/>
        <color theme="0"/>
        <rFont val="Calibri"/>
        <family val="2"/>
        <scheme val="minor"/>
      </rPr>
      <t>horas</t>
    </r>
  </si>
  <si>
    <r>
      <t>19723,5--21915 * 10</t>
    </r>
    <r>
      <rPr>
        <b/>
        <vertAlign val="superscript"/>
        <sz val="11"/>
        <color theme="0"/>
        <rFont val="Calibri"/>
        <family val="2"/>
        <scheme val="minor"/>
      </rPr>
      <t xml:space="preserve">8 </t>
    </r>
  </si>
  <si>
    <r>
      <t>(R</t>
    </r>
    <r>
      <rPr>
        <b/>
        <vertAlign val="subscript"/>
        <sz val="11"/>
        <color theme="0"/>
        <rFont val="Calibri"/>
        <family val="2"/>
        <scheme val="minor"/>
      </rPr>
      <t>O</t>
    </r>
    <r>
      <rPr>
        <b/>
        <sz val="11"/>
        <color theme="0"/>
        <rFont val="Calibri"/>
        <family val="2"/>
        <scheme val="minor"/>
      </rPr>
      <t>) = (N</t>
    </r>
    <r>
      <rPr>
        <b/>
        <vertAlign val="subscript"/>
        <sz val="11"/>
        <color theme="0"/>
        <rFont val="Calibri"/>
        <family val="2"/>
        <scheme val="minor"/>
      </rPr>
      <t>R</t>
    </r>
    <r>
      <rPr>
        <b/>
        <sz val="11"/>
        <color theme="0"/>
        <rFont val="Calibri"/>
        <family val="2"/>
        <scheme val="minor"/>
      </rPr>
      <t>) . (F)</t>
    </r>
  </si>
  <si>
    <r>
      <t>(D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) = (N</t>
    </r>
    <r>
      <rPr>
        <b/>
        <vertAlign val="subscript"/>
        <sz val="11"/>
        <color theme="0"/>
        <rFont val="Calibri"/>
        <family val="2"/>
        <scheme val="minor"/>
      </rPr>
      <t>R</t>
    </r>
    <r>
      <rPr>
        <b/>
        <sz val="11"/>
        <color theme="0"/>
        <rFont val="Calibri"/>
        <family val="2"/>
        <scheme val="minor"/>
      </rPr>
      <t>) -1</t>
    </r>
  </si>
  <si>
    <r>
      <t>(D</t>
    </r>
    <r>
      <rPr>
        <b/>
        <vertAlign val="subscript"/>
        <sz val="11"/>
        <color theme="0"/>
        <rFont val="Calibri"/>
        <family val="2"/>
        <scheme val="minor"/>
      </rPr>
      <t>E</t>
    </r>
    <r>
      <rPr>
        <b/>
        <sz val="11"/>
        <color theme="0"/>
        <rFont val="Calibri"/>
        <family val="2"/>
        <scheme val="minor"/>
      </rPr>
      <t>) = (D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) /4</t>
    </r>
  </si>
  <si>
    <r>
      <t>(D</t>
    </r>
    <r>
      <rPr>
        <b/>
        <vertAlign val="subscript"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 = (D</t>
    </r>
    <r>
      <rPr>
        <b/>
        <vertAlign val="subscript"/>
        <sz val="11"/>
        <color theme="0"/>
        <rFont val="Calibri"/>
        <family val="2"/>
        <scheme val="minor"/>
      </rPr>
      <t>E</t>
    </r>
    <r>
      <rPr>
        <b/>
        <sz val="11"/>
        <color theme="0"/>
        <rFont val="Calibri"/>
        <family val="2"/>
        <scheme val="minor"/>
      </rPr>
      <t>) /3</t>
    </r>
  </si>
  <si>
    <t>(V) = Velocidade Orbital</t>
  </si>
  <si>
    <t>Fatorial</t>
  </si>
  <si>
    <t>(O) = Tempo de Órbita #"Preferencialmente em Segundos"#</t>
  </si>
  <si>
    <r>
      <t>(R</t>
    </r>
    <r>
      <rPr>
        <b/>
        <vertAlign val="subscript"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 = Tempo de Rotação sideral #"Preferencialmente em Segundos"#</t>
    </r>
  </si>
  <si>
    <r>
      <t>(R</t>
    </r>
    <r>
      <rPr>
        <b/>
        <vertAlign val="subscript"/>
        <sz val="11"/>
        <color theme="0"/>
        <rFont val="Calibri"/>
        <family val="2"/>
        <scheme val="minor"/>
      </rPr>
      <t>O</t>
    </r>
    <r>
      <rPr>
        <b/>
        <sz val="11"/>
        <color theme="0"/>
        <rFont val="Calibri"/>
        <family val="2"/>
        <scheme val="minor"/>
      </rPr>
      <t>) = (N</t>
    </r>
    <r>
      <rPr>
        <b/>
        <vertAlign val="subscript"/>
        <sz val="11"/>
        <color theme="0"/>
        <rFont val="Calibri"/>
        <family val="2"/>
        <scheme val="minor"/>
      </rPr>
      <t>R</t>
    </r>
    <r>
      <rPr>
        <b/>
        <sz val="11"/>
        <color theme="0"/>
        <rFont val="Calibri"/>
        <family val="2"/>
        <scheme val="minor"/>
      </rPr>
      <t>) . (F) #"Preferencialmente em Segundos"#</t>
    </r>
  </si>
  <si>
    <r>
      <t>(F) = (R</t>
    </r>
    <r>
      <rPr>
        <b/>
        <vertAlign val="subscript"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 / (D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)</t>
    </r>
  </si>
  <si>
    <t>Número de Rotações</t>
  </si>
  <si>
    <r>
      <t>(N</t>
    </r>
    <r>
      <rPr>
        <b/>
        <vertAlign val="subscript"/>
        <sz val="11"/>
        <color theme="0"/>
        <rFont val="Calibri"/>
        <family val="2"/>
        <scheme val="minor"/>
      </rPr>
      <t>R</t>
    </r>
    <r>
      <rPr>
        <b/>
        <sz val="11"/>
        <color theme="0"/>
        <rFont val="Calibri"/>
        <family val="2"/>
        <scheme val="minor"/>
      </rPr>
      <t>) = (O) / (R</t>
    </r>
    <r>
      <rPr>
        <b/>
        <vertAlign val="subscript"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</t>
    </r>
  </si>
  <si>
    <t>Órbita</t>
  </si>
  <si>
    <t>Duração do ano</t>
  </si>
  <si>
    <t>Duração do dia</t>
  </si>
  <si>
    <t>Rotação Orbital</t>
  </si>
  <si>
    <t>Rotação Sideral</t>
  </si>
  <si>
    <t>"Dias" por ano</t>
  </si>
  <si>
    <t>"Dias" por estação</t>
  </si>
  <si>
    <t>"Dias" por signo</t>
  </si>
  <si>
    <t>09:48:03,326127800508</t>
  </si>
  <si>
    <t>Calculadora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</si>
</sst>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46" fontId="2" fillId="2" borderId="10" xfId="0" applyNumberFormat="1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21" fontId="2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6" fontId="2" fillId="2" borderId="10" xfId="0" quotePrefix="1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7" fontId="2" fillId="2" borderId="15" xfId="0" quotePrefix="1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1" fontId="2" fillId="2" borderId="15" xfId="0" quotePrefix="1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46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6" fontId="2" fillId="2" borderId="0" xfId="0" quotePrefix="1" applyNumberFormat="1" applyFont="1" applyFill="1" applyBorder="1" applyAlignment="1">
      <alignment horizontal="center" vertical="center"/>
    </xf>
    <xf numFmtId="47" fontId="2" fillId="2" borderId="0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21" fontId="2" fillId="2" borderId="0" xfId="0" quotePrefix="1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quotePrefix="1" applyNumberFormat="1" applyFont="1" applyFill="1" applyBorder="1" applyAlignment="1">
      <alignment horizontal="center" vertical="center"/>
    </xf>
    <xf numFmtId="0" fontId="5" fillId="2" borderId="0" xfId="0" quotePrefix="1" applyNumberFormat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/>
    </xf>
    <xf numFmtId="0" fontId="2" fillId="2" borderId="8" xfId="0" quotePrefix="1" applyNumberFormat="1" applyFont="1" applyFill="1" applyBorder="1" applyAlignment="1">
      <alignment horizontal="center" vertical="center"/>
    </xf>
    <xf numFmtId="0" fontId="2" fillId="2" borderId="2" xfId="0" quotePrefix="1" applyNumberFormat="1" applyFont="1" applyFill="1" applyBorder="1" applyAlignment="1">
      <alignment horizontal="center" vertical="center"/>
    </xf>
    <xf numFmtId="0" fontId="2" fillId="2" borderId="22" xfId="0" quotePrefix="1" applyNumberFormat="1" applyFont="1" applyFill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center" vertical="center"/>
    </xf>
    <xf numFmtId="0" fontId="5" fillId="2" borderId="22" xfId="0" quotePrefix="1" applyNumberFormat="1" applyFont="1" applyFill="1" applyBorder="1" applyAlignment="1">
      <alignment horizontal="center" vertical="center"/>
    </xf>
    <xf numFmtId="0" fontId="5" fillId="2" borderId="2" xfId="0" quotePrefix="1" applyNumberFormat="1" applyFont="1" applyFill="1" applyBorder="1" applyAlignment="1">
      <alignment horizontal="center" vertical="center"/>
    </xf>
    <xf numFmtId="0" fontId="2" fillId="2" borderId="20" xfId="0" quotePrefix="1" applyNumberFormat="1" applyFont="1" applyFill="1" applyBorder="1" applyAlignment="1">
      <alignment horizontal="center" vertical="center"/>
    </xf>
    <xf numFmtId="0" fontId="5" fillId="2" borderId="8" xfId="0" quotePrefix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21" fontId="5" fillId="2" borderId="0" xfId="0" quotePrefix="1" applyNumberFormat="1" applyFont="1" applyFill="1" applyBorder="1" applyAlignment="1">
      <alignment horizontal="center" vertical="center"/>
    </xf>
    <xf numFmtId="21" fontId="5" fillId="2" borderId="10" xfId="0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2" borderId="3" xfId="0" quotePrefix="1" applyNumberFormat="1" applyFont="1" applyFill="1" applyBorder="1" applyAlignment="1">
      <alignment horizontal="center" vertical="center"/>
    </xf>
    <xf numFmtId="0" fontId="5" fillId="2" borderId="3" xfId="0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5" fillId="2" borderId="15" xfId="0" quotePrefix="1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42" xfId="0" quotePrefix="1" applyNumberFormat="1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5" fillId="2" borderId="42" xfId="0" quotePrefix="1" applyNumberFormat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8" fillId="2" borderId="8" xfId="0" quotePrefix="1" applyNumberFormat="1" applyFont="1" applyFill="1" applyBorder="1" applyAlignment="1">
      <alignment horizontal="center" vertical="center"/>
    </xf>
    <xf numFmtId="0" fontId="8" fillId="2" borderId="2" xfId="0" quotePrefix="1" applyNumberFormat="1" applyFont="1" applyFill="1" applyBorder="1" applyAlignment="1">
      <alignment horizontal="center" vertical="center"/>
    </xf>
    <xf numFmtId="0" fontId="8" fillId="2" borderId="0" xfId="0" quotePrefix="1" applyNumberFormat="1" applyFont="1" applyFill="1" applyBorder="1" applyAlignment="1">
      <alignment horizontal="center" vertical="center"/>
    </xf>
    <xf numFmtId="0" fontId="8" fillId="2" borderId="22" xfId="0" quotePrefix="1" applyNumberFormat="1" applyFont="1" applyFill="1" applyBorder="1" applyAlignment="1">
      <alignment horizontal="center" vertical="center"/>
    </xf>
    <xf numFmtId="22" fontId="8" fillId="2" borderId="15" xfId="0" quotePrefix="1" applyNumberFormat="1" applyFont="1" applyFill="1" applyBorder="1" applyAlignment="1">
      <alignment horizontal="center" vertical="center"/>
    </xf>
    <xf numFmtId="0" fontId="8" fillId="2" borderId="3" xfId="0" quotePrefix="1" applyNumberFormat="1" applyFont="1" applyFill="1" applyBorder="1" applyAlignment="1">
      <alignment horizontal="center" vertical="center"/>
    </xf>
    <xf numFmtId="46" fontId="8" fillId="2" borderId="0" xfId="0" quotePrefix="1" applyNumberFormat="1" applyFont="1" applyFill="1" applyBorder="1" applyAlignment="1">
      <alignment horizontal="center" vertical="center"/>
    </xf>
    <xf numFmtId="0" fontId="8" fillId="2" borderId="42" xfId="0" quotePrefix="1" applyNumberFormat="1" applyFont="1" applyFill="1" applyBorder="1" applyAlignment="1">
      <alignment horizontal="center" vertical="center"/>
    </xf>
    <xf numFmtId="0" fontId="8" fillId="2" borderId="25" xfId="0" quotePrefix="1" applyNumberFormat="1" applyFont="1" applyFill="1" applyBorder="1" applyAlignment="1">
      <alignment horizontal="center" vertical="center"/>
    </xf>
    <xf numFmtId="22" fontId="8" fillId="2" borderId="10" xfId="0" quotePrefix="1" applyNumberFormat="1" applyFont="1" applyFill="1" applyBorder="1" applyAlignment="1">
      <alignment horizontal="center" vertical="center"/>
    </xf>
    <xf numFmtId="0" fontId="8" fillId="2" borderId="10" xfId="0" quotePrefix="1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7" fontId="8" fillId="2" borderId="10" xfId="0" quotePrefix="1" applyNumberFormat="1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0" fontId="8" fillId="2" borderId="51" xfId="0" quotePrefix="1" applyNumberFormat="1" applyFont="1" applyFill="1" applyBorder="1" applyAlignment="1">
      <alignment horizontal="center" vertical="center"/>
    </xf>
    <xf numFmtId="0" fontId="8" fillId="2" borderId="36" xfId="0" quotePrefix="1" applyNumberFormat="1" applyFont="1" applyFill="1" applyBorder="1" applyAlignment="1">
      <alignment horizontal="center" vertical="center"/>
    </xf>
    <xf numFmtId="0" fontId="8" fillId="2" borderId="15" xfId="0" quotePrefix="1" applyFont="1" applyFill="1" applyBorder="1" applyAlignment="1">
      <alignment horizontal="center" vertical="center"/>
    </xf>
    <xf numFmtId="20" fontId="8" fillId="2" borderId="0" xfId="0" quotePrefix="1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0" fontId="8" fillId="2" borderId="10" xfId="0" quotePrefix="1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21" fontId="8" fillId="2" borderId="0" xfId="0" quotePrefix="1" applyNumberFormat="1" applyFont="1" applyFill="1" applyBorder="1" applyAlignment="1">
      <alignment horizontal="center" vertical="center"/>
    </xf>
    <xf numFmtId="0" fontId="8" fillId="2" borderId="7" xfId="0" quotePrefix="1" applyNumberFormat="1" applyFont="1" applyFill="1" applyBorder="1" applyAlignment="1">
      <alignment horizontal="center" vertical="center"/>
    </xf>
    <xf numFmtId="21" fontId="8" fillId="2" borderId="10" xfId="0" quotePrefix="1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10" xfId="0" quotePrefix="1" applyNumberFormat="1" applyFont="1" applyFill="1" applyBorder="1" applyAlignment="1">
      <alignment horizontal="center" vertical="center"/>
    </xf>
    <xf numFmtId="0" fontId="2" fillId="2" borderId="58" xfId="0" quotePrefix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2" borderId="13" xfId="0" quotePrefix="1" applyNumberFormat="1" applyFont="1" applyFill="1" applyBorder="1" applyAlignment="1">
      <alignment horizontal="center" vertical="center"/>
    </xf>
    <xf numFmtId="0" fontId="2" fillId="2" borderId="11" xfId="0" quotePrefix="1" applyNumberFormat="1" applyFont="1" applyFill="1" applyBorder="1" applyAlignment="1">
      <alignment horizontal="center" vertical="center"/>
    </xf>
    <xf numFmtId="0" fontId="2" fillId="2" borderId="13" xfId="0" quotePrefix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23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/>
    </xf>
    <xf numFmtId="0" fontId="2" fillId="2" borderId="20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55" xfId="0" quotePrefix="1" applyFont="1" applyFill="1" applyBorder="1" applyAlignment="1">
      <alignment horizontal="center" vertical="center"/>
    </xf>
    <xf numFmtId="0" fontId="2" fillId="2" borderId="23" xfId="0" quotePrefix="1" applyNumberFormat="1" applyFont="1" applyFill="1" applyBorder="1" applyAlignment="1">
      <alignment horizontal="center" vertical="center"/>
    </xf>
    <xf numFmtId="0" fontId="2" fillId="2" borderId="25" xfId="0" quotePrefix="1" applyNumberFormat="1" applyFont="1" applyFill="1" applyBorder="1" applyAlignment="1">
      <alignment horizontal="center" vertical="center"/>
    </xf>
    <xf numFmtId="0" fontId="2" fillId="2" borderId="24" xfId="0" quotePrefix="1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8" fillId="2" borderId="15" xfId="0" quotePrefix="1" applyNumberFormat="1" applyFont="1" applyFill="1" applyBorder="1" applyAlignment="1">
      <alignment horizontal="center" vertical="center"/>
    </xf>
    <xf numFmtId="46" fontId="8" fillId="2" borderId="15" xfId="0" quotePrefix="1" applyNumberFormat="1" applyFont="1" applyFill="1" applyBorder="1" applyAlignment="1">
      <alignment horizontal="center" vertical="center"/>
    </xf>
    <xf numFmtId="0" fontId="8" fillId="2" borderId="9" xfId="0" quotePrefix="1" applyNumberFormat="1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8" fillId="2" borderId="14" xfId="0" quotePrefix="1" applyNumberFormat="1" applyFont="1" applyFill="1" applyBorder="1" applyAlignment="1">
      <alignment horizontal="center" vertical="center"/>
    </xf>
    <xf numFmtId="22" fontId="8" fillId="2" borderId="58" xfId="0" quotePrefix="1" applyNumberFormat="1" applyFont="1" applyFill="1" applyBorder="1" applyAlignment="1">
      <alignment horizontal="center" vertical="center"/>
    </xf>
    <xf numFmtId="0" fontId="8" fillId="2" borderId="13" xfId="0" quotePrefix="1" applyNumberFormat="1" applyFont="1" applyFill="1" applyBorder="1" applyAlignment="1">
      <alignment horizontal="center" vertical="center"/>
    </xf>
    <xf numFmtId="0" fontId="8" fillId="2" borderId="11" xfId="0" quotePrefix="1" applyNumberFormat="1" applyFont="1" applyFill="1" applyBorder="1" applyAlignment="1">
      <alignment horizontal="center" vertical="center"/>
    </xf>
    <xf numFmtId="0" fontId="8" fillId="2" borderId="58" xfId="0" quotePrefix="1" applyNumberFormat="1" applyFont="1" applyFill="1" applyBorder="1" applyAlignment="1">
      <alignment horizontal="center" vertical="center"/>
    </xf>
    <xf numFmtId="0" fontId="8" fillId="2" borderId="58" xfId="0" quotePrefix="1" applyFont="1" applyFill="1" applyBorder="1" applyAlignment="1">
      <alignment horizontal="center" vertical="center"/>
    </xf>
    <xf numFmtId="0" fontId="2" fillId="2" borderId="15" xfId="0" quotePrefix="1" applyNumberFormat="1" applyFont="1" applyFill="1" applyBorder="1" applyAlignment="1">
      <alignment horizontal="center" vertical="center"/>
    </xf>
    <xf numFmtId="46" fontId="2" fillId="2" borderId="15" xfId="0" quotePrefix="1" applyNumberFormat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4" xfId="0" quotePrefix="1" applyNumberFormat="1" applyFont="1" applyFill="1" applyBorder="1" applyAlignment="1">
      <alignment horizontal="center" vertical="center"/>
    </xf>
    <xf numFmtId="47" fontId="8" fillId="2" borderId="58" xfId="0" quotePrefix="1" applyNumberFormat="1" applyFont="1" applyFill="1" applyBorder="1" applyAlignment="1">
      <alignment horizontal="center" vertical="center"/>
    </xf>
    <xf numFmtId="0" fontId="8" fillId="2" borderId="59" xfId="0" quotePrefix="1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21" fontId="8" fillId="2" borderId="15" xfId="0" quotePrefix="1" applyNumberFormat="1" applyFont="1" applyFill="1" applyBorder="1" applyAlignment="1">
      <alignment horizontal="center" vertical="center"/>
    </xf>
    <xf numFmtId="21" fontId="8" fillId="2" borderId="58" xfId="0" quotePrefix="1" applyNumberFormat="1" applyFont="1" applyFill="1" applyBorder="1" applyAlignment="1">
      <alignment horizontal="center" vertical="center"/>
    </xf>
    <xf numFmtId="20" fontId="8" fillId="2" borderId="58" xfId="0" quotePrefix="1" applyNumberFormat="1" applyFont="1" applyFill="1" applyBorder="1" applyAlignment="1">
      <alignment horizontal="center" vertical="center"/>
    </xf>
    <xf numFmtId="20" fontId="8" fillId="2" borderId="15" xfId="0" quotePrefix="1" applyNumberFormat="1" applyFont="1" applyFill="1" applyBorder="1" applyAlignment="1">
      <alignment horizontal="center" vertical="center"/>
    </xf>
    <xf numFmtId="0" fontId="5" fillId="2" borderId="58" xfId="0" quotePrefix="1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13" xfId="0" quotePrefix="1" applyNumberFormat="1" applyFont="1" applyFill="1" applyBorder="1" applyAlignment="1">
      <alignment horizontal="center" vertical="center"/>
    </xf>
    <xf numFmtId="0" fontId="5" fillId="2" borderId="10" xfId="0" quotePrefix="1" applyNumberFormat="1" applyFont="1" applyFill="1" applyBorder="1" applyAlignment="1">
      <alignment horizontal="center" vertical="center"/>
    </xf>
    <xf numFmtId="21" fontId="5" fillId="2" borderId="15" xfId="0" quotePrefix="1" applyNumberFormat="1" applyFont="1" applyFill="1" applyBorder="1" applyAlignment="1">
      <alignment horizontal="center" vertical="center"/>
    </xf>
    <xf numFmtId="0" fontId="5" fillId="2" borderId="11" xfId="0" quotePrefix="1" applyNumberFormat="1" applyFont="1" applyFill="1" applyBorder="1" applyAlignment="1">
      <alignment horizontal="center" vertical="center"/>
    </xf>
    <xf numFmtId="0" fontId="2" fillId="2" borderId="47" xfId="0" quotePrefix="1" applyNumberFormat="1" applyFont="1" applyFill="1" applyBorder="1" applyAlignment="1">
      <alignment horizontal="center" vertical="center"/>
    </xf>
    <xf numFmtId="0" fontId="5" fillId="2" borderId="15" xfId="0" quotePrefix="1" applyNumberFormat="1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5" fillId="2" borderId="14" xfId="0" quotePrefix="1" applyNumberFormat="1" applyFont="1" applyFill="1" applyBorder="1" applyAlignment="1">
      <alignment horizontal="center" vertical="center"/>
    </xf>
    <xf numFmtId="47" fontId="2" fillId="2" borderId="58" xfId="0" quotePrefix="1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zoomScale="70" zoomScaleNormal="70" workbookViewId="0"/>
  </sheetViews>
  <sheetFormatPr defaultRowHeight="15.75" x14ac:dyDescent="0.25"/>
  <cols>
    <col min="1" max="1" width="9.140625" style="1"/>
    <col min="2" max="2" width="18.28515625" style="26" bestFit="1" customWidth="1"/>
    <col min="3" max="3" width="19.7109375" style="1" bestFit="1" customWidth="1"/>
    <col min="4" max="4" width="29.140625" style="1" bestFit="1" customWidth="1"/>
    <col min="5" max="5" width="25.85546875" style="1" bestFit="1" customWidth="1"/>
    <col min="6" max="6" width="29.140625" style="1" bestFit="1" customWidth="1"/>
    <col min="7" max="7" width="33.85546875" style="1" bestFit="1" customWidth="1"/>
    <col min="8" max="8" width="26.7109375" style="1" bestFit="1" customWidth="1"/>
    <col min="9" max="9" width="25.7109375" style="1" bestFit="1" customWidth="1"/>
    <col min="10" max="10" width="25.28515625" style="1" bestFit="1" customWidth="1"/>
    <col min="11" max="11" width="17.140625" style="1" bestFit="1" customWidth="1"/>
    <col min="12" max="15" width="17.7109375" style="1" bestFit="1" customWidth="1"/>
    <col min="16" max="16" width="30.140625" style="1" bestFit="1" customWidth="1"/>
    <col min="17" max="17" width="17.7109375" style="1" bestFit="1" customWidth="1"/>
    <col min="18" max="18" width="19.28515625" style="1" customWidth="1"/>
    <col min="19" max="19" width="17.7109375" style="1" bestFit="1" customWidth="1"/>
    <col min="20" max="20" width="21.85546875" style="1" bestFit="1" customWidth="1"/>
    <col min="21" max="21" width="19.5703125" style="1" bestFit="1" customWidth="1"/>
    <col min="22" max="22" width="29.28515625" style="1" customWidth="1"/>
    <col min="23" max="16384" width="9.140625" style="1"/>
  </cols>
  <sheetData>
    <row r="1" spans="1:22" ht="16.5" thickBot="1" x14ac:dyDescent="0.3">
      <c r="B1" s="27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T1" s="2"/>
      <c r="U1" s="2"/>
    </row>
    <row r="2" spans="1:22" s="26" customFormat="1" ht="16.5" thickBot="1" x14ac:dyDescent="0.3">
      <c r="A2" s="28"/>
      <c r="B2" s="212" t="s">
        <v>10</v>
      </c>
      <c r="C2" s="214" t="s">
        <v>87</v>
      </c>
      <c r="D2" s="215"/>
      <c r="E2" s="215"/>
      <c r="F2" s="215"/>
      <c r="G2" s="216"/>
      <c r="H2" s="214" t="s">
        <v>91</v>
      </c>
      <c r="I2" s="215"/>
      <c r="J2" s="215"/>
      <c r="K2" s="216"/>
      <c r="L2" s="214" t="s">
        <v>90</v>
      </c>
      <c r="M2" s="215"/>
      <c r="N2" s="215"/>
      <c r="O2" s="215"/>
      <c r="P2" s="216"/>
      <c r="Q2" s="212" t="s">
        <v>92</v>
      </c>
      <c r="R2" s="212" t="s">
        <v>93</v>
      </c>
      <c r="S2" s="218" t="s">
        <v>94</v>
      </c>
      <c r="T2" s="220" t="s">
        <v>85</v>
      </c>
      <c r="U2" s="220" t="s">
        <v>80</v>
      </c>
      <c r="V2" s="220" t="s">
        <v>22</v>
      </c>
    </row>
    <row r="3" spans="1:22" s="26" customFormat="1" ht="16.5" thickBot="1" x14ac:dyDescent="0.3">
      <c r="A3" s="28"/>
      <c r="B3" s="213"/>
      <c r="C3" s="106" t="s">
        <v>11</v>
      </c>
      <c r="D3" s="107" t="s">
        <v>12</v>
      </c>
      <c r="E3" s="66" t="s">
        <v>13</v>
      </c>
      <c r="F3" s="108" t="s">
        <v>43</v>
      </c>
      <c r="G3" s="29" t="s">
        <v>88</v>
      </c>
      <c r="H3" s="31" t="s">
        <v>11</v>
      </c>
      <c r="I3" s="32" t="s">
        <v>12</v>
      </c>
      <c r="J3" s="32" t="s">
        <v>13</v>
      </c>
      <c r="K3" s="33" t="s">
        <v>43</v>
      </c>
      <c r="L3" s="109" t="s">
        <v>11</v>
      </c>
      <c r="M3" s="110" t="s">
        <v>12</v>
      </c>
      <c r="N3" s="32" t="s">
        <v>13</v>
      </c>
      <c r="O3" s="33" t="s">
        <v>43</v>
      </c>
      <c r="P3" s="29" t="s">
        <v>89</v>
      </c>
      <c r="Q3" s="217"/>
      <c r="R3" s="217"/>
      <c r="S3" s="219"/>
      <c r="T3" s="221"/>
      <c r="U3" s="221"/>
      <c r="V3" s="221"/>
    </row>
    <row r="4" spans="1:22" x14ac:dyDescent="0.25">
      <c r="A4" s="4"/>
      <c r="B4" s="147"/>
      <c r="C4" s="43"/>
      <c r="D4" s="44"/>
      <c r="E4" s="45"/>
      <c r="F4" s="46"/>
      <c r="G4" s="94"/>
      <c r="H4" s="48"/>
      <c r="I4" s="44"/>
      <c r="J4" s="45"/>
      <c r="K4" s="99"/>
      <c r="L4" s="47"/>
      <c r="M4" s="45"/>
      <c r="N4" s="48"/>
      <c r="O4" s="49"/>
      <c r="P4" s="50"/>
      <c r="Q4" s="46"/>
      <c r="R4" s="50"/>
      <c r="S4" s="47"/>
      <c r="T4" s="6"/>
      <c r="U4" s="6"/>
      <c r="V4" s="6"/>
    </row>
    <row r="5" spans="1:22" ht="17.25" x14ac:dyDescent="0.25">
      <c r="A5" s="4"/>
      <c r="B5" s="84" t="s">
        <v>0</v>
      </c>
      <c r="C5" s="69" t="s">
        <v>70</v>
      </c>
      <c r="D5" s="70" t="s">
        <v>71</v>
      </c>
      <c r="E5" s="40" t="s">
        <v>74</v>
      </c>
      <c r="F5" s="71" t="s">
        <v>72</v>
      </c>
      <c r="G5" s="75" t="s">
        <v>73</v>
      </c>
      <c r="H5" s="89">
        <v>6.9486699999999998E-2</v>
      </c>
      <c r="I5" s="73">
        <v>25.380012000000001</v>
      </c>
      <c r="J5" s="59" t="s">
        <v>60</v>
      </c>
      <c r="K5" s="100">
        <v>2192833</v>
      </c>
      <c r="L5" s="13"/>
      <c r="M5" s="143"/>
      <c r="N5" s="5"/>
      <c r="O5" s="12"/>
      <c r="P5" s="14"/>
      <c r="Q5" s="41"/>
      <c r="R5" s="10"/>
      <c r="S5" s="13"/>
      <c r="T5" s="10"/>
      <c r="U5" s="10"/>
      <c r="V5" s="15" t="s">
        <v>44</v>
      </c>
    </row>
    <row r="6" spans="1:22" x14ac:dyDescent="0.25">
      <c r="A6" s="4"/>
      <c r="B6" s="84"/>
      <c r="C6" s="11"/>
      <c r="D6" s="4"/>
      <c r="E6" s="143"/>
      <c r="F6" s="41"/>
      <c r="G6" s="22"/>
      <c r="H6" s="5"/>
      <c r="I6" s="4"/>
      <c r="J6" s="36"/>
      <c r="K6" s="83"/>
      <c r="L6" s="13"/>
      <c r="M6" s="143"/>
      <c r="N6" s="60"/>
      <c r="O6" s="12"/>
      <c r="P6" s="10"/>
      <c r="Q6" s="41"/>
      <c r="R6" s="10"/>
      <c r="S6" s="13"/>
      <c r="T6" s="10"/>
      <c r="U6" s="10"/>
      <c r="V6" s="10"/>
    </row>
    <row r="7" spans="1:22" s="126" customFormat="1" x14ac:dyDescent="0.25">
      <c r="A7" s="111"/>
      <c r="B7" s="112" t="s">
        <v>1</v>
      </c>
      <c r="C7" s="113">
        <v>0.240846</v>
      </c>
      <c r="D7" s="114">
        <v>87.968999999999994</v>
      </c>
      <c r="E7" s="115">
        <v>2111.2570000000001</v>
      </c>
      <c r="F7" s="116">
        <v>7600524</v>
      </c>
      <c r="G7" s="117" t="s">
        <v>57</v>
      </c>
      <c r="H7" s="118">
        <v>0.16056400000000001</v>
      </c>
      <c r="I7" s="114">
        <v>58.646000000000001</v>
      </c>
      <c r="J7" s="119" t="s">
        <v>58</v>
      </c>
      <c r="K7" s="120">
        <v>5067014</v>
      </c>
      <c r="L7" s="121">
        <v>0.48169157350413999</v>
      </c>
      <c r="M7" s="115">
        <v>175.93784722238701</v>
      </c>
      <c r="N7" s="115">
        <v>4222.5083333337197</v>
      </c>
      <c r="O7" s="116">
        <v>15201030.000014201</v>
      </c>
      <c r="P7" s="122" t="s">
        <v>59</v>
      </c>
      <c r="Q7" s="116">
        <v>0.50000059206467495</v>
      </c>
      <c r="R7" s="123">
        <v>0.12500014801616799</v>
      </c>
      <c r="S7" s="121">
        <v>4.1666716005389598E-2</v>
      </c>
      <c r="T7" s="124">
        <v>1.50000059206467</v>
      </c>
      <c r="U7" s="124">
        <v>10134016.000014201</v>
      </c>
      <c r="V7" s="125" t="s">
        <v>53</v>
      </c>
    </row>
    <row r="8" spans="1:22" x14ac:dyDescent="0.25">
      <c r="A8" s="4"/>
      <c r="B8" s="84"/>
      <c r="C8" s="11"/>
      <c r="D8" s="4"/>
      <c r="E8" s="143"/>
      <c r="F8" s="41"/>
      <c r="G8" s="22"/>
      <c r="H8" s="5"/>
      <c r="I8" s="4"/>
      <c r="J8" s="143"/>
      <c r="K8" s="83"/>
      <c r="L8" s="13"/>
      <c r="M8" s="143"/>
      <c r="N8" s="143"/>
      <c r="O8" s="41"/>
      <c r="P8" s="10"/>
      <c r="Q8" s="41"/>
      <c r="R8" s="10"/>
      <c r="S8" s="13"/>
      <c r="T8" s="10"/>
      <c r="U8" s="10"/>
      <c r="V8" s="10"/>
    </row>
    <row r="9" spans="1:22" x14ac:dyDescent="0.25">
      <c r="A9" s="4"/>
      <c r="B9" s="84" t="s">
        <v>2</v>
      </c>
      <c r="C9" s="72">
        <v>0.61519800000000002</v>
      </c>
      <c r="D9" s="73">
        <v>224.70099999999999</v>
      </c>
      <c r="E9" s="67">
        <v>5392.8239999999996</v>
      </c>
      <c r="F9" s="74">
        <v>19414166.399999999</v>
      </c>
      <c r="G9" s="75" t="s">
        <v>14</v>
      </c>
      <c r="H9" s="89">
        <v>-0.66535500000000003</v>
      </c>
      <c r="I9" s="73">
        <v>-243.02099999999999</v>
      </c>
      <c r="J9" s="38" t="s">
        <v>54</v>
      </c>
      <c r="K9" s="100">
        <v>-20997000</v>
      </c>
      <c r="L9" s="13"/>
      <c r="M9" s="143"/>
      <c r="N9" s="36"/>
      <c r="O9" s="41"/>
      <c r="P9" s="10"/>
      <c r="Q9" s="41"/>
      <c r="R9" s="10"/>
      <c r="S9" s="13"/>
      <c r="T9" s="10"/>
      <c r="U9" s="10"/>
      <c r="V9" s="15" t="s">
        <v>33</v>
      </c>
    </row>
    <row r="10" spans="1:22" x14ac:dyDescent="0.25">
      <c r="A10" s="4"/>
      <c r="B10" s="84"/>
      <c r="C10" s="11"/>
      <c r="D10" s="4"/>
      <c r="E10" s="143"/>
      <c r="F10" s="41"/>
      <c r="G10" s="22"/>
      <c r="H10" s="5"/>
      <c r="I10" s="4"/>
      <c r="J10" s="143"/>
      <c r="K10" s="101"/>
      <c r="L10" s="13"/>
      <c r="M10" s="143"/>
      <c r="N10" s="143"/>
      <c r="O10" s="41"/>
      <c r="P10" s="10"/>
      <c r="Q10" s="41"/>
      <c r="R10" s="10"/>
      <c r="S10" s="13"/>
      <c r="T10" s="10"/>
      <c r="U10" s="10"/>
      <c r="V10" s="10"/>
    </row>
    <row r="11" spans="1:22" s="126" customFormat="1" x14ac:dyDescent="0.25">
      <c r="A11" s="111"/>
      <c r="B11" s="112" t="s">
        <v>3</v>
      </c>
      <c r="C11" s="113">
        <v>1.0000174209599999</v>
      </c>
      <c r="D11" s="114">
        <v>365.25636300399998</v>
      </c>
      <c r="E11" s="115">
        <v>8766.1527122000007</v>
      </c>
      <c r="F11" s="116">
        <v>31558149.763999999</v>
      </c>
      <c r="G11" s="127" t="s">
        <v>46</v>
      </c>
      <c r="H11" s="118">
        <v>2.7303800000000001E-3</v>
      </c>
      <c r="I11" s="114">
        <v>0.99726968000000005</v>
      </c>
      <c r="J11" s="128" t="s">
        <v>47</v>
      </c>
      <c r="K11" s="129">
        <v>86164.100399999996</v>
      </c>
      <c r="L11" s="121">
        <v>2.7378507979999999E-3</v>
      </c>
      <c r="M11" s="114">
        <v>1.000000003939</v>
      </c>
      <c r="N11" s="115">
        <v>24.000000094533998</v>
      </c>
      <c r="O11" s="130">
        <v>86400.000340323997</v>
      </c>
      <c r="P11" s="122" t="s">
        <v>48</v>
      </c>
      <c r="Q11" s="116">
        <v>365.25636300399998</v>
      </c>
      <c r="R11" s="123">
        <v>91.314090750999995</v>
      </c>
      <c r="S11" s="121">
        <v>30.438030250333298</v>
      </c>
      <c r="T11" s="124">
        <v>366.25635987026402</v>
      </c>
      <c r="U11" s="124">
        <v>235.90215932339899</v>
      </c>
      <c r="V11" s="125" t="s">
        <v>49</v>
      </c>
    </row>
    <row r="12" spans="1:22" x14ac:dyDescent="0.25">
      <c r="A12" s="4"/>
      <c r="B12" s="84"/>
      <c r="C12" s="11"/>
      <c r="D12" s="4"/>
      <c r="E12" s="143"/>
      <c r="F12" s="41"/>
      <c r="G12" s="95"/>
      <c r="H12" s="5"/>
      <c r="I12" s="4"/>
      <c r="J12" s="143"/>
      <c r="K12" s="83"/>
      <c r="L12" s="13"/>
      <c r="M12" s="143"/>
      <c r="N12" s="143"/>
      <c r="O12" s="41"/>
      <c r="P12" s="10"/>
      <c r="Q12" s="41"/>
      <c r="R12" s="10"/>
      <c r="S12" s="13"/>
      <c r="T12" s="10"/>
      <c r="U12" s="10"/>
      <c r="V12" s="10"/>
    </row>
    <row r="13" spans="1:22" s="126" customFormat="1" x14ac:dyDescent="0.25">
      <c r="A13" s="111"/>
      <c r="B13" s="112" t="s">
        <v>4</v>
      </c>
      <c r="C13" s="113">
        <v>1.8808240000000001</v>
      </c>
      <c r="D13" s="114">
        <v>686.97080000000005</v>
      </c>
      <c r="E13" s="115">
        <v>16487.3</v>
      </c>
      <c r="F13" s="116">
        <v>59354280</v>
      </c>
      <c r="G13" s="131" t="s">
        <v>15</v>
      </c>
      <c r="H13" s="118">
        <v>2.8089999999999999E-3</v>
      </c>
      <c r="I13" s="114">
        <v>1.025957</v>
      </c>
      <c r="J13" s="119" t="s">
        <v>50</v>
      </c>
      <c r="K13" s="120">
        <v>88642.691999999995</v>
      </c>
      <c r="L13" s="121">
        <v>2.8131186622E-3</v>
      </c>
      <c r="M13" s="115">
        <v>1.0274915913867999</v>
      </c>
      <c r="N13" s="115">
        <v>24.659798193283201</v>
      </c>
      <c r="O13" s="116">
        <v>88775.273495819696</v>
      </c>
      <c r="P13" s="127" t="s">
        <v>52</v>
      </c>
      <c r="Q13" s="116">
        <v>668.59022408750798</v>
      </c>
      <c r="R13" s="123">
        <v>167.14755602187699</v>
      </c>
      <c r="S13" s="121">
        <v>55.715852007292298</v>
      </c>
      <c r="T13" s="124">
        <v>669.59022408750798</v>
      </c>
      <c r="U13" s="124">
        <v>132.58149581977401</v>
      </c>
      <c r="V13" s="125" t="s">
        <v>51</v>
      </c>
    </row>
    <row r="14" spans="1:22" x14ac:dyDescent="0.25">
      <c r="A14" s="4"/>
      <c r="B14" s="84"/>
      <c r="C14" s="11"/>
      <c r="D14" s="4"/>
      <c r="E14" s="143"/>
      <c r="F14" s="41"/>
      <c r="G14" s="22"/>
      <c r="H14" s="5"/>
      <c r="I14" s="4"/>
      <c r="J14" s="143"/>
      <c r="K14" s="83"/>
      <c r="L14" s="13"/>
      <c r="M14" s="143"/>
      <c r="N14" s="61"/>
      <c r="O14" s="12"/>
      <c r="P14" s="10"/>
      <c r="Q14" s="41"/>
      <c r="R14" s="10"/>
      <c r="S14" s="13"/>
      <c r="T14" s="10"/>
      <c r="U14" s="10"/>
      <c r="V14" s="10"/>
    </row>
    <row r="15" spans="1:22" s="126" customFormat="1" x14ac:dyDescent="0.25">
      <c r="A15" s="111"/>
      <c r="B15" s="112" t="s">
        <v>5</v>
      </c>
      <c r="C15" s="113">
        <v>11.8592</v>
      </c>
      <c r="D15" s="114">
        <v>4331.5720000000001</v>
      </c>
      <c r="E15" s="115">
        <v>103957.7</v>
      </c>
      <c r="F15" s="116">
        <v>374247720</v>
      </c>
      <c r="G15" s="131" t="s">
        <v>16</v>
      </c>
      <c r="H15" s="118">
        <v>1.1180000000000001E-3</v>
      </c>
      <c r="I15" s="114">
        <v>0.408333</v>
      </c>
      <c r="J15" s="139" t="s">
        <v>61</v>
      </c>
      <c r="K15" s="120">
        <v>35280</v>
      </c>
      <c r="L15" s="133">
        <v>1.1180611367099999E-3</v>
      </c>
      <c r="M15" s="134">
        <v>0.40837183018287998</v>
      </c>
      <c r="N15" s="135">
        <v>9.8009239243890303</v>
      </c>
      <c r="O15" s="140">
        <v>35283.326127800501</v>
      </c>
      <c r="P15" s="141" t="s">
        <v>95</v>
      </c>
      <c r="Q15" s="138">
        <v>10606.9285714285</v>
      </c>
      <c r="R15" s="124">
        <v>2651.9821428571199</v>
      </c>
      <c r="S15" s="133">
        <v>883.994047619041</v>
      </c>
      <c r="T15" s="124">
        <v>10607.9285714285</v>
      </c>
      <c r="U15" s="124">
        <v>3.3261278005616202</v>
      </c>
      <c r="V15" s="125" t="s">
        <v>65</v>
      </c>
    </row>
    <row r="16" spans="1:22" x14ac:dyDescent="0.25">
      <c r="A16" s="4"/>
      <c r="B16" s="84"/>
      <c r="C16" s="11"/>
      <c r="D16" s="4"/>
      <c r="E16" s="143"/>
      <c r="F16" s="41"/>
      <c r="G16" s="22"/>
      <c r="H16" s="5"/>
      <c r="I16" s="4"/>
      <c r="J16" s="143"/>
      <c r="K16" s="83"/>
      <c r="L16" s="13"/>
      <c r="M16" s="143"/>
      <c r="N16" s="5"/>
      <c r="O16" s="12"/>
      <c r="P16" s="17"/>
      <c r="Q16" s="41"/>
      <c r="R16" s="10"/>
      <c r="S16" s="13"/>
      <c r="T16" s="10"/>
      <c r="U16" s="10"/>
      <c r="V16" s="10"/>
    </row>
    <row r="17" spans="1:22" s="126" customFormat="1" x14ac:dyDescent="0.25">
      <c r="A17" s="111"/>
      <c r="B17" s="112" t="s">
        <v>6</v>
      </c>
      <c r="C17" s="113">
        <v>29.457139999999999</v>
      </c>
      <c r="D17" s="114">
        <v>10759.22</v>
      </c>
      <c r="E17" s="115">
        <v>258221.3</v>
      </c>
      <c r="F17" s="116">
        <v>929596680</v>
      </c>
      <c r="G17" s="131" t="s">
        <v>17</v>
      </c>
      <c r="H17" s="118">
        <v>1.2053999999999999E-3</v>
      </c>
      <c r="I17" s="114">
        <v>0.4402778</v>
      </c>
      <c r="J17" s="132" t="s">
        <v>21</v>
      </c>
      <c r="K17" s="120">
        <v>38040</v>
      </c>
      <c r="L17" s="133">
        <v>1.2054641892099999E-3</v>
      </c>
      <c r="M17" s="134">
        <v>0.44029579510981998</v>
      </c>
      <c r="N17" s="135">
        <v>10.5670990826356</v>
      </c>
      <c r="O17" s="136">
        <v>38041.5566974881</v>
      </c>
      <c r="P17" s="137" t="s">
        <v>67</v>
      </c>
      <c r="Q17" s="138">
        <v>24436.3470031545</v>
      </c>
      <c r="R17" s="124">
        <v>6109.0867507886396</v>
      </c>
      <c r="S17" s="133">
        <v>2036.36225026288</v>
      </c>
      <c r="T17" s="124">
        <v>24437.3470031545</v>
      </c>
      <c r="U17" s="124">
        <v>1.5566974881756701</v>
      </c>
      <c r="V17" s="125" t="s">
        <v>66</v>
      </c>
    </row>
    <row r="18" spans="1:22" x14ac:dyDescent="0.25">
      <c r="A18" s="4"/>
      <c r="B18" s="84"/>
      <c r="C18" s="11"/>
      <c r="D18" s="4"/>
      <c r="E18" s="143"/>
      <c r="F18" s="41"/>
      <c r="G18" s="22"/>
      <c r="H18" s="5"/>
      <c r="I18" s="4"/>
      <c r="J18" s="143"/>
      <c r="K18" s="83"/>
      <c r="L18" s="13"/>
      <c r="M18" s="143"/>
      <c r="N18" s="5"/>
      <c r="O18" s="12"/>
      <c r="P18" s="10"/>
      <c r="Q18" s="41"/>
      <c r="R18" s="10"/>
      <c r="S18" s="13"/>
      <c r="T18" s="10"/>
      <c r="U18" s="10"/>
      <c r="V18" s="10"/>
    </row>
    <row r="19" spans="1:22" x14ac:dyDescent="0.25">
      <c r="A19" s="4"/>
      <c r="B19" s="84" t="s">
        <v>7</v>
      </c>
      <c r="C19" s="72">
        <v>84.323325999999994</v>
      </c>
      <c r="D19" s="73">
        <v>30799.095000000001</v>
      </c>
      <c r="E19" s="67">
        <v>739178.28</v>
      </c>
      <c r="F19" s="74">
        <v>2661041808</v>
      </c>
      <c r="G19" s="75" t="s">
        <v>18</v>
      </c>
      <c r="H19" s="89">
        <v>-1.967E-3</v>
      </c>
      <c r="I19" s="73">
        <v>-0.71833000000000002</v>
      </c>
      <c r="J19" s="58" t="s">
        <v>55</v>
      </c>
      <c r="K19" s="100">
        <v>-62064</v>
      </c>
      <c r="L19" s="13"/>
      <c r="M19" s="143"/>
      <c r="N19" s="5"/>
      <c r="O19" s="12"/>
      <c r="P19" s="16"/>
      <c r="Q19" s="41"/>
      <c r="R19" s="10"/>
      <c r="S19" s="13"/>
      <c r="T19" s="10"/>
      <c r="U19" s="10"/>
      <c r="V19" s="15" t="s">
        <v>31</v>
      </c>
    </row>
    <row r="20" spans="1:22" x14ac:dyDescent="0.25">
      <c r="A20" s="4"/>
      <c r="B20" s="84"/>
      <c r="C20" s="11"/>
      <c r="D20" s="4"/>
      <c r="E20" s="143"/>
      <c r="F20" s="41"/>
      <c r="G20" s="22"/>
      <c r="H20" s="5"/>
      <c r="I20" s="4"/>
      <c r="J20" s="37"/>
      <c r="K20" s="83"/>
      <c r="L20" s="13"/>
      <c r="M20" s="143"/>
      <c r="N20" s="5"/>
      <c r="O20" s="12"/>
      <c r="P20" s="10"/>
      <c r="Q20" s="41"/>
      <c r="R20" s="10"/>
      <c r="S20" s="13"/>
      <c r="T20" s="10"/>
      <c r="U20" s="10"/>
      <c r="V20" s="10"/>
    </row>
    <row r="21" spans="1:22" s="55" customFormat="1" x14ac:dyDescent="0.25">
      <c r="A21" s="51"/>
      <c r="B21" s="85" t="s">
        <v>8</v>
      </c>
      <c r="C21" s="79">
        <v>164.79</v>
      </c>
      <c r="D21" s="77">
        <v>60190.03</v>
      </c>
      <c r="E21" s="68">
        <v>1444561</v>
      </c>
      <c r="F21" s="76">
        <v>5200419600</v>
      </c>
      <c r="G21" s="95" t="s">
        <v>19</v>
      </c>
      <c r="H21" s="90">
        <v>1.838E-3</v>
      </c>
      <c r="I21" s="77">
        <v>0.67130000000000001</v>
      </c>
      <c r="J21" s="81" t="s">
        <v>62</v>
      </c>
      <c r="K21" s="102">
        <v>57996</v>
      </c>
      <c r="L21" s="54"/>
      <c r="M21" s="53"/>
      <c r="O21" s="80"/>
      <c r="P21" s="82"/>
      <c r="Q21" s="52"/>
      <c r="R21" s="56"/>
      <c r="S21" s="54"/>
      <c r="T21" s="56"/>
      <c r="U21" s="56"/>
      <c r="V21" s="57" t="s">
        <v>30</v>
      </c>
    </row>
    <row r="22" spans="1:22" x14ac:dyDescent="0.25">
      <c r="A22" s="4"/>
      <c r="B22" s="84"/>
      <c r="C22" s="11"/>
      <c r="D22" s="4"/>
      <c r="E22" s="143"/>
      <c r="F22" s="41"/>
      <c r="G22" s="22"/>
      <c r="H22" s="91"/>
      <c r="I22" s="4"/>
      <c r="J22" s="143"/>
      <c r="K22" s="83"/>
      <c r="L22" s="13"/>
      <c r="M22" s="143"/>
      <c r="O22" s="12"/>
      <c r="P22" s="10"/>
      <c r="Q22" s="41"/>
      <c r="R22" s="17"/>
      <c r="S22" s="13"/>
      <c r="T22" s="10"/>
      <c r="U22" s="10"/>
      <c r="V22" s="10"/>
    </row>
    <row r="23" spans="1:22" x14ac:dyDescent="0.25">
      <c r="A23" s="4"/>
      <c r="B23" s="84" t="s">
        <v>9</v>
      </c>
      <c r="C23" s="72">
        <v>7.4801999999999993E-2</v>
      </c>
      <c r="D23" s="73">
        <v>27.321581999999999</v>
      </c>
      <c r="E23" s="67">
        <v>655.71797219999996</v>
      </c>
      <c r="F23" s="74">
        <v>2360584.7000000002</v>
      </c>
      <c r="G23" s="20" t="s">
        <v>20</v>
      </c>
      <c r="H23" s="89">
        <v>7.4802300000000002E-2</v>
      </c>
      <c r="I23" s="73">
        <v>27.321528000000001</v>
      </c>
      <c r="J23" s="59" t="s">
        <v>63</v>
      </c>
      <c r="K23" s="100">
        <v>2360580</v>
      </c>
      <c r="L23" s="13"/>
      <c r="M23" s="143"/>
      <c r="O23" s="12"/>
      <c r="P23" s="14"/>
      <c r="Q23" s="41"/>
      <c r="R23" s="10"/>
      <c r="S23" s="13"/>
      <c r="T23" s="10"/>
      <c r="U23" s="10"/>
      <c r="V23" s="15" t="s">
        <v>29</v>
      </c>
    </row>
    <row r="24" spans="1:22" x14ac:dyDescent="0.25">
      <c r="A24" s="4"/>
      <c r="B24" s="84"/>
      <c r="C24" s="11"/>
      <c r="D24" s="4"/>
      <c r="E24" s="143"/>
      <c r="F24" s="41"/>
      <c r="G24" s="22"/>
      <c r="H24" s="5"/>
      <c r="I24" s="4"/>
      <c r="J24" s="36"/>
      <c r="K24" s="83"/>
      <c r="L24" s="13"/>
      <c r="M24" s="143"/>
      <c r="O24" s="12"/>
      <c r="P24" s="10"/>
      <c r="Q24" s="41"/>
      <c r="R24" s="10"/>
      <c r="S24" s="13"/>
      <c r="T24" s="10"/>
      <c r="U24" s="10"/>
      <c r="V24" s="10"/>
    </row>
    <row r="25" spans="1:22" x14ac:dyDescent="0.25">
      <c r="A25" s="4"/>
      <c r="B25" s="84" t="s">
        <v>23</v>
      </c>
      <c r="C25" s="72">
        <v>248.09</v>
      </c>
      <c r="D25" s="73">
        <v>90613.304999999993</v>
      </c>
      <c r="E25" s="67">
        <v>2174719.2999999998</v>
      </c>
      <c r="F25" s="74">
        <v>7826289480</v>
      </c>
      <c r="G25" s="75" t="s">
        <v>26</v>
      </c>
      <c r="H25" s="89">
        <v>-1.7486999999999999E-2</v>
      </c>
      <c r="I25" s="73">
        <v>-6.3872299999999997</v>
      </c>
      <c r="J25" s="59" t="s">
        <v>56</v>
      </c>
      <c r="K25" s="100">
        <v>-551856</v>
      </c>
      <c r="L25" s="13"/>
      <c r="M25" s="143"/>
      <c r="O25" s="12"/>
      <c r="P25" s="18"/>
      <c r="Q25" s="41"/>
      <c r="R25" s="10"/>
      <c r="S25" s="13"/>
      <c r="T25" s="10"/>
      <c r="U25" s="10"/>
      <c r="V25" s="15" t="s">
        <v>32</v>
      </c>
    </row>
    <row r="26" spans="1:22" x14ac:dyDescent="0.25">
      <c r="A26" s="4"/>
      <c r="B26" s="84"/>
      <c r="C26" s="11"/>
      <c r="D26" s="4"/>
      <c r="E26" s="143"/>
      <c r="F26" s="41"/>
      <c r="G26" s="22"/>
      <c r="H26" s="5"/>
      <c r="I26" s="4"/>
      <c r="J26" s="38"/>
      <c r="K26" s="83"/>
      <c r="L26" s="13"/>
      <c r="M26" s="143"/>
      <c r="O26" s="12"/>
      <c r="P26" s="19"/>
      <c r="Q26" s="41"/>
      <c r="R26" s="10"/>
      <c r="S26" s="13"/>
      <c r="T26" s="10"/>
      <c r="U26" s="10"/>
      <c r="V26" s="10"/>
    </row>
    <row r="27" spans="1:22" x14ac:dyDescent="0.25">
      <c r="A27" s="4"/>
      <c r="B27" s="84" t="s">
        <v>24</v>
      </c>
      <c r="C27" s="72">
        <v>4.5990000000000002</v>
      </c>
      <c r="D27" s="73">
        <v>1680.5</v>
      </c>
      <c r="E27" s="67">
        <v>40332</v>
      </c>
      <c r="F27" s="74">
        <v>145195200</v>
      </c>
      <c r="G27" s="75" t="s">
        <v>27</v>
      </c>
      <c r="H27" s="89">
        <v>1.0349999999999999E-3</v>
      </c>
      <c r="I27" s="73">
        <v>0.37809999999999999</v>
      </c>
      <c r="J27" s="39" t="s">
        <v>39</v>
      </c>
      <c r="K27" s="100">
        <v>32667.84</v>
      </c>
      <c r="L27" s="13"/>
      <c r="M27" s="143"/>
      <c r="O27" s="12"/>
      <c r="P27" s="20"/>
      <c r="Q27" s="63"/>
      <c r="R27" s="10"/>
      <c r="S27" s="13"/>
      <c r="T27" s="10"/>
      <c r="U27" s="10"/>
      <c r="V27" s="15" t="s">
        <v>34</v>
      </c>
    </row>
    <row r="28" spans="1:22" x14ac:dyDescent="0.25">
      <c r="A28" s="4"/>
      <c r="B28" s="84"/>
      <c r="C28" s="11"/>
      <c r="D28" s="4"/>
      <c r="E28" s="37"/>
      <c r="F28" s="41"/>
      <c r="G28" s="22"/>
      <c r="H28" s="5"/>
      <c r="I28" s="4"/>
      <c r="J28" s="143"/>
      <c r="K28" s="83"/>
      <c r="L28" s="13"/>
      <c r="M28" s="143"/>
      <c r="N28" s="5"/>
      <c r="O28" s="12"/>
      <c r="P28" s="6"/>
      <c r="Q28" s="41"/>
      <c r="R28" s="10"/>
      <c r="S28" s="13"/>
      <c r="T28" s="10"/>
      <c r="U28" s="10"/>
      <c r="V28" s="10"/>
    </row>
    <row r="29" spans="1:22" x14ac:dyDescent="0.25">
      <c r="A29" s="4"/>
      <c r="B29" s="84" t="s">
        <v>25</v>
      </c>
      <c r="C29" s="72">
        <v>557</v>
      </c>
      <c r="D29" s="73">
        <v>203500</v>
      </c>
      <c r="E29" s="67">
        <v>4884000</v>
      </c>
      <c r="F29" s="74">
        <v>17582400000</v>
      </c>
      <c r="G29" s="75" t="s">
        <v>28</v>
      </c>
      <c r="H29" s="92" t="s">
        <v>41</v>
      </c>
      <c r="I29" s="70" t="s">
        <v>40</v>
      </c>
      <c r="J29" s="40" t="s">
        <v>42</v>
      </c>
      <c r="K29" s="103" t="s">
        <v>45</v>
      </c>
      <c r="L29" s="13"/>
      <c r="M29" s="143"/>
      <c r="N29" s="5"/>
      <c r="O29" s="12"/>
      <c r="P29" s="10"/>
      <c r="Q29" s="41"/>
      <c r="R29" s="10"/>
      <c r="S29" s="13"/>
      <c r="T29" s="10"/>
      <c r="U29" s="10"/>
      <c r="V29" s="15" t="s">
        <v>35</v>
      </c>
    </row>
    <row r="30" spans="1:22" x14ac:dyDescent="0.25">
      <c r="A30" s="4"/>
      <c r="B30" s="86"/>
      <c r="C30" s="21"/>
      <c r="D30" s="34"/>
      <c r="E30" s="37"/>
      <c r="F30" s="41"/>
      <c r="G30" s="22"/>
      <c r="H30" s="60"/>
      <c r="I30" s="34"/>
      <c r="J30" s="143"/>
      <c r="K30" s="83"/>
      <c r="L30" s="13"/>
      <c r="M30" s="143"/>
      <c r="N30" s="5"/>
      <c r="O30" s="12"/>
      <c r="P30" s="19"/>
      <c r="Q30" s="146"/>
      <c r="R30" s="19"/>
      <c r="S30" s="145"/>
      <c r="T30" s="10"/>
      <c r="U30" s="10"/>
      <c r="V30" s="19"/>
    </row>
    <row r="31" spans="1:22" x14ac:dyDescent="0.25">
      <c r="A31" s="4"/>
      <c r="B31" s="87" t="s">
        <v>36</v>
      </c>
      <c r="C31" s="78">
        <v>283.27999999999997</v>
      </c>
      <c r="D31" s="67">
        <v>103468</v>
      </c>
      <c r="E31" s="67">
        <v>2483232</v>
      </c>
      <c r="F31" s="74">
        <v>8939635200</v>
      </c>
      <c r="G31" s="75" t="s">
        <v>37</v>
      </c>
      <c r="H31" s="67">
        <v>4.4660000000000001E-4</v>
      </c>
      <c r="I31" s="67">
        <v>0.16313659999999999</v>
      </c>
      <c r="J31" s="58" t="s">
        <v>64</v>
      </c>
      <c r="K31" s="100">
        <v>14095</v>
      </c>
      <c r="L31" s="13"/>
      <c r="M31" s="37"/>
      <c r="N31" s="5"/>
      <c r="O31" s="12"/>
      <c r="P31" s="23"/>
      <c r="Q31" s="144"/>
      <c r="R31" s="22"/>
      <c r="S31" s="142"/>
      <c r="T31" s="10"/>
      <c r="U31" s="10"/>
      <c r="V31" s="75" t="s">
        <v>38</v>
      </c>
    </row>
    <row r="32" spans="1:22" x14ac:dyDescent="0.25">
      <c r="A32" s="4"/>
      <c r="B32" s="84"/>
      <c r="C32" s="11"/>
      <c r="D32" s="4"/>
      <c r="E32" s="143"/>
      <c r="F32" s="41"/>
      <c r="G32" s="10"/>
      <c r="H32" s="5"/>
      <c r="K32" s="4"/>
      <c r="L32" s="11"/>
      <c r="O32" s="12"/>
      <c r="P32" s="10"/>
      <c r="Q32" s="41"/>
      <c r="R32" s="10"/>
      <c r="S32" s="13"/>
      <c r="T32" s="10"/>
      <c r="U32" s="10"/>
      <c r="V32" s="10"/>
    </row>
    <row r="33" spans="1:22" x14ac:dyDescent="0.25">
      <c r="A33" s="4"/>
      <c r="B33" s="88" t="s">
        <v>96</v>
      </c>
      <c r="C33" s="7">
        <f>D33/365.25</f>
        <v>0</v>
      </c>
      <c r="D33" s="62">
        <f>E33/24</f>
        <v>0</v>
      </c>
      <c r="E33" s="143">
        <f>F33/3600</f>
        <v>0</v>
      </c>
      <c r="F33" s="65"/>
      <c r="G33" s="6"/>
      <c r="H33" s="61">
        <f>I33/365.25</f>
        <v>0</v>
      </c>
      <c r="I33" s="8">
        <f>J33/24</f>
        <v>0</v>
      </c>
      <c r="J33" s="8">
        <f>K33/3600</f>
        <v>0</v>
      </c>
      <c r="K33" s="62"/>
      <c r="L33" s="7" t="e">
        <f>M33/365.25</f>
        <v>#DIV/0!</v>
      </c>
      <c r="M33" s="8" t="e">
        <f>N33/24</f>
        <v>#DIV/0!</v>
      </c>
      <c r="N33" s="8" t="e">
        <f>O33/3600</f>
        <v>#DIV/0!</v>
      </c>
      <c r="O33" s="9" t="e">
        <f>T33*U33</f>
        <v>#DIV/0!</v>
      </c>
      <c r="P33" s="6"/>
      <c r="Q33" s="41" t="e">
        <f>T33-1</f>
        <v>#DIV/0!</v>
      </c>
      <c r="R33" s="10" t="e">
        <f>Q33/4</f>
        <v>#DIV/0!</v>
      </c>
      <c r="S33" s="13" t="e">
        <f>R33/3</f>
        <v>#DIV/0!</v>
      </c>
      <c r="T33" s="10" t="e">
        <f>F33/K33</f>
        <v>#DIV/0!</v>
      </c>
      <c r="U33" s="10" t="e">
        <f>K33/Q33</f>
        <v>#DIV/0!</v>
      </c>
      <c r="V33" s="6"/>
    </row>
    <row r="34" spans="1:22" x14ac:dyDescent="0.25">
      <c r="A34" s="4"/>
      <c r="B34" s="84"/>
      <c r="C34" s="21"/>
      <c r="D34" s="34"/>
      <c r="E34" s="143"/>
      <c r="F34" s="146"/>
      <c r="G34" s="19"/>
      <c r="H34" s="5"/>
      <c r="K34" s="4"/>
      <c r="L34" s="21"/>
      <c r="M34" s="2"/>
      <c r="N34" s="2"/>
      <c r="O34" s="96"/>
      <c r="P34" s="19"/>
      <c r="Q34" s="41"/>
      <c r="R34" s="10"/>
      <c r="S34" s="13"/>
      <c r="T34" s="10"/>
      <c r="U34" s="10"/>
      <c r="V34" s="10"/>
    </row>
    <row r="35" spans="1:22" ht="18" x14ac:dyDescent="0.25">
      <c r="A35" s="4"/>
      <c r="B35" s="84" t="s">
        <v>68</v>
      </c>
      <c r="C35" s="222" t="s">
        <v>81</v>
      </c>
      <c r="D35" s="223"/>
      <c r="E35" s="223"/>
      <c r="F35" s="224"/>
      <c r="G35" s="22" t="s">
        <v>69</v>
      </c>
      <c r="H35" s="225" t="s">
        <v>82</v>
      </c>
      <c r="I35" s="226"/>
      <c r="J35" s="226"/>
      <c r="K35" s="227"/>
      <c r="L35" s="222" t="s">
        <v>83</v>
      </c>
      <c r="M35" s="223"/>
      <c r="N35" s="223"/>
      <c r="O35" s="224"/>
      <c r="P35" s="22" t="s">
        <v>75</v>
      </c>
      <c r="Q35" s="41" t="s">
        <v>76</v>
      </c>
      <c r="R35" s="10" t="s">
        <v>77</v>
      </c>
      <c r="S35" s="13" t="s">
        <v>78</v>
      </c>
      <c r="T35" s="10" t="s">
        <v>86</v>
      </c>
      <c r="U35" s="10" t="s">
        <v>84</v>
      </c>
      <c r="V35" s="10" t="s">
        <v>79</v>
      </c>
    </row>
    <row r="36" spans="1:22" ht="16.5" thickBot="1" x14ac:dyDescent="0.3">
      <c r="A36" s="4"/>
      <c r="B36" s="31"/>
      <c r="C36" s="25"/>
      <c r="D36" s="35"/>
      <c r="E36" s="42"/>
      <c r="F36" s="64"/>
      <c r="G36" s="24"/>
      <c r="H36" s="93"/>
      <c r="I36" s="35"/>
      <c r="J36" s="42"/>
      <c r="K36" s="104"/>
      <c r="L36" s="97"/>
      <c r="M36" s="42"/>
      <c r="N36" s="93"/>
      <c r="O36" s="98"/>
      <c r="P36" s="24"/>
      <c r="Q36" s="64"/>
      <c r="R36" s="24"/>
      <c r="S36" s="97"/>
      <c r="T36" s="105"/>
      <c r="U36" s="105"/>
      <c r="V36" s="24"/>
    </row>
    <row r="37" spans="1:22" ht="16.5" thickBot="1" x14ac:dyDescent="0.3">
      <c r="B37" s="212" t="s">
        <v>10</v>
      </c>
      <c r="C37" s="106" t="s">
        <v>11</v>
      </c>
      <c r="D37" s="107" t="s">
        <v>12</v>
      </c>
      <c r="E37" s="66" t="s">
        <v>13</v>
      </c>
      <c r="F37" s="108" t="s">
        <v>43</v>
      </c>
      <c r="G37" s="29" t="s">
        <v>88</v>
      </c>
      <c r="H37" s="31" t="s">
        <v>11</v>
      </c>
      <c r="I37" s="32" t="s">
        <v>12</v>
      </c>
      <c r="J37" s="32" t="s">
        <v>13</v>
      </c>
      <c r="K37" s="33" t="s">
        <v>43</v>
      </c>
      <c r="L37" s="109" t="s">
        <v>11</v>
      </c>
      <c r="M37" s="110" t="s">
        <v>12</v>
      </c>
      <c r="N37" s="32" t="s">
        <v>13</v>
      </c>
      <c r="O37" s="33" t="s">
        <v>43</v>
      </c>
      <c r="P37" s="29" t="s">
        <v>89</v>
      </c>
      <c r="Q37" s="212" t="s">
        <v>92</v>
      </c>
      <c r="R37" s="212" t="s">
        <v>93</v>
      </c>
      <c r="S37" s="218" t="s">
        <v>94</v>
      </c>
      <c r="T37" s="220" t="s">
        <v>85</v>
      </c>
      <c r="U37" s="220" t="s">
        <v>80</v>
      </c>
      <c r="V37" s="220" t="s">
        <v>22</v>
      </c>
    </row>
    <row r="38" spans="1:22" ht="16.5" thickBot="1" x14ac:dyDescent="0.3">
      <c r="B38" s="217"/>
      <c r="C38" s="214" t="s">
        <v>87</v>
      </c>
      <c r="D38" s="215"/>
      <c r="E38" s="215"/>
      <c r="F38" s="215"/>
      <c r="G38" s="216"/>
      <c r="H38" s="214" t="s">
        <v>91</v>
      </c>
      <c r="I38" s="215"/>
      <c r="J38" s="215"/>
      <c r="K38" s="216"/>
      <c r="L38" s="214" t="s">
        <v>90</v>
      </c>
      <c r="M38" s="215"/>
      <c r="N38" s="215"/>
      <c r="O38" s="215"/>
      <c r="P38" s="216"/>
      <c r="Q38" s="217"/>
      <c r="R38" s="217"/>
      <c r="S38" s="219"/>
      <c r="T38" s="221"/>
      <c r="U38" s="221"/>
      <c r="V38" s="221"/>
    </row>
    <row r="39" spans="1:22" x14ac:dyDescent="0.25">
      <c r="B39" s="30"/>
    </row>
  </sheetData>
  <mergeCells count="23">
    <mergeCell ref="V37:V38"/>
    <mergeCell ref="L38:P38"/>
    <mergeCell ref="H38:K38"/>
    <mergeCell ref="C38:G38"/>
    <mergeCell ref="B37:B38"/>
    <mergeCell ref="Q37:Q38"/>
    <mergeCell ref="R37:R38"/>
    <mergeCell ref="S37:S38"/>
    <mergeCell ref="T37:T38"/>
    <mergeCell ref="U37:U38"/>
    <mergeCell ref="S2:S3"/>
    <mergeCell ref="T2:T3"/>
    <mergeCell ref="U2:U3"/>
    <mergeCell ref="V2:V3"/>
    <mergeCell ref="C35:F35"/>
    <mergeCell ref="H35:K35"/>
    <mergeCell ref="L35:O35"/>
    <mergeCell ref="R2:R3"/>
    <mergeCell ref="B2:B3"/>
    <mergeCell ref="C2:G2"/>
    <mergeCell ref="H2:K2"/>
    <mergeCell ref="L2:P2"/>
    <mergeCell ref="Q2:Q3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7"/>
  <sheetViews>
    <sheetView tabSelected="1" zoomScaleNormal="100" workbookViewId="0"/>
  </sheetViews>
  <sheetFormatPr defaultRowHeight="15.75" x14ac:dyDescent="0.25"/>
  <cols>
    <col min="1" max="1" width="8.7109375" style="1" customWidth="1"/>
    <col min="2" max="2" width="8.85546875" style="26" customWidth="1"/>
    <col min="3" max="3" width="16.7109375" style="1" bestFit="1" customWidth="1"/>
    <col min="4" max="4" width="33.85546875" style="1" bestFit="1" customWidth="1"/>
    <col min="5" max="5" width="28.7109375" style="1" bestFit="1" customWidth="1"/>
    <col min="6" max="6" width="17.28515625" style="1" bestFit="1" customWidth="1"/>
    <col min="7" max="7" width="26" style="1" bestFit="1" customWidth="1"/>
    <col min="8" max="8" width="27.7109375" style="1" bestFit="1" customWidth="1"/>
    <col min="9" max="9" width="30.140625" style="1" bestFit="1" customWidth="1"/>
    <col min="10" max="10" width="27.85546875" style="1" customWidth="1"/>
    <col min="11" max="11" width="17.140625" style="1" bestFit="1" customWidth="1"/>
    <col min="12" max="12" width="18.5703125" style="1" bestFit="1" customWidth="1"/>
    <col min="13" max="13" width="17.7109375" style="1" bestFit="1" customWidth="1"/>
    <col min="14" max="14" width="18.140625" style="1" bestFit="1" customWidth="1"/>
    <col min="15" max="15" width="16.42578125" style="1" bestFit="1" customWidth="1"/>
    <col min="16" max="16" width="26.7109375" style="1" bestFit="1" customWidth="1"/>
    <col min="17" max="17" width="19.28515625" style="1" bestFit="1" customWidth="1"/>
    <col min="18" max="18" width="19.7109375" style="1" customWidth="1"/>
    <col min="19" max="19" width="29.42578125" style="1" customWidth="1"/>
    <col min="20" max="20" width="21.85546875" style="1" bestFit="1" customWidth="1"/>
    <col min="21" max="21" width="19.5703125" style="1" bestFit="1" customWidth="1"/>
    <col min="22" max="22" width="29.28515625" style="1" customWidth="1"/>
    <col min="23" max="23" width="17.7109375" style="1" bestFit="1" customWidth="1"/>
    <col min="24" max="16384" width="9.140625" style="1"/>
  </cols>
  <sheetData>
    <row r="1" spans="2:37" ht="16.5" thickBot="1" x14ac:dyDescent="0.3">
      <c r="S1" s="5"/>
      <c r="T1" s="8"/>
      <c r="U1" s="8"/>
    </row>
    <row r="2" spans="2:37" s="26" customFormat="1" ht="16.5" thickBot="1" x14ac:dyDescent="0.3">
      <c r="B2" s="214" t="s">
        <v>10</v>
      </c>
      <c r="C2" s="216"/>
      <c r="D2" s="149" t="s">
        <v>0</v>
      </c>
      <c r="E2" s="181" t="s">
        <v>1</v>
      </c>
      <c r="F2" s="155" t="s">
        <v>2</v>
      </c>
      <c r="G2" s="181" t="s">
        <v>3</v>
      </c>
      <c r="H2" s="181" t="s">
        <v>4</v>
      </c>
      <c r="I2" s="181" t="s">
        <v>5</v>
      </c>
      <c r="J2" s="181" t="s">
        <v>6</v>
      </c>
      <c r="K2" s="155" t="s">
        <v>7</v>
      </c>
      <c r="L2" s="209" t="s">
        <v>8</v>
      </c>
      <c r="M2" s="155" t="s">
        <v>9</v>
      </c>
      <c r="N2" s="155" t="s">
        <v>23</v>
      </c>
      <c r="O2" s="155" t="s">
        <v>24</v>
      </c>
      <c r="P2" s="155" t="s">
        <v>25</v>
      </c>
      <c r="Q2" s="155" t="s">
        <v>36</v>
      </c>
      <c r="R2" s="155" t="s">
        <v>96</v>
      </c>
      <c r="S2" s="155" t="s">
        <v>68</v>
      </c>
      <c r="T2" s="214" t="s">
        <v>10</v>
      </c>
      <c r="U2" s="21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s="26" customFormat="1" ht="17.25" x14ac:dyDescent="0.25">
      <c r="B3" s="220" t="s">
        <v>87</v>
      </c>
      <c r="C3" s="150" t="s">
        <v>11</v>
      </c>
      <c r="D3" s="167" t="s">
        <v>70</v>
      </c>
      <c r="E3" s="184">
        <v>0.240846</v>
      </c>
      <c r="F3" s="161">
        <v>0.61519800000000002</v>
      </c>
      <c r="G3" s="184">
        <v>1.0000174209599999</v>
      </c>
      <c r="H3" s="184">
        <v>1.8808240000000001</v>
      </c>
      <c r="I3" s="184">
        <v>11.8592</v>
      </c>
      <c r="J3" s="180">
        <v>29.457139999999999</v>
      </c>
      <c r="K3" s="161">
        <v>84.323325999999994</v>
      </c>
      <c r="L3" s="203">
        <v>164.79</v>
      </c>
      <c r="M3" s="161">
        <v>7.4801999999999993E-2</v>
      </c>
      <c r="N3" s="161">
        <v>248.09</v>
      </c>
      <c r="O3" s="161">
        <v>4.5990000000000002</v>
      </c>
      <c r="P3" s="161">
        <v>557</v>
      </c>
      <c r="Q3" s="207">
        <v>283.27999999999997</v>
      </c>
      <c r="R3" s="50">
        <f>R4/365.25</f>
        <v>0</v>
      </c>
      <c r="S3" s="228" t="s">
        <v>81</v>
      </c>
      <c r="T3" s="164" t="s">
        <v>11</v>
      </c>
      <c r="U3" s="220" t="s">
        <v>87</v>
      </c>
      <c r="V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2:37" ht="17.25" x14ac:dyDescent="0.25">
      <c r="B4" s="231"/>
      <c r="C4" s="154" t="s">
        <v>12</v>
      </c>
      <c r="D4" s="168" t="s">
        <v>71</v>
      </c>
      <c r="E4" s="123">
        <v>87.968999999999994</v>
      </c>
      <c r="F4" s="156">
        <v>224.70099999999999</v>
      </c>
      <c r="G4" s="123">
        <v>365.25636300399998</v>
      </c>
      <c r="H4" s="123">
        <v>686.97080000000005</v>
      </c>
      <c r="I4" s="123">
        <v>4331.5720000000001</v>
      </c>
      <c r="J4" s="123">
        <v>10759.22</v>
      </c>
      <c r="K4" s="156">
        <v>30799.095000000001</v>
      </c>
      <c r="L4" s="204">
        <v>60190.03</v>
      </c>
      <c r="M4" s="156">
        <v>27.321581999999999</v>
      </c>
      <c r="N4" s="156">
        <v>90613.304999999993</v>
      </c>
      <c r="O4" s="156">
        <v>1680.5</v>
      </c>
      <c r="P4" s="156">
        <v>203500</v>
      </c>
      <c r="Q4" s="188">
        <v>103468</v>
      </c>
      <c r="R4" s="6">
        <f>R5/24</f>
        <v>0</v>
      </c>
      <c r="S4" s="229"/>
      <c r="T4" s="166" t="s">
        <v>12</v>
      </c>
      <c r="U4" s="231"/>
    </row>
    <row r="5" spans="2:37" ht="17.25" x14ac:dyDescent="0.25">
      <c r="B5" s="231"/>
      <c r="C5" s="154" t="s">
        <v>13</v>
      </c>
      <c r="D5" s="169" t="s">
        <v>74</v>
      </c>
      <c r="E5" s="178">
        <v>2111.2570000000001</v>
      </c>
      <c r="F5" s="188">
        <v>5392.8239999999996</v>
      </c>
      <c r="G5" s="178">
        <v>8766.1527122000007</v>
      </c>
      <c r="H5" s="178">
        <v>16487.3</v>
      </c>
      <c r="I5" s="178">
        <v>103957.7</v>
      </c>
      <c r="J5" s="178">
        <v>258221.3</v>
      </c>
      <c r="K5" s="188">
        <v>739178.28</v>
      </c>
      <c r="L5" s="208">
        <v>1444561</v>
      </c>
      <c r="M5" s="188">
        <v>655.71797219999996</v>
      </c>
      <c r="N5" s="188">
        <v>2174719.2999999998</v>
      </c>
      <c r="O5" s="188">
        <v>40332</v>
      </c>
      <c r="P5" s="188">
        <v>4884000</v>
      </c>
      <c r="Q5" s="188">
        <v>2483232</v>
      </c>
      <c r="R5" s="22">
        <f>R6/3600</f>
        <v>0</v>
      </c>
      <c r="S5" s="229"/>
      <c r="T5" s="166" t="s">
        <v>13</v>
      </c>
      <c r="U5" s="231"/>
    </row>
    <row r="6" spans="2:37" ht="18" thickBot="1" x14ac:dyDescent="0.3">
      <c r="B6" s="231"/>
      <c r="C6" s="154" t="s">
        <v>43</v>
      </c>
      <c r="D6" s="170" t="s">
        <v>72</v>
      </c>
      <c r="E6" s="182">
        <v>7600524</v>
      </c>
      <c r="F6" s="191">
        <v>19414166.399999999</v>
      </c>
      <c r="G6" s="182">
        <v>31558149.763999999</v>
      </c>
      <c r="H6" s="182">
        <v>59354280</v>
      </c>
      <c r="I6" s="182">
        <v>374247720</v>
      </c>
      <c r="J6" s="182">
        <v>929596680</v>
      </c>
      <c r="K6" s="191">
        <v>2661041808</v>
      </c>
      <c r="L6" s="210">
        <v>5200419600</v>
      </c>
      <c r="M6" s="191">
        <v>2360584.7000000002</v>
      </c>
      <c r="N6" s="191">
        <v>7826289480</v>
      </c>
      <c r="O6" s="191">
        <v>145195200</v>
      </c>
      <c r="P6" s="191">
        <v>17582400000</v>
      </c>
      <c r="Q6" s="191">
        <v>8939635200</v>
      </c>
      <c r="R6" s="65"/>
      <c r="S6" s="230"/>
      <c r="T6" s="166" t="s">
        <v>43</v>
      </c>
      <c r="U6" s="231"/>
    </row>
    <row r="7" spans="2:37" s="126" customFormat="1" ht="18" thickBot="1" x14ac:dyDescent="0.3">
      <c r="B7" s="221"/>
      <c r="C7" s="155" t="s">
        <v>88</v>
      </c>
      <c r="D7" s="171" t="s">
        <v>73</v>
      </c>
      <c r="E7" s="183" t="s">
        <v>57</v>
      </c>
      <c r="F7" s="157" t="s">
        <v>14</v>
      </c>
      <c r="G7" s="192" t="s">
        <v>46</v>
      </c>
      <c r="H7" s="187" t="s">
        <v>15</v>
      </c>
      <c r="I7" s="187" t="s">
        <v>16</v>
      </c>
      <c r="J7" s="187" t="s">
        <v>17</v>
      </c>
      <c r="K7" s="157" t="s">
        <v>18</v>
      </c>
      <c r="L7" s="200" t="s">
        <v>19</v>
      </c>
      <c r="M7" s="211" t="s">
        <v>20</v>
      </c>
      <c r="N7" s="157" t="s">
        <v>26</v>
      </c>
      <c r="O7" s="157" t="s">
        <v>27</v>
      </c>
      <c r="P7" s="157" t="s">
        <v>28</v>
      </c>
      <c r="Q7" s="157" t="s">
        <v>37</v>
      </c>
      <c r="R7" s="158"/>
      <c r="S7" s="158" t="s">
        <v>69</v>
      </c>
      <c r="T7" s="155" t="s">
        <v>88</v>
      </c>
      <c r="U7" s="221"/>
      <c r="V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2:37" x14ac:dyDescent="0.25">
      <c r="B8" s="232" t="s">
        <v>91</v>
      </c>
      <c r="C8" s="150" t="s">
        <v>11</v>
      </c>
      <c r="D8" s="172">
        <v>6.9486699999999998E-2</v>
      </c>
      <c r="E8" s="184">
        <v>0.16056400000000001</v>
      </c>
      <c r="F8" s="161">
        <v>-0.66535500000000003</v>
      </c>
      <c r="G8" s="184">
        <v>2.7303800000000001E-3</v>
      </c>
      <c r="H8" s="184">
        <v>2.8089999999999999E-3</v>
      </c>
      <c r="I8" s="184">
        <v>1.1180000000000001E-3</v>
      </c>
      <c r="J8" s="184">
        <v>1.2053999999999999E-3</v>
      </c>
      <c r="K8" s="161">
        <v>-1.967E-3</v>
      </c>
      <c r="L8" s="203">
        <v>1.838E-3</v>
      </c>
      <c r="M8" s="161">
        <v>7.4802300000000002E-2</v>
      </c>
      <c r="N8" s="161">
        <v>-1.7486999999999999E-2</v>
      </c>
      <c r="O8" s="161">
        <v>1.0349999999999999E-3</v>
      </c>
      <c r="P8" s="163" t="s">
        <v>41</v>
      </c>
      <c r="Q8" s="207">
        <v>4.4660000000000001E-4</v>
      </c>
      <c r="R8" s="50">
        <f>R9/365.25</f>
        <v>0</v>
      </c>
      <c r="S8" s="228" t="s">
        <v>82</v>
      </c>
      <c r="T8" s="164" t="s">
        <v>11</v>
      </c>
      <c r="U8" s="232" t="s">
        <v>91</v>
      </c>
    </row>
    <row r="9" spans="2:37" x14ac:dyDescent="0.25">
      <c r="B9" s="233"/>
      <c r="C9" s="154" t="s">
        <v>12</v>
      </c>
      <c r="D9" s="173">
        <v>25.380012000000001</v>
      </c>
      <c r="E9" s="123">
        <v>58.646000000000001</v>
      </c>
      <c r="F9" s="156">
        <v>-243.02099999999999</v>
      </c>
      <c r="G9" s="123">
        <v>0.99726968000000005</v>
      </c>
      <c r="H9" s="123">
        <v>1.025957</v>
      </c>
      <c r="I9" s="123">
        <v>0.408333</v>
      </c>
      <c r="J9" s="123">
        <v>0.4402778</v>
      </c>
      <c r="K9" s="156">
        <v>-0.71833000000000002</v>
      </c>
      <c r="L9" s="204">
        <v>0.67130000000000001</v>
      </c>
      <c r="M9" s="156">
        <v>27.321528000000001</v>
      </c>
      <c r="N9" s="156">
        <v>-6.3872299999999997</v>
      </c>
      <c r="O9" s="156">
        <v>0.37809999999999999</v>
      </c>
      <c r="P9" s="15" t="s">
        <v>40</v>
      </c>
      <c r="Q9" s="188">
        <v>0.16313659999999999</v>
      </c>
      <c r="R9" s="6">
        <f>R10/24</f>
        <v>0</v>
      </c>
      <c r="S9" s="229"/>
      <c r="T9" s="166" t="s">
        <v>12</v>
      </c>
      <c r="U9" s="233"/>
    </row>
    <row r="10" spans="2:37" x14ac:dyDescent="0.25">
      <c r="B10" s="233"/>
      <c r="C10" s="154" t="s">
        <v>13</v>
      </c>
      <c r="D10" s="168" t="s">
        <v>60</v>
      </c>
      <c r="E10" s="179" t="s">
        <v>58</v>
      </c>
      <c r="F10" s="189" t="s">
        <v>54</v>
      </c>
      <c r="G10" s="131" t="s">
        <v>47</v>
      </c>
      <c r="H10" s="179" t="s">
        <v>50</v>
      </c>
      <c r="I10" s="196" t="s">
        <v>61</v>
      </c>
      <c r="J10" s="199" t="s">
        <v>21</v>
      </c>
      <c r="K10" s="23" t="s">
        <v>55</v>
      </c>
      <c r="L10" s="205" t="s">
        <v>62</v>
      </c>
      <c r="M10" s="15" t="s">
        <v>63</v>
      </c>
      <c r="N10" s="15" t="s">
        <v>56</v>
      </c>
      <c r="O10" s="20" t="s">
        <v>39</v>
      </c>
      <c r="P10" s="75" t="s">
        <v>42</v>
      </c>
      <c r="Q10" s="23" t="s">
        <v>64</v>
      </c>
      <c r="R10" s="6">
        <f>R11/3600</f>
        <v>0</v>
      </c>
      <c r="S10" s="229"/>
      <c r="T10" s="166" t="s">
        <v>13</v>
      </c>
      <c r="U10" s="233"/>
    </row>
    <row r="11" spans="2:37" s="126" customFormat="1" ht="16.5" thickBot="1" x14ac:dyDescent="0.3">
      <c r="B11" s="234"/>
      <c r="C11" s="151" t="s">
        <v>43</v>
      </c>
      <c r="D11" s="174">
        <v>2192833</v>
      </c>
      <c r="E11" s="185">
        <v>5067014</v>
      </c>
      <c r="F11" s="162">
        <v>-20997000</v>
      </c>
      <c r="G11" s="193">
        <v>86164.100399999996</v>
      </c>
      <c r="H11" s="185">
        <v>88642.691999999995</v>
      </c>
      <c r="I11" s="185">
        <v>35280</v>
      </c>
      <c r="J11" s="185">
        <v>38040</v>
      </c>
      <c r="K11" s="162">
        <v>-62064</v>
      </c>
      <c r="L11" s="206">
        <v>57996</v>
      </c>
      <c r="M11" s="162">
        <v>2360580</v>
      </c>
      <c r="N11" s="162">
        <v>-551856</v>
      </c>
      <c r="O11" s="162">
        <v>32667.84</v>
      </c>
      <c r="P11" s="190" t="s">
        <v>45</v>
      </c>
      <c r="Q11" s="162">
        <v>14095</v>
      </c>
      <c r="R11" s="62"/>
      <c r="S11" s="230"/>
      <c r="T11" s="165" t="s">
        <v>43</v>
      </c>
      <c r="U11" s="234"/>
      <c r="V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2:37" x14ac:dyDescent="0.25">
      <c r="B12" s="232" t="s">
        <v>90</v>
      </c>
      <c r="C12" s="150" t="s">
        <v>11</v>
      </c>
      <c r="D12" s="175"/>
      <c r="E12" s="184">
        <v>0.48169157350413999</v>
      </c>
      <c r="F12" s="160"/>
      <c r="G12" s="184">
        <v>2.7378507979999999E-3</v>
      </c>
      <c r="H12" s="184">
        <v>2.8131186622E-3</v>
      </c>
      <c r="I12" s="160">
        <v>1.1180611367099999E-3</v>
      </c>
      <c r="J12" s="160">
        <v>1.2054641892099999E-3</v>
      </c>
      <c r="K12" s="160"/>
      <c r="L12" s="160"/>
      <c r="M12" s="160"/>
      <c r="N12" s="160"/>
      <c r="O12" s="160"/>
      <c r="P12" s="160"/>
      <c r="Q12" s="148"/>
      <c r="R12" s="50">
        <f>R13/365.25</f>
        <v>0</v>
      </c>
      <c r="S12" s="228" t="s">
        <v>83</v>
      </c>
      <c r="T12" s="164" t="s">
        <v>11</v>
      </c>
      <c r="U12" s="232" t="s">
        <v>90</v>
      </c>
    </row>
    <row r="13" spans="2:37" s="126" customFormat="1" x14ac:dyDescent="0.25">
      <c r="B13" s="233"/>
      <c r="C13" s="154" t="s">
        <v>12</v>
      </c>
      <c r="D13" s="13"/>
      <c r="E13" s="178">
        <v>175.93784722238701</v>
      </c>
      <c r="F13" s="10"/>
      <c r="G13" s="123">
        <v>1.000000003939</v>
      </c>
      <c r="H13" s="178">
        <v>1.0274915913867999</v>
      </c>
      <c r="I13" s="194">
        <v>0.40837183018287998</v>
      </c>
      <c r="J13" s="194">
        <v>0.44029579510981998</v>
      </c>
      <c r="K13" s="10"/>
      <c r="L13" s="10"/>
      <c r="M13" s="10"/>
      <c r="N13" s="10"/>
      <c r="O13" s="10"/>
      <c r="P13" s="10"/>
      <c r="Q13" s="10"/>
      <c r="R13" s="6">
        <f>R14/24</f>
        <v>0</v>
      </c>
      <c r="S13" s="229"/>
      <c r="T13" s="166" t="s">
        <v>12</v>
      </c>
      <c r="U13" s="233"/>
      <c r="V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2:37" x14ac:dyDescent="0.25">
      <c r="B14" s="233"/>
      <c r="C14" s="154" t="s">
        <v>13</v>
      </c>
      <c r="D14" s="133"/>
      <c r="E14" s="178">
        <v>4222.5083333337197</v>
      </c>
      <c r="F14" s="124"/>
      <c r="G14" s="178">
        <v>24.000000094533998</v>
      </c>
      <c r="H14" s="178">
        <v>24.659798193283201</v>
      </c>
      <c r="I14" s="124">
        <v>9.8009239243890303</v>
      </c>
      <c r="J14" s="124">
        <v>10.5670990826356</v>
      </c>
      <c r="K14" s="124"/>
      <c r="L14" s="124"/>
      <c r="M14" s="124"/>
      <c r="N14" s="124"/>
      <c r="O14" s="124"/>
      <c r="P14" s="124"/>
      <c r="Q14" s="202"/>
      <c r="R14" s="6">
        <f>R15/3600</f>
        <v>0</v>
      </c>
      <c r="S14" s="229"/>
      <c r="T14" s="166" t="s">
        <v>13</v>
      </c>
      <c r="U14" s="233"/>
    </row>
    <row r="15" spans="2:37" s="126" customFormat="1" ht="16.5" thickBot="1" x14ac:dyDescent="0.3">
      <c r="B15" s="233"/>
      <c r="C15" s="154" t="s">
        <v>43</v>
      </c>
      <c r="D15" s="153"/>
      <c r="E15" s="182">
        <v>15201030.000014201</v>
      </c>
      <c r="F15" s="19"/>
      <c r="G15" s="178">
        <v>86400.000340323997</v>
      </c>
      <c r="H15" s="182">
        <v>88775.273495819696</v>
      </c>
      <c r="I15" s="182">
        <v>35283.326127800501</v>
      </c>
      <c r="J15" s="195">
        <v>38041.5566974881</v>
      </c>
      <c r="K15" s="19"/>
      <c r="L15" s="19"/>
      <c r="M15" s="19"/>
      <c r="N15" s="19"/>
      <c r="O15" s="19"/>
      <c r="P15" s="19"/>
      <c r="Q15" s="19"/>
      <c r="R15" s="22"/>
      <c r="S15" s="230"/>
      <c r="T15" s="166" t="s">
        <v>43</v>
      </c>
      <c r="U15" s="233"/>
      <c r="V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37" ht="18.75" thickBot="1" x14ac:dyDescent="0.3">
      <c r="B16" s="234"/>
      <c r="C16" s="155" t="s">
        <v>89</v>
      </c>
      <c r="D16" s="176"/>
      <c r="E16" s="183" t="s">
        <v>59</v>
      </c>
      <c r="F16" s="159"/>
      <c r="G16" s="183" t="s">
        <v>48</v>
      </c>
      <c r="H16" s="192" t="s">
        <v>52</v>
      </c>
      <c r="I16" s="197" t="s">
        <v>95</v>
      </c>
      <c r="J16" s="198" t="s">
        <v>67</v>
      </c>
      <c r="K16" s="159"/>
      <c r="L16" s="159"/>
      <c r="M16" s="159"/>
      <c r="N16" s="159"/>
      <c r="O16" s="159"/>
      <c r="P16" s="159"/>
      <c r="Q16" s="155"/>
      <c r="R16" s="158"/>
      <c r="S16" s="158" t="s">
        <v>75</v>
      </c>
      <c r="T16" s="155" t="s">
        <v>89</v>
      </c>
      <c r="U16" s="234"/>
    </row>
    <row r="17" spans="1:37" s="126" customFormat="1" ht="18.75" thickBot="1" x14ac:dyDescent="0.3">
      <c r="B17" s="214" t="s">
        <v>92</v>
      </c>
      <c r="C17" s="216"/>
      <c r="D17" s="177"/>
      <c r="E17" s="186">
        <v>0.50000059206467495</v>
      </c>
      <c r="F17" s="158"/>
      <c r="G17" s="186">
        <v>365.25636300399998</v>
      </c>
      <c r="H17" s="186">
        <v>668.59022408750798</v>
      </c>
      <c r="I17" s="159">
        <v>10606.9285714285</v>
      </c>
      <c r="J17" s="159">
        <v>24436.3470031545</v>
      </c>
      <c r="K17" s="158"/>
      <c r="L17" s="158"/>
      <c r="M17" s="158"/>
      <c r="N17" s="158"/>
      <c r="O17" s="158"/>
      <c r="P17" s="158"/>
      <c r="Q17" s="158"/>
      <c r="R17" s="152" t="e">
        <f>R20-1</f>
        <v>#DIV/0!</v>
      </c>
      <c r="S17" s="158" t="s">
        <v>76</v>
      </c>
      <c r="T17" s="214" t="s">
        <v>92</v>
      </c>
      <c r="U17" s="21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8.75" thickBot="1" x14ac:dyDescent="0.3">
      <c r="B18" s="214" t="s">
        <v>93</v>
      </c>
      <c r="C18" s="216"/>
      <c r="D18" s="176"/>
      <c r="E18" s="186">
        <v>0.12500014801616799</v>
      </c>
      <c r="F18" s="159"/>
      <c r="G18" s="186">
        <v>91.314090750999995</v>
      </c>
      <c r="H18" s="186">
        <v>167.14755602187699</v>
      </c>
      <c r="I18" s="159">
        <v>2651.9821428571199</v>
      </c>
      <c r="J18" s="159">
        <v>6109.0867507886396</v>
      </c>
      <c r="K18" s="159"/>
      <c r="L18" s="159"/>
      <c r="M18" s="159"/>
      <c r="N18" s="159"/>
      <c r="O18" s="159"/>
      <c r="P18" s="159"/>
      <c r="Q18" s="155"/>
      <c r="R18" s="158" t="e">
        <f>R17/4</f>
        <v>#DIV/0!</v>
      </c>
      <c r="S18" s="22" t="s">
        <v>77</v>
      </c>
      <c r="T18" s="214" t="s">
        <v>93</v>
      </c>
      <c r="U18" s="216"/>
    </row>
    <row r="19" spans="1:37" ht="18.75" thickBot="1" x14ac:dyDescent="0.3">
      <c r="B19" s="214" t="s">
        <v>94</v>
      </c>
      <c r="C19" s="216"/>
      <c r="D19" s="177"/>
      <c r="E19" s="186">
        <v>4.1666716005389598E-2</v>
      </c>
      <c r="F19" s="158"/>
      <c r="G19" s="186">
        <v>30.438030250333298</v>
      </c>
      <c r="H19" s="186">
        <v>55.715852007292298</v>
      </c>
      <c r="I19" s="159">
        <v>883.994047619041</v>
      </c>
      <c r="J19" s="159">
        <v>2036.36225026288</v>
      </c>
      <c r="K19" s="201"/>
      <c r="L19" s="158"/>
      <c r="M19" s="158"/>
      <c r="N19" s="158"/>
      <c r="O19" s="158"/>
      <c r="P19" s="158"/>
      <c r="Q19" s="158"/>
      <c r="R19" s="158" t="e">
        <f>R18/3</f>
        <v>#DIV/0!</v>
      </c>
      <c r="S19" s="158" t="s">
        <v>78</v>
      </c>
      <c r="T19" s="214" t="s">
        <v>94</v>
      </c>
      <c r="U19" s="216"/>
    </row>
    <row r="20" spans="1:37" ht="18.75" thickBot="1" x14ac:dyDescent="0.3">
      <c r="B20" s="214" t="s">
        <v>85</v>
      </c>
      <c r="C20" s="216"/>
      <c r="D20" s="177"/>
      <c r="E20" s="159">
        <v>1.50000059206467</v>
      </c>
      <c r="F20" s="158"/>
      <c r="G20" s="159">
        <v>366.25635987026402</v>
      </c>
      <c r="H20" s="159">
        <v>669.59022408750798</v>
      </c>
      <c r="I20" s="159">
        <v>10607.9285714285</v>
      </c>
      <c r="J20" s="159">
        <v>24437.3470031545</v>
      </c>
      <c r="K20" s="158"/>
      <c r="L20" s="158"/>
      <c r="M20" s="158"/>
      <c r="N20" s="158"/>
      <c r="O20" s="158"/>
      <c r="P20" s="158"/>
      <c r="Q20" s="155"/>
      <c r="R20" s="158" t="e">
        <f>R6/R11</f>
        <v>#DIV/0!</v>
      </c>
      <c r="S20" s="158" t="s">
        <v>86</v>
      </c>
      <c r="T20" s="214" t="s">
        <v>85</v>
      </c>
      <c r="U20" s="216"/>
    </row>
    <row r="21" spans="1:37" s="55" customFormat="1" ht="18.75" thickBot="1" x14ac:dyDescent="0.3">
      <c r="B21" s="214" t="s">
        <v>80</v>
      </c>
      <c r="C21" s="216"/>
      <c r="D21" s="177"/>
      <c r="E21" s="159">
        <v>10134016.000014201</v>
      </c>
      <c r="F21" s="158"/>
      <c r="G21" s="194">
        <v>235.90215932339899</v>
      </c>
      <c r="H21" s="159">
        <v>132.58149581977401</v>
      </c>
      <c r="I21" s="159">
        <v>3.3261278005616202</v>
      </c>
      <c r="J21" s="159">
        <v>1.5566974881756701</v>
      </c>
      <c r="K21" s="158"/>
      <c r="L21" s="158"/>
      <c r="M21" s="158"/>
      <c r="N21" s="158"/>
      <c r="O21" s="158"/>
      <c r="P21" s="158"/>
      <c r="Q21" s="158"/>
      <c r="R21" s="158" t="e">
        <f>R11/R17</f>
        <v>#DIV/0!</v>
      </c>
      <c r="S21" s="158" t="s">
        <v>84</v>
      </c>
      <c r="T21" s="214" t="s">
        <v>80</v>
      </c>
      <c r="U21" s="21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8" thickBot="1" x14ac:dyDescent="0.3">
      <c r="A22" s="62"/>
      <c r="B22" s="214" t="s">
        <v>22</v>
      </c>
      <c r="C22" s="216"/>
      <c r="D22" s="171" t="s">
        <v>44</v>
      </c>
      <c r="E22" s="187" t="s">
        <v>53</v>
      </c>
      <c r="F22" s="157" t="s">
        <v>33</v>
      </c>
      <c r="G22" s="187" t="s">
        <v>49</v>
      </c>
      <c r="H22" s="187" t="s">
        <v>51</v>
      </c>
      <c r="I22" s="187" t="s">
        <v>65</v>
      </c>
      <c r="J22" s="187" t="s">
        <v>66</v>
      </c>
      <c r="K22" s="157" t="s">
        <v>31</v>
      </c>
      <c r="L22" s="200" t="s">
        <v>30</v>
      </c>
      <c r="M22" s="157" t="s">
        <v>29</v>
      </c>
      <c r="N22" s="157" t="s">
        <v>32</v>
      </c>
      <c r="O22" s="157" t="s">
        <v>34</v>
      </c>
      <c r="P22" s="157" t="s">
        <v>35</v>
      </c>
      <c r="Q22" s="157" t="s">
        <v>38</v>
      </c>
      <c r="R22" s="158"/>
      <c r="S22" s="158" t="s">
        <v>79</v>
      </c>
      <c r="T22" s="214" t="s">
        <v>22</v>
      </c>
      <c r="U22" s="216"/>
    </row>
    <row r="23" spans="1:37" x14ac:dyDescent="0.25">
      <c r="A23" s="4"/>
    </row>
    <row r="24" spans="1:37" x14ac:dyDescent="0.25">
      <c r="A24" s="4"/>
    </row>
    <row r="25" spans="1:37" x14ac:dyDescent="0.25">
      <c r="A25" s="4"/>
    </row>
    <row r="26" spans="1:37" x14ac:dyDescent="0.25">
      <c r="A26" s="4"/>
    </row>
    <row r="27" spans="1:37" x14ac:dyDescent="0.25">
      <c r="A27" s="4"/>
    </row>
    <row r="28" spans="1:37" x14ac:dyDescent="0.25">
      <c r="A28" s="4"/>
    </row>
    <row r="29" spans="1:37" x14ac:dyDescent="0.25">
      <c r="A29" s="4"/>
    </row>
    <row r="30" spans="1:37" x14ac:dyDescent="0.25">
      <c r="A30" s="4"/>
    </row>
    <row r="31" spans="1:37" x14ac:dyDescent="0.25">
      <c r="A31" s="4"/>
    </row>
    <row r="32" spans="1:37" x14ac:dyDescent="0.25">
      <c r="A32" s="4"/>
      <c r="D32" s="8"/>
      <c r="E32" s="8"/>
      <c r="F32" s="8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B37" s="30"/>
      <c r="C37" s="8"/>
    </row>
  </sheetData>
  <mergeCells count="23">
    <mergeCell ref="T18:U18"/>
    <mergeCell ref="T19:U19"/>
    <mergeCell ref="T20:U20"/>
    <mergeCell ref="T21:U21"/>
    <mergeCell ref="T22:U22"/>
    <mergeCell ref="T2:U2"/>
    <mergeCell ref="U3:U7"/>
    <mergeCell ref="U8:U11"/>
    <mergeCell ref="U12:U16"/>
    <mergeCell ref="T17:U17"/>
    <mergeCell ref="B22:C22"/>
    <mergeCell ref="B2:C2"/>
    <mergeCell ref="S3:S6"/>
    <mergeCell ref="S8:S11"/>
    <mergeCell ref="S12:S15"/>
    <mergeCell ref="B3:B7"/>
    <mergeCell ref="B8:B11"/>
    <mergeCell ref="B12:B16"/>
    <mergeCell ref="B17:C17"/>
    <mergeCell ref="B18:C18"/>
    <mergeCell ref="B19:C19"/>
    <mergeCell ref="B20:C20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Horizontal</vt:lpstr>
      <vt:lpstr>Vertical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2023-03-18T02:01:39Z</cp:lastPrinted>
  <dcterms:created xsi:type="dcterms:W3CDTF">2022-09-21T21:06:37Z</dcterms:created>
  <dcterms:modified xsi:type="dcterms:W3CDTF">2024-11-29T20:33:26Z</dcterms:modified>
</cp:coreProperties>
</file>