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лабы\fifth_lab\"/>
    </mc:Choice>
  </mc:AlternateContent>
  <bookViews>
    <workbookView xWindow="-105" yWindow="-105" windowWidth="23250" windowHeight="12570"/>
  </bookViews>
  <sheets>
    <sheet name="Лабораторная работа №5 " sheetId="3" r:id="rId1"/>
    <sheet name="Лабораторная работа №6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2" i="2" l="1"/>
  <c r="AL6" i="2"/>
  <c r="AK6" i="2"/>
  <c r="AO25" i="2"/>
  <c r="AO26" i="2"/>
  <c r="AO27" i="2"/>
  <c r="AO28" i="2"/>
  <c r="AO29" i="2"/>
  <c r="AO32" i="2"/>
  <c r="AO33" i="2"/>
  <c r="AO37" i="2"/>
  <c r="AO38" i="2"/>
  <c r="AO39" i="2"/>
  <c r="AO40" i="2"/>
  <c r="AO41" i="2"/>
  <c r="AO19" i="2"/>
  <c r="AO20" i="2"/>
  <c r="AO21" i="2"/>
  <c r="AO7" i="2"/>
  <c r="AN3" i="2"/>
  <c r="AO3" i="2" s="1"/>
  <c r="AN4" i="2"/>
  <c r="AO4" i="2" s="1"/>
  <c r="AN5" i="2"/>
  <c r="AO5" i="2" s="1"/>
  <c r="AN6" i="2"/>
  <c r="AO6" i="2" s="1"/>
  <c r="AN7" i="2"/>
  <c r="AN8" i="2"/>
  <c r="AO8" i="2" s="1"/>
  <c r="AN9" i="2"/>
  <c r="AO9" i="2" s="1"/>
  <c r="AN10" i="2"/>
  <c r="AO10" i="2" s="1"/>
  <c r="AN11" i="2"/>
  <c r="AO11" i="2" s="1"/>
  <c r="AN12" i="2"/>
  <c r="AO12" i="2" s="1"/>
  <c r="AN13" i="2"/>
  <c r="AO13" i="2" s="1"/>
  <c r="AN14" i="2"/>
  <c r="AO14" i="2" s="1"/>
  <c r="AN15" i="2"/>
  <c r="AO15" i="2" s="1"/>
  <c r="AN16" i="2"/>
  <c r="AO16" i="2" s="1"/>
  <c r="AN17" i="2"/>
  <c r="AO17" i="2" s="1"/>
  <c r="AN18" i="2"/>
  <c r="AO18" i="2" s="1"/>
  <c r="AN19" i="2"/>
  <c r="AN20" i="2"/>
  <c r="AN21" i="2"/>
  <c r="AN22" i="2"/>
  <c r="AO22" i="2" s="1"/>
  <c r="AN23" i="2"/>
  <c r="AO23" i="2" s="1"/>
  <c r="AN24" i="2"/>
  <c r="AO24" i="2" s="1"/>
  <c r="AN25" i="2"/>
  <c r="AN26" i="2"/>
  <c r="AN27" i="2"/>
  <c r="AN28" i="2"/>
  <c r="AN29" i="2"/>
  <c r="AN30" i="2"/>
  <c r="AO30" i="2" s="1"/>
  <c r="AN31" i="2"/>
  <c r="AO31" i="2" s="1"/>
  <c r="AN32" i="2"/>
  <c r="AN33" i="2"/>
  <c r="AN34" i="2"/>
  <c r="AO34" i="2" s="1"/>
  <c r="AN35" i="2"/>
  <c r="AO35" i="2" s="1"/>
  <c r="AN36" i="2"/>
  <c r="AO36" i="2" s="1"/>
  <c r="AN37" i="2"/>
  <c r="AN38" i="2"/>
  <c r="AN39" i="2"/>
  <c r="AN40" i="2"/>
  <c r="AN41" i="2"/>
  <c r="AO2" i="2"/>
  <c r="R16" i="3" a="1"/>
  <c r="R16" i="3" s="1"/>
  <c r="H12" i="3" a="1"/>
  <c r="H12" i="3" s="1"/>
  <c r="H6" i="3" a="1"/>
  <c r="H6" i="3" s="1"/>
  <c r="A7" i="3"/>
  <c r="B7" i="3"/>
  <c r="A8" i="3"/>
  <c r="B8" i="3"/>
  <c r="A9" i="3"/>
  <c r="B9" i="3"/>
  <c r="A10" i="3"/>
  <c r="B10" i="3"/>
  <c r="A11" i="3"/>
  <c r="B11" i="3"/>
  <c r="A12" i="3"/>
  <c r="B12" i="3"/>
  <c r="A13" i="3"/>
  <c r="B13" i="3"/>
  <c r="A14" i="3"/>
  <c r="B14" i="3"/>
  <c r="A15" i="3"/>
  <c r="B15" i="3"/>
  <c r="A16" i="3"/>
  <c r="B16" i="3"/>
  <c r="A17" i="3"/>
  <c r="B17" i="3"/>
  <c r="A18" i="3"/>
  <c r="B18" i="3"/>
  <c r="A19" i="3"/>
  <c r="B19" i="3"/>
  <c r="A20" i="3"/>
  <c r="B20" i="3"/>
  <c r="A21" i="3"/>
  <c r="B21" i="3"/>
  <c r="A22" i="3"/>
  <c r="B22" i="3"/>
  <c r="A23" i="3"/>
  <c r="B23" i="3"/>
  <c r="A24" i="3"/>
  <c r="B24" i="3"/>
  <c r="A25" i="3"/>
  <c r="B25" i="3"/>
  <c r="A26" i="3"/>
  <c r="B26" i="3"/>
  <c r="A27" i="3"/>
  <c r="B27" i="3"/>
  <c r="A28" i="3"/>
  <c r="B28" i="3"/>
  <c r="A29" i="3"/>
  <c r="B29" i="3"/>
  <c r="A30" i="3"/>
  <c r="B30" i="3"/>
  <c r="A31" i="3"/>
  <c r="B31" i="3"/>
  <c r="A32" i="3"/>
  <c r="B32" i="3"/>
  <c r="A33" i="3"/>
  <c r="B33" i="3"/>
  <c r="A34" i="3"/>
  <c r="B34" i="3"/>
  <c r="A35" i="3"/>
  <c r="B35" i="3"/>
  <c r="A36" i="3"/>
  <c r="B36" i="3"/>
  <c r="A37" i="3"/>
  <c r="B37" i="3"/>
  <c r="A38" i="3"/>
  <c r="B38" i="3"/>
  <c r="A39" i="3"/>
  <c r="B39" i="3"/>
  <c r="A40" i="3"/>
  <c r="B40" i="3"/>
  <c r="B41" i="3"/>
  <c r="B42" i="3"/>
  <c r="B43" i="3"/>
  <c r="B44" i="3"/>
  <c r="B45" i="3"/>
  <c r="B46" i="3"/>
  <c r="A41" i="3"/>
  <c r="A42" i="3"/>
  <c r="A43" i="3"/>
  <c r="A44" i="3"/>
  <c r="A45" i="3"/>
  <c r="A46" i="3"/>
  <c r="Z2" i="2"/>
  <c r="Y2" i="2"/>
  <c r="AK1" i="2" a="1"/>
  <c r="AK1" i="2" s="1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2" i="2"/>
  <c r="AB2" i="2" s="1"/>
  <c r="AF2" i="2" s="1"/>
  <c r="G37" i="2"/>
  <c r="G32" i="2"/>
  <c r="G31" i="2"/>
  <c r="G30" i="2"/>
  <c r="G25" i="2"/>
  <c r="G20" i="2"/>
  <c r="G19" i="2"/>
  <c r="G18" i="2"/>
  <c r="G13" i="2"/>
  <c r="G8" i="2"/>
  <c r="G7" i="2"/>
  <c r="G6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2" i="2"/>
  <c r="O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2" i="2"/>
  <c r="G2" i="2"/>
  <c r="G3" i="2"/>
  <c r="G4" i="2"/>
  <c r="G5" i="2"/>
  <c r="G9" i="2"/>
  <c r="G10" i="2"/>
  <c r="G11" i="2"/>
  <c r="G12" i="2"/>
  <c r="G14" i="2"/>
  <c r="G15" i="2"/>
  <c r="G16" i="2"/>
  <c r="G17" i="2"/>
  <c r="G21" i="2"/>
  <c r="G22" i="2"/>
  <c r="G23" i="2"/>
  <c r="G24" i="2"/>
  <c r="G26" i="2"/>
  <c r="G27" i="2"/>
  <c r="G28" i="2"/>
  <c r="G29" i="2"/>
  <c r="G33" i="2"/>
  <c r="G34" i="2"/>
  <c r="G35" i="2"/>
  <c r="G36" i="2"/>
  <c r="G38" i="2"/>
  <c r="G39" i="2"/>
  <c r="G40" i="2"/>
  <c r="G41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2" i="2"/>
  <c r="AP2" i="2" l="1"/>
  <c r="AT2" i="2" s="1"/>
  <c r="S16" i="3"/>
  <c r="H13" i="3"/>
  <c r="I7" i="3"/>
  <c r="H7" i="3"/>
  <c r="I6" i="3"/>
  <c r="H9" i="3" s="1" a="1"/>
  <c r="AL1" i="2"/>
  <c r="Q2" i="2"/>
  <c r="I1" i="2" a="1"/>
  <c r="I1" i="2" s="1"/>
  <c r="V1" i="2" a="1"/>
  <c r="V1" i="2" s="1"/>
  <c r="H9" i="3" l="1"/>
  <c r="I10" i="3"/>
  <c r="H10" i="3"/>
  <c r="I9" i="3"/>
  <c r="J1" i="2"/>
  <c r="L2" i="2" s="1"/>
  <c r="W1" i="2"/>
  <c r="Y26" i="2" s="1"/>
  <c r="Z26" i="2" s="1"/>
  <c r="L27" i="2"/>
  <c r="M27" i="2" s="1"/>
  <c r="L16" i="2"/>
  <c r="M16" i="2" s="1"/>
  <c r="L37" i="2"/>
  <c r="M37" i="2" s="1"/>
  <c r="L4" i="2"/>
  <c r="M4" i="2" s="1"/>
  <c r="Y27" i="2"/>
  <c r="Z27" i="2" s="1"/>
  <c r="Y12" i="2"/>
  <c r="Z12" i="2" s="1"/>
  <c r="L23" i="2"/>
  <c r="M23" i="2" s="1"/>
  <c r="H15" i="3" l="1" a="1"/>
  <c r="M2" i="2"/>
  <c r="L21" i="2"/>
  <c r="M21" i="2" s="1"/>
  <c r="L14" i="2"/>
  <c r="M14" i="2" s="1"/>
  <c r="Y32" i="2"/>
  <c r="Z32" i="2" s="1"/>
  <c r="Y3" i="2"/>
  <c r="Z3" i="2" s="1"/>
  <c r="Y25" i="2"/>
  <c r="Z25" i="2" s="1"/>
  <c r="Y23" i="2"/>
  <c r="Z23" i="2" s="1"/>
  <c r="L32" i="2"/>
  <c r="M32" i="2" s="1"/>
  <c r="L9" i="2"/>
  <c r="M9" i="2" s="1"/>
  <c r="L13" i="2"/>
  <c r="M13" i="2" s="1"/>
  <c r="Y30" i="2"/>
  <c r="Z30" i="2" s="1"/>
  <c r="Y10" i="2"/>
  <c r="Z10" i="2" s="1"/>
  <c r="Y22" i="2"/>
  <c r="Z22" i="2" s="1"/>
  <c r="Y21" i="2"/>
  <c r="Z21" i="2" s="1"/>
  <c r="Y5" i="2"/>
  <c r="Z5" i="2" s="1"/>
  <c r="L29" i="2"/>
  <c r="M29" i="2" s="1"/>
  <c r="Y37" i="2"/>
  <c r="Z37" i="2" s="1"/>
  <c r="Y14" i="2"/>
  <c r="Z14" i="2" s="1"/>
  <c r="L20" i="2"/>
  <c r="M20" i="2" s="1"/>
  <c r="L3" i="2"/>
  <c r="M3" i="2" s="1"/>
  <c r="Y16" i="2"/>
  <c r="Z16" i="2" s="1"/>
  <c r="Y33" i="2"/>
  <c r="Z33" i="2" s="1"/>
  <c r="Y29" i="2"/>
  <c r="Z29" i="2" s="1"/>
  <c r="L30" i="2"/>
  <c r="M30" i="2" s="1"/>
  <c r="Y40" i="2"/>
  <c r="Z40" i="2" s="1"/>
  <c r="L19" i="2"/>
  <c r="M19" i="2" s="1"/>
  <c r="Y9" i="2"/>
  <c r="Z9" i="2" s="1"/>
  <c r="Y39" i="2"/>
  <c r="Z39" i="2" s="1"/>
  <c r="Y19" i="2"/>
  <c r="Z19" i="2" s="1"/>
  <c r="Y36" i="2"/>
  <c r="Z36" i="2" s="1"/>
  <c r="L26" i="2"/>
  <c r="M26" i="2" s="1"/>
  <c r="L7" i="2"/>
  <c r="M7" i="2" s="1"/>
  <c r="Y34" i="2"/>
  <c r="Z34" i="2" s="1"/>
  <c r="L18" i="2"/>
  <c r="M18" i="2" s="1"/>
  <c r="Y31" i="2"/>
  <c r="Z31" i="2" s="1"/>
  <c r="Y4" i="2"/>
  <c r="Z4" i="2" s="1"/>
  <c r="L5" i="2"/>
  <c r="M5" i="2" s="1"/>
  <c r="L38" i="2"/>
  <c r="M38" i="2" s="1"/>
  <c r="L31" i="2"/>
  <c r="M31" i="2" s="1"/>
  <c r="L25" i="2"/>
  <c r="M25" i="2" s="1"/>
  <c r="L40" i="2"/>
  <c r="M40" i="2" s="1"/>
  <c r="L36" i="2"/>
  <c r="M36" i="2" s="1"/>
  <c r="L34" i="2"/>
  <c r="M34" i="2" s="1"/>
  <c r="Y24" i="2"/>
  <c r="Z24" i="2" s="1"/>
  <c r="L11" i="2"/>
  <c r="M11" i="2" s="1"/>
  <c r="L22" i="2"/>
  <c r="M22" i="2" s="1"/>
  <c r="Y35" i="2"/>
  <c r="Z35" i="2" s="1"/>
  <c r="Y41" i="2"/>
  <c r="Z41" i="2" s="1"/>
  <c r="Y7" i="2"/>
  <c r="Z7" i="2" s="1"/>
  <c r="Y18" i="2"/>
  <c r="Z18" i="2" s="1"/>
  <c r="Y28" i="2"/>
  <c r="Z28" i="2" s="1"/>
  <c r="L15" i="2"/>
  <c r="M15" i="2" s="1"/>
  <c r="L6" i="2"/>
  <c r="M6" i="2" s="1"/>
  <c r="Y8" i="2"/>
  <c r="Z8" i="2" s="1"/>
  <c r="Y20" i="2"/>
  <c r="Z20" i="2" s="1"/>
  <c r="Y13" i="2"/>
  <c r="Z13" i="2" s="1"/>
  <c r="L17" i="2"/>
  <c r="M17" i="2" s="1"/>
  <c r="L41" i="2"/>
  <c r="M41" i="2" s="1"/>
  <c r="Y15" i="2"/>
  <c r="Z15" i="2" s="1"/>
  <c r="Y11" i="2"/>
  <c r="Z11" i="2" s="1"/>
  <c r="L24" i="2"/>
  <c r="M24" i="2" s="1"/>
  <c r="L35" i="2"/>
  <c r="M35" i="2" s="1"/>
  <c r="Y38" i="2"/>
  <c r="Z38" i="2" s="1"/>
  <c r="L39" i="2"/>
  <c r="M39" i="2" s="1"/>
  <c r="L28" i="2"/>
  <c r="M28" i="2" s="1"/>
  <c r="L8" i="2"/>
  <c r="M8" i="2" s="1"/>
  <c r="L33" i="2"/>
  <c r="M33" i="2" s="1"/>
  <c r="L12" i="2"/>
  <c r="M12" i="2" s="1"/>
  <c r="L10" i="2"/>
  <c r="M10" i="2" s="1"/>
  <c r="Y6" i="2"/>
  <c r="Z6" i="2" s="1"/>
  <c r="Y17" i="2"/>
  <c r="Z17" i="2" s="1"/>
  <c r="H15" i="3" l="1"/>
  <c r="H16" i="3"/>
  <c r="N2" i="2"/>
  <c r="R2" i="2" s="1"/>
</calcChain>
</file>

<file path=xl/sharedStrings.xml><?xml version="1.0" encoding="utf-8"?>
<sst xmlns="http://schemas.openxmlformats.org/spreadsheetml/2006/main" count="60" uniqueCount="31">
  <si>
    <t>y</t>
  </si>
  <si>
    <t>x</t>
  </si>
  <si>
    <t>a</t>
  </si>
  <si>
    <t>b</t>
  </si>
  <si>
    <t>проверка</t>
  </si>
  <si>
    <t>ln x</t>
  </si>
  <si>
    <t>ln y</t>
  </si>
  <si>
    <t>числ</t>
  </si>
  <si>
    <t>y calc</t>
  </si>
  <si>
    <t>y среднее</t>
  </si>
  <si>
    <t>знам</t>
  </si>
  <si>
    <t>R^2</t>
  </si>
  <si>
    <t>(y - y calc)^2</t>
  </si>
  <si>
    <t>(y - y ср)^2</t>
  </si>
  <si>
    <t>ln a</t>
  </si>
  <si>
    <t>альфа</t>
  </si>
  <si>
    <t>бетта</t>
  </si>
  <si>
    <t>z (ln y calc)</t>
  </si>
  <si>
    <t>случайные числа</t>
  </si>
  <si>
    <t>транспонированная матрица x</t>
  </si>
  <si>
    <t>произведение транспонированной матрицы x и исходной матрицы x</t>
  </si>
  <si>
    <t>40 - кол-во элементов выборки, если не совпадает - накосячили</t>
  </si>
  <si>
    <t>матрица симметрична относительно главной диагонали</t>
  </si>
  <si>
    <t>элемент в правом верхнем углу = элементу в левом нижнем углу, если не так - накосячили</t>
  </si>
  <si>
    <t>обратная матрица матрицы выше</t>
  </si>
  <si>
    <t>комментарии:</t>
  </si>
  <si>
    <t>произведение x трансп. на y</t>
  </si>
  <si>
    <t>произведение обратной матрицы на матрицу произв. x транс. на y</t>
  </si>
  <si>
    <t>метод наименьших квадратов и парная линейная регрессия</t>
  </si>
  <si>
    <t>a,</t>
  </si>
  <si>
    <t>график зависимости у от х (точечная диаграмма), нанести линейный тренд, коэф. детерминации и расчетную формулу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</si>
</sst>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>
                <a:solidFill>
                  <a:schemeClr val="tx1"/>
                </a:solidFill>
              </a:rPr>
              <a:t>исходные</a:t>
            </a:r>
            <a:r>
              <a:rPr lang="ru-RU" baseline="0">
                <a:solidFill>
                  <a:schemeClr val="tx1"/>
                </a:solidFill>
              </a:rPr>
              <a:t> данные</a:t>
            </a:r>
            <a:endParaRPr lang="ru-RU">
              <a:solidFill>
                <a:schemeClr val="tx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687057477590248"/>
                  <c:y val="-0.531351695812230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'Лабораторная работа №5 '!$E$6:$E$45</c:f>
              <c:numCache>
                <c:formatCode>General</c:formatCode>
                <c:ptCount val="40"/>
                <c:pt idx="0">
                  <c:v>16</c:v>
                </c:pt>
                <c:pt idx="1">
                  <c:v>1</c:v>
                </c:pt>
                <c:pt idx="2">
                  <c:v>33</c:v>
                </c:pt>
                <c:pt idx="3">
                  <c:v>85</c:v>
                </c:pt>
                <c:pt idx="4">
                  <c:v>1</c:v>
                </c:pt>
                <c:pt idx="5">
                  <c:v>100</c:v>
                </c:pt>
                <c:pt idx="6">
                  <c:v>3</c:v>
                </c:pt>
                <c:pt idx="7">
                  <c:v>90</c:v>
                </c:pt>
                <c:pt idx="8">
                  <c:v>64</c:v>
                </c:pt>
                <c:pt idx="9">
                  <c:v>86</c:v>
                </c:pt>
                <c:pt idx="10">
                  <c:v>57</c:v>
                </c:pt>
                <c:pt idx="11">
                  <c:v>33</c:v>
                </c:pt>
                <c:pt idx="12">
                  <c:v>57</c:v>
                </c:pt>
                <c:pt idx="13">
                  <c:v>34</c:v>
                </c:pt>
                <c:pt idx="14">
                  <c:v>57</c:v>
                </c:pt>
                <c:pt idx="15">
                  <c:v>66</c:v>
                </c:pt>
                <c:pt idx="16">
                  <c:v>56</c:v>
                </c:pt>
                <c:pt idx="17">
                  <c:v>67</c:v>
                </c:pt>
                <c:pt idx="18">
                  <c:v>19</c:v>
                </c:pt>
                <c:pt idx="19">
                  <c:v>96</c:v>
                </c:pt>
                <c:pt idx="20">
                  <c:v>7</c:v>
                </c:pt>
                <c:pt idx="21">
                  <c:v>52</c:v>
                </c:pt>
                <c:pt idx="22">
                  <c:v>3</c:v>
                </c:pt>
                <c:pt idx="23">
                  <c:v>99</c:v>
                </c:pt>
                <c:pt idx="24">
                  <c:v>35</c:v>
                </c:pt>
                <c:pt idx="25">
                  <c:v>12</c:v>
                </c:pt>
                <c:pt idx="26">
                  <c:v>12</c:v>
                </c:pt>
                <c:pt idx="27">
                  <c:v>6</c:v>
                </c:pt>
                <c:pt idx="28">
                  <c:v>14</c:v>
                </c:pt>
                <c:pt idx="29">
                  <c:v>68</c:v>
                </c:pt>
                <c:pt idx="30">
                  <c:v>45</c:v>
                </c:pt>
                <c:pt idx="31">
                  <c:v>17</c:v>
                </c:pt>
                <c:pt idx="32">
                  <c:v>20</c:v>
                </c:pt>
                <c:pt idx="33">
                  <c:v>85</c:v>
                </c:pt>
                <c:pt idx="34">
                  <c:v>81</c:v>
                </c:pt>
                <c:pt idx="35">
                  <c:v>14</c:v>
                </c:pt>
                <c:pt idx="36">
                  <c:v>61</c:v>
                </c:pt>
                <c:pt idx="37">
                  <c:v>100</c:v>
                </c:pt>
                <c:pt idx="38">
                  <c:v>95</c:v>
                </c:pt>
                <c:pt idx="39">
                  <c:v>65</c:v>
                </c:pt>
              </c:numCache>
            </c:numRef>
          </c:xVal>
          <c:yVal>
            <c:numRef>
              <c:f>'Лабораторная работа №5 '!$D$6:$D$45</c:f>
              <c:numCache>
                <c:formatCode>General</c:formatCode>
                <c:ptCount val="40"/>
                <c:pt idx="0">
                  <c:v>0.37370674860253617</c:v>
                </c:pt>
                <c:pt idx="1">
                  <c:v>0.93173938255470579</c:v>
                </c:pt>
                <c:pt idx="2">
                  <c:v>0.50858878113131745</c:v>
                </c:pt>
                <c:pt idx="3">
                  <c:v>0.44165046401266372</c:v>
                </c:pt>
                <c:pt idx="4">
                  <c:v>0.91933790706918883</c:v>
                </c:pt>
                <c:pt idx="5">
                  <c:v>0.64279681861249593</c:v>
                </c:pt>
                <c:pt idx="6">
                  <c:v>0.75930227890806223</c:v>
                </c:pt>
                <c:pt idx="7">
                  <c:v>0.90785805518164131</c:v>
                </c:pt>
                <c:pt idx="8">
                  <c:v>9.7161616021770425E-2</c:v>
                </c:pt>
                <c:pt idx="9">
                  <c:v>0.61849351685523812</c:v>
                </c:pt>
                <c:pt idx="10">
                  <c:v>0.37145936946507452</c:v>
                </c:pt>
                <c:pt idx="11">
                  <c:v>0.57572978119478047</c:v>
                </c:pt>
                <c:pt idx="12">
                  <c:v>0.95864130204102027</c:v>
                </c:pt>
                <c:pt idx="13">
                  <c:v>0.72341221121852628</c:v>
                </c:pt>
                <c:pt idx="14">
                  <c:v>0.78230239184014083</c:v>
                </c:pt>
                <c:pt idx="15">
                  <c:v>0.89650187439731754</c:v>
                </c:pt>
                <c:pt idx="16">
                  <c:v>2.1956016317873361E-3</c:v>
                </c:pt>
                <c:pt idx="17">
                  <c:v>0.88109720484185328</c:v>
                </c:pt>
                <c:pt idx="18">
                  <c:v>0.39188055106229414</c:v>
                </c:pt>
                <c:pt idx="19">
                  <c:v>0.4093474640005117</c:v>
                </c:pt>
                <c:pt idx="20">
                  <c:v>0.72905794135873958</c:v>
                </c:pt>
                <c:pt idx="21">
                  <c:v>0.91990573538031306</c:v>
                </c:pt>
                <c:pt idx="22">
                  <c:v>0.7973637843151451</c:v>
                </c:pt>
                <c:pt idx="23">
                  <c:v>0.26144178021693165</c:v>
                </c:pt>
                <c:pt idx="24">
                  <c:v>0.19493270295321041</c:v>
                </c:pt>
                <c:pt idx="25">
                  <c:v>0.81027712898307058</c:v>
                </c:pt>
                <c:pt idx="26">
                  <c:v>0.81977572069379767</c:v>
                </c:pt>
                <c:pt idx="27">
                  <c:v>0.73005038844160797</c:v>
                </c:pt>
                <c:pt idx="28">
                  <c:v>0.86095362363621841</c:v>
                </c:pt>
                <c:pt idx="29">
                  <c:v>0.48458454316627719</c:v>
                </c:pt>
                <c:pt idx="30">
                  <c:v>0.66880517803392359</c:v>
                </c:pt>
                <c:pt idx="31">
                  <c:v>0.73905415197339386</c:v>
                </c:pt>
                <c:pt idx="32">
                  <c:v>0.41479559016977141</c:v>
                </c:pt>
                <c:pt idx="33">
                  <c:v>0.17961266367326179</c:v>
                </c:pt>
                <c:pt idx="34">
                  <c:v>0.1720164905731163</c:v>
                </c:pt>
                <c:pt idx="35">
                  <c:v>0.8642106232494613</c:v>
                </c:pt>
                <c:pt idx="36">
                  <c:v>0.40888295529186569</c:v>
                </c:pt>
                <c:pt idx="37">
                  <c:v>0.61458932691113699</c:v>
                </c:pt>
                <c:pt idx="38">
                  <c:v>0.9579562827020015</c:v>
                </c:pt>
                <c:pt idx="39">
                  <c:v>0.75548709710689876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7-476C-A787-8196BE6F2A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678240"/>
        <c:axId val="206680536"/>
      </c:scatterChart>
      <c:valAx>
        <c:axId val="206678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680536"/>
        <c:crosses val="autoZero"/>
        <c:crossBetween val="midCat"/>
      </c:valAx>
      <c:valAx>
        <c:axId val="206680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667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упорядоченные данные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7961854768153981"/>
                  <c:y val="-0.2075034211654886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'Лабораторная работа №5 '!$AF$5:$AF$44</c:f>
              <c:numCache>
                <c:formatCode>General</c:formatCode>
                <c:ptCount val="40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  <c:pt idx="6">
                  <c:v>13</c:v>
                </c:pt>
                <c:pt idx="7">
                  <c:v>13</c:v>
                </c:pt>
                <c:pt idx="8">
                  <c:v>14</c:v>
                </c:pt>
                <c:pt idx="9">
                  <c:v>20</c:v>
                </c:pt>
                <c:pt idx="10">
                  <c:v>22</c:v>
                </c:pt>
                <c:pt idx="11">
                  <c:v>23</c:v>
                </c:pt>
                <c:pt idx="12">
                  <c:v>23</c:v>
                </c:pt>
                <c:pt idx="13">
                  <c:v>31</c:v>
                </c:pt>
                <c:pt idx="14">
                  <c:v>32</c:v>
                </c:pt>
                <c:pt idx="15">
                  <c:v>33</c:v>
                </c:pt>
                <c:pt idx="16">
                  <c:v>37</c:v>
                </c:pt>
                <c:pt idx="17">
                  <c:v>38</c:v>
                </c:pt>
                <c:pt idx="18">
                  <c:v>41</c:v>
                </c:pt>
                <c:pt idx="19">
                  <c:v>42</c:v>
                </c:pt>
                <c:pt idx="20">
                  <c:v>45</c:v>
                </c:pt>
                <c:pt idx="21">
                  <c:v>54</c:v>
                </c:pt>
                <c:pt idx="22">
                  <c:v>56</c:v>
                </c:pt>
                <c:pt idx="23">
                  <c:v>57</c:v>
                </c:pt>
                <c:pt idx="24">
                  <c:v>59</c:v>
                </c:pt>
                <c:pt idx="25">
                  <c:v>74</c:v>
                </c:pt>
                <c:pt idx="26">
                  <c:v>81</c:v>
                </c:pt>
                <c:pt idx="27">
                  <c:v>82</c:v>
                </c:pt>
                <c:pt idx="28">
                  <c:v>84</c:v>
                </c:pt>
                <c:pt idx="29">
                  <c:v>85</c:v>
                </c:pt>
                <c:pt idx="30">
                  <c:v>90</c:v>
                </c:pt>
                <c:pt idx="31">
                  <c:v>93</c:v>
                </c:pt>
                <c:pt idx="32">
                  <c:v>97</c:v>
                </c:pt>
                <c:pt idx="33">
                  <c:v>98</c:v>
                </c:pt>
                <c:pt idx="34">
                  <c:v>98</c:v>
                </c:pt>
                <c:pt idx="35">
                  <c:v>98</c:v>
                </c:pt>
                <c:pt idx="36">
                  <c:v>98</c:v>
                </c:pt>
                <c:pt idx="37">
                  <c:v>99</c:v>
                </c:pt>
                <c:pt idx="38">
                  <c:v>99</c:v>
                </c:pt>
                <c:pt idx="39">
                  <c:v>100</c:v>
                </c:pt>
              </c:numCache>
            </c:numRef>
          </c:xVal>
          <c:yVal>
            <c:numRef>
              <c:f>'Лабораторная работа №5 '!$AE$5:$AE$44</c:f>
              <c:numCache>
                <c:formatCode>General</c:formatCode>
                <c:ptCount val="40"/>
                <c:pt idx="0">
                  <c:v>3.7117729548485912E-3</c:v>
                </c:pt>
                <c:pt idx="1">
                  <c:v>5.9257383413781062E-3</c:v>
                </c:pt>
                <c:pt idx="2">
                  <c:v>2.4579898201838701E-2</c:v>
                </c:pt>
                <c:pt idx="3">
                  <c:v>7.4131125641829554E-2</c:v>
                </c:pt>
                <c:pt idx="4">
                  <c:v>9.1097312794468865E-2</c:v>
                </c:pt>
                <c:pt idx="5">
                  <c:v>9.2012722204026565E-2</c:v>
                </c:pt>
                <c:pt idx="6">
                  <c:v>0.14367366592668751</c:v>
                </c:pt>
                <c:pt idx="7">
                  <c:v>0.16228281269928491</c:v>
                </c:pt>
                <c:pt idx="8">
                  <c:v>0.23210739571429106</c:v>
                </c:pt>
                <c:pt idx="9">
                  <c:v>0.25382703019772901</c:v>
                </c:pt>
                <c:pt idx="10">
                  <c:v>0.29492995362559882</c:v>
                </c:pt>
                <c:pt idx="11">
                  <c:v>0.32290759551421644</c:v>
                </c:pt>
                <c:pt idx="12">
                  <c:v>0.32684543393732812</c:v>
                </c:pt>
                <c:pt idx="13">
                  <c:v>0.3379767328124923</c:v>
                </c:pt>
                <c:pt idx="14">
                  <c:v>0.34510425164455372</c:v>
                </c:pt>
                <c:pt idx="15">
                  <c:v>0.37739510920283059</c:v>
                </c:pt>
                <c:pt idx="16">
                  <c:v>0.38021409222382108</c:v>
                </c:pt>
                <c:pt idx="17">
                  <c:v>0.40206238939048178</c:v>
                </c:pt>
                <c:pt idx="18">
                  <c:v>0.42930745555078731</c:v>
                </c:pt>
                <c:pt idx="19">
                  <c:v>0.45604457342972704</c:v>
                </c:pt>
                <c:pt idx="20">
                  <c:v>0.47149905784285784</c:v>
                </c:pt>
                <c:pt idx="21">
                  <c:v>0.5055687876188697</c:v>
                </c:pt>
                <c:pt idx="22">
                  <c:v>0.50867010143692992</c:v>
                </c:pt>
                <c:pt idx="23">
                  <c:v>0.54721251234596757</c:v>
                </c:pt>
                <c:pt idx="24">
                  <c:v>0.54843118586905382</c:v>
                </c:pt>
                <c:pt idx="25">
                  <c:v>0.56318122393264169</c:v>
                </c:pt>
                <c:pt idx="26">
                  <c:v>0.60269908754073698</c:v>
                </c:pt>
                <c:pt idx="27">
                  <c:v>0.63429499265425093</c:v>
                </c:pt>
                <c:pt idx="28">
                  <c:v>0.64664304586450916</c:v>
                </c:pt>
                <c:pt idx="29">
                  <c:v>0.66649560227689986</c:v>
                </c:pt>
                <c:pt idx="30">
                  <c:v>0.68269651415998245</c:v>
                </c:pt>
                <c:pt idx="31">
                  <c:v>0.69064918336291226</c:v>
                </c:pt>
                <c:pt idx="32">
                  <c:v>0.70237870917369727</c:v>
                </c:pt>
                <c:pt idx="33">
                  <c:v>0.73873315512324356</c:v>
                </c:pt>
                <c:pt idx="34">
                  <c:v>0.84998933933824428</c:v>
                </c:pt>
                <c:pt idx="35">
                  <c:v>0.85042363675253818</c:v>
                </c:pt>
                <c:pt idx="36">
                  <c:v>0.87592647532147594</c:v>
                </c:pt>
                <c:pt idx="37">
                  <c:v>0.88262389026949717</c:v>
                </c:pt>
                <c:pt idx="38">
                  <c:v>0.90293988176929318</c:v>
                </c:pt>
                <c:pt idx="39">
                  <c:v>0.93695908680239015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B1-4756-AB1B-4FF581EC4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81112"/>
        <c:axId val="566580784"/>
      </c:scatterChart>
      <c:valAx>
        <c:axId val="566581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580784"/>
        <c:crosses val="autoZero"/>
        <c:crossBetween val="midCat"/>
      </c:valAx>
      <c:valAx>
        <c:axId val="5665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66581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7.3815712624506055E-3"/>
                  <c:y val="-2.9704058523717748E-2"/>
                </c:manualLayout>
              </c:layout>
              <c:numFmt formatCode="General" sourceLinked="0"/>
              <c:spPr>
                <a:noFill/>
                <a:ln>
                  <a:solidFill>
                    <a:srgbClr val="FFC00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FFC000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33122797740255688"/>
                  <c:y val="-8.6132166208643737E-3"/>
                </c:manualLayout>
              </c:layout>
              <c:numFmt formatCode="General" sourceLinked="0"/>
              <c:spPr>
                <a:noFill/>
                <a:ln>
                  <a:solidFill>
                    <a:srgbClr val="7030A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20094277325559992"/>
                  <c:y val="-3.7042162695876915E-2"/>
                </c:manualLayout>
              </c:layout>
              <c:numFmt formatCode="General" sourceLinked="0"/>
              <c:spPr>
                <a:noFill/>
                <a:ln>
                  <a:solidFill>
                    <a:srgbClr val="00B050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'Лабораторная работа №6'!$D$2:$D$41</c:f>
              <c:numCache>
                <c:formatCode>General</c:formatCode>
                <c:ptCount val="40"/>
                <c:pt idx="0">
                  <c:v>22</c:v>
                </c:pt>
                <c:pt idx="1">
                  <c:v>32</c:v>
                </c:pt>
                <c:pt idx="2">
                  <c:v>66</c:v>
                </c:pt>
                <c:pt idx="3">
                  <c:v>107</c:v>
                </c:pt>
                <c:pt idx="4">
                  <c:v>110</c:v>
                </c:pt>
                <c:pt idx="5">
                  <c:v>140</c:v>
                </c:pt>
                <c:pt idx="6">
                  <c:v>142</c:v>
                </c:pt>
                <c:pt idx="7">
                  <c:v>157</c:v>
                </c:pt>
                <c:pt idx="8">
                  <c:v>178</c:v>
                </c:pt>
                <c:pt idx="9">
                  <c:v>301</c:v>
                </c:pt>
                <c:pt idx="10">
                  <c:v>321</c:v>
                </c:pt>
                <c:pt idx="11">
                  <c:v>334</c:v>
                </c:pt>
                <c:pt idx="12">
                  <c:v>369</c:v>
                </c:pt>
                <c:pt idx="13">
                  <c:v>380</c:v>
                </c:pt>
                <c:pt idx="14">
                  <c:v>420</c:v>
                </c:pt>
                <c:pt idx="15">
                  <c:v>428</c:v>
                </c:pt>
                <c:pt idx="16">
                  <c:v>439</c:v>
                </c:pt>
                <c:pt idx="17">
                  <c:v>482</c:v>
                </c:pt>
                <c:pt idx="18">
                  <c:v>501</c:v>
                </c:pt>
                <c:pt idx="19">
                  <c:v>517</c:v>
                </c:pt>
                <c:pt idx="20">
                  <c:v>567</c:v>
                </c:pt>
                <c:pt idx="21">
                  <c:v>568</c:v>
                </c:pt>
                <c:pt idx="22">
                  <c:v>628</c:v>
                </c:pt>
                <c:pt idx="23">
                  <c:v>652</c:v>
                </c:pt>
                <c:pt idx="24">
                  <c:v>677</c:v>
                </c:pt>
                <c:pt idx="25">
                  <c:v>688</c:v>
                </c:pt>
                <c:pt idx="26">
                  <c:v>708</c:v>
                </c:pt>
                <c:pt idx="27">
                  <c:v>761</c:v>
                </c:pt>
                <c:pt idx="28">
                  <c:v>779</c:v>
                </c:pt>
                <c:pt idx="29">
                  <c:v>813</c:v>
                </c:pt>
                <c:pt idx="30">
                  <c:v>836</c:v>
                </c:pt>
                <c:pt idx="31">
                  <c:v>849</c:v>
                </c:pt>
                <c:pt idx="32">
                  <c:v>850</c:v>
                </c:pt>
                <c:pt idx="33">
                  <c:v>855</c:v>
                </c:pt>
                <c:pt idx="34">
                  <c:v>862</c:v>
                </c:pt>
                <c:pt idx="35">
                  <c:v>869</c:v>
                </c:pt>
                <c:pt idx="36">
                  <c:v>964</c:v>
                </c:pt>
                <c:pt idx="37">
                  <c:v>989</c:v>
                </c:pt>
                <c:pt idx="38">
                  <c:v>996</c:v>
                </c:pt>
                <c:pt idx="39">
                  <c:v>999</c:v>
                </c:pt>
              </c:numCache>
            </c:numRef>
          </c:xVal>
          <c:yVal>
            <c:numRef>
              <c:f>'Лабораторная работа №6'!$E$2:$E$41</c:f>
              <c:numCache>
                <c:formatCode>General</c:formatCode>
                <c:ptCount val="40"/>
                <c:pt idx="0">
                  <c:v>2.1742365115230422E-3</c:v>
                </c:pt>
                <c:pt idx="1">
                  <c:v>8.08104606915937E-2</c:v>
                </c:pt>
                <c:pt idx="2">
                  <c:v>8.7082651719068926E-2</c:v>
                </c:pt>
                <c:pt idx="3">
                  <c:v>8.8299317507967379E-2</c:v>
                </c:pt>
                <c:pt idx="4">
                  <c:v>9.7886256860701404E-2</c:v>
                </c:pt>
                <c:pt idx="5">
                  <c:v>0.14107009220791356</c:v>
                </c:pt>
                <c:pt idx="6">
                  <c:v>0.18321398492972185</c:v>
                </c:pt>
                <c:pt idx="7">
                  <c:v>0.25097752011527041</c:v>
                </c:pt>
                <c:pt idx="8">
                  <c:v>0.26070575784882355</c:v>
                </c:pt>
                <c:pt idx="9">
                  <c:v>0.29863928012728391</c:v>
                </c:pt>
                <c:pt idx="10">
                  <c:v>0.34610756559521227</c:v>
                </c:pt>
                <c:pt idx="11">
                  <c:v>0.37177874321800164</c:v>
                </c:pt>
                <c:pt idx="12">
                  <c:v>0.40247464506187747</c:v>
                </c:pt>
                <c:pt idx="13">
                  <c:v>0.41310000995860929</c:v>
                </c:pt>
                <c:pt idx="14">
                  <c:v>0.42523640812266572</c:v>
                </c:pt>
                <c:pt idx="15">
                  <c:v>0.44234682803660053</c:v>
                </c:pt>
                <c:pt idx="16">
                  <c:v>0.47870002321683536</c:v>
                </c:pt>
                <c:pt idx="17">
                  <c:v>0.50927909600867649</c:v>
                </c:pt>
                <c:pt idx="18">
                  <c:v>0.51382058046120649</c:v>
                </c:pt>
                <c:pt idx="19">
                  <c:v>0.5578095319006372</c:v>
                </c:pt>
                <c:pt idx="20">
                  <c:v>0.56309836830750282</c:v>
                </c:pt>
                <c:pt idx="21">
                  <c:v>0.57013691821414614</c:v>
                </c:pt>
                <c:pt idx="22">
                  <c:v>0.6823327773083161</c:v>
                </c:pt>
                <c:pt idx="23">
                  <c:v>0.69045896380554239</c:v>
                </c:pt>
                <c:pt idx="24">
                  <c:v>0.72887540679318752</c:v>
                </c:pt>
                <c:pt idx="25">
                  <c:v>0.7368120107112599</c:v>
                </c:pt>
                <c:pt idx="26">
                  <c:v>0.74420928862339508</c:v>
                </c:pt>
                <c:pt idx="27">
                  <c:v>0.76513538677408</c:v>
                </c:pt>
                <c:pt idx="28">
                  <c:v>0.81615514691677304</c:v>
                </c:pt>
                <c:pt idx="29">
                  <c:v>0.83296150031115779</c:v>
                </c:pt>
                <c:pt idx="30">
                  <c:v>0.84880986013187854</c:v>
                </c:pt>
                <c:pt idx="31">
                  <c:v>0.84929454999827003</c:v>
                </c:pt>
                <c:pt idx="32">
                  <c:v>0.88040509901399799</c:v>
                </c:pt>
                <c:pt idx="33">
                  <c:v>0.88459629993356692</c:v>
                </c:pt>
                <c:pt idx="34">
                  <c:v>0.88997787287663954</c:v>
                </c:pt>
                <c:pt idx="35">
                  <c:v>0.8950751790943241</c:v>
                </c:pt>
                <c:pt idx="36">
                  <c:v>0.91246994031917006</c:v>
                </c:pt>
                <c:pt idx="37">
                  <c:v>0.97421748767681893</c:v>
                </c:pt>
                <c:pt idx="38">
                  <c:v>0.97727321901636666</c:v>
                </c:pt>
                <c:pt idx="39">
                  <c:v>0.97996175350606307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A-487B-A4C4-5D0B7F21A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153992"/>
        <c:axId val="541151696"/>
      </c:scatterChart>
      <c:valAx>
        <c:axId val="54115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151696"/>
        <c:crosses val="autoZero"/>
        <c:crossBetween val="midCat"/>
      </c:valAx>
      <c:valAx>
        <c:axId val="5411516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153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18</xdr:row>
      <xdr:rowOff>10885</xdr:rowOff>
    </xdr:from>
    <xdr:to>
      <xdr:col>14</xdr:col>
      <xdr:colOff>76200</xdr:colOff>
      <xdr:row>32</xdr:row>
      <xdr:rowOff>163285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5F13576-5DD3-BF53-04D2-D7B1B1B995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10886</xdr:colOff>
      <xdr:row>18</xdr:row>
      <xdr:rowOff>10886</xdr:rowOff>
    </xdr:from>
    <xdr:to>
      <xdr:col>22</xdr:col>
      <xdr:colOff>315686</xdr:colOff>
      <xdr:row>32</xdr:row>
      <xdr:rowOff>163286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807E4FA-E8A5-8ACC-DA58-8C41EFF7FE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36</xdr:col>
      <xdr:colOff>381000</xdr:colOff>
      <xdr:row>3</xdr:row>
      <xdr:rowOff>179070</xdr:rowOff>
    </xdr:from>
    <xdr:ext cx="180242" cy="18376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278A5A-C660-8D1D-CD1F-985A599B7435}"/>
                </a:ext>
              </a:extLst>
            </xdr:cNvPr>
            <xdr:cNvSpPr txBox="1"/>
          </xdr:nvSpPr>
          <xdr:spPr>
            <a:xfrm>
              <a:off x="23378160" y="727710"/>
              <a:ext cx="180242" cy="18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>
                            <a:latin typeface="Cambria Math" panose="02040503050406030204" pitchFamily="18" charset="0"/>
                          </a:rPr>
                          <m:t>ⅇ</m:t>
                        </m:r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𝛽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2278A5A-C660-8D1D-CD1F-985A599B7435}"/>
                </a:ext>
              </a:extLst>
            </xdr:cNvPr>
            <xdr:cNvSpPr txBox="1"/>
          </xdr:nvSpPr>
          <xdr:spPr>
            <a:xfrm>
              <a:off x="23378160" y="727710"/>
              <a:ext cx="180242" cy="18376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ⅇ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𝛽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39</xdr:col>
      <xdr:colOff>22860</xdr:colOff>
      <xdr:row>0</xdr:row>
      <xdr:rowOff>7620</xdr:rowOff>
    </xdr:from>
    <xdr:ext cx="820609" cy="1788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BD7C8FC-AC3E-E9C7-5DFA-DC388EDE617B}"/>
                </a:ext>
              </a:extLst>
            </xdr:cNvPr>
            <xdr:cNvSpPr txBox="1"/>
          </xdr:nvSpPr>
          <xdr:spPr>
            <a:xfrm>
              <a:off x="24970740" y="7620"/>
              <a:ext cx="820609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</a:rPr>
                      <m:t>𝑦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𝑐𝑎𝑙𝑐</m:t>
                    </m:r>
                    <m:r>
                      <a:rPr lang="ru-RU" sz="11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ru-RU" sz="1100" i="1">
                        <a:latin typeface="Cambria Math" panose="02040503050406030204" pitchFamily="18" charset="0"/>
                      </a:rPr>
                      <m:t>𝑎</m:t>
                    </m:r>
                    <m:sSup>
                      <m:sSupPr>
                        <m:ctrlPr>
                          <a:rPr lang="ru-R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p>
                        <m:r>
                          <a:rPr lang="ru-RU" sz="1100" i="1">
                            <a:latin typeface="Cambria Math" panose="02040503050406030204" pitchFamily="18" charset="0"/>
                          </a:rPr>
                          <m:t>𝑏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BD7C8FC-AC3E-E9C7-5DFA-DC388EDE617B}"/>
                </a:ext>
              </a:extLst>
            </xdr:cNvPr>
            <xdr:cNvSpPr txBox="1"/>
          </xdr:nvSpPr>
          <xdr:spPr>
            <a:xfrm>
              <a:off x="24970740" y="7620"/>
              <a:ext cx="820609" cy="1788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</a:rPr>
                <a:t>𝑦</a:t>
              </a:r>
              <a:r>
                <a:rPr lang="en-US" sz="1100" b="0" i="0">
                  <a:latin typeface="Cambria Math" panose="02040503050406030204" pitchFamily="18" charset="0"/>
                </a:rPr>
                <a:t> 𝑐𝑎𝑙𝑐</a:t>
              </a:r>
              <a:r>
                <a:rPr lang="ru-RU" sz="1100" i="0">
                  <a:latin typeface="Cambria Math" panose="02040503050406030204" pitchFamily="18" charset="0"/>
                </a:rPr>
                <a:t>=𝑎𝑥</a:t>
              </a:r>
              <a:r>
                <a:rPr lang="ru-R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ru-RU" sz="1100" i="0">
                  <a:latin typeface="Cambria Math" panose="02040503050406030204" pitchFamily="18" charset="0"/>
                </a:rPr>
                <a:t>𝑏</a:t>
              </a:r>
              <a:endParaRPr lang="ru-RU" sz="1100"/>
            </a:p>
          </xdr:txBody>
        </xdr:sp>
      </mc:Fallback>
    </mc:AlternateContent>
    <xdr:clientData/>
  </xdr:oneCellAnchor>
  <xdr:twoCellAnchor>
    <xdr:from>
      <xdr:col>45</xdr:col>
      <xdr:colOff>0</xdr:colOff>
      <xdr:row>4</xdr:row>
      <xdr:rowOff>10887</xdr:rowOff>
    </xdr:from>
    <xdr:to>
      <xdr:col>52</xdr:col>
      <xdr:colOff>304800</xdr:colOff>
      <xdr:row>18</xdr:row>
      <xdr:rowOff>163287</xdr:rowOff>
    </xdr:to>
    <xdr:graphicFrame macro="">
      <xdr:nvGraphicFramePr>
        <xdr:cNvPr id="85" name="Диаграмма 84">
          <a:extLst>
            <a:ext uri="{FF2B5EF4-FFF2-40B4-BE49-F238E27FC236}">
              <a16:creationId xmlns:a16="http://schemas.microsoft.com/office/drawing/2014/main" id="{058BD928-0C71-C663-E348-7EDA9BD913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"/>
  <sheetViews>
    <sheetView tabSelected="1" zoomScale="51" zoomScaleNormal="85" workbookViewId="0">
      <selection activeCell="E6" sqref="E6:E45"/>
    </sheetView>
  </sheetViews>
  <sheetFormatPr defaultRowHeight="15" x14ac:dyDescent="0.25"/>
  <cols>
    <col min="8" max="8" width="12" bestFit="1" customWidth="1"/>
    <col min="9" max="9" width="9" bestFit="1" customWidth="1"/>
  </cols>
  <sheetData>
    <row r="1" spans="1:40" x14ac:dyDescent="0.25">
      <c r="A1" s="18">
        <v>90</v>
      </c>
      <c r="B1" s="19">
        <v>5</v>
      </c>
      <c r="C1" s="19">
        <v>100</v>
      </c>
      <c r="D1" s="19">
        <v>98</v>
      </c>
      <c r="E1" s="19">
        <v>12</v>
      </c>
      <c r="F1" s="19">
        <v>98</v>
      </c>
      <c r="G1" s="19">
        <v>57</v>
      </c>
      <c r="H1" s="19">
        <v>32</v>
      </c>
      <c r="I1" s="19">
        <v>85</v>
      </c>
      <c r="J1" s="19">
        <v>81</v>
      </c>
      <c r="K1" s="19">
        <v>23</v>
      </c>
      <c r="L1" s="19">
        <v>13</v>
      </c>
      <c r="M1" s="19">
        <v>84</v>
      </c>
      <c r="N1" s="19">
        <v>14</v>
      </c>
      <c r="O1" s="19">
        <v>97</v>
      </c>
      <c r="P1" s="19">
        <v>98</v>
      </c>
      <c r="Q1" s="19">
        <v>59</v>
      </c>
      <c r="R1" s="19">
        <v>99</v>
      </c>
      <c r="S1" s="19">
        <v>20</v>
      </c>
      <c r="T1" s="19">
        <v>38</v>
      </c>
      <c r="U1" s="19">
        <v>98</v>
      </c>
      <c r="V1" s="19">
        <v>41</v>
      </c>
      <c r="W1" s="19">
        <v>23</v>
      </c>
      <c r="X1" s="19">
        <v>31</v>
      </c>
      <c r="Y1" s="19">
        <v>56</v>
      </c>
      <c r="Z1" s="19">
        <v>82</v>
      </c>
      <c r="AA1" s="19">
        <v>45</v>
      </c>
      <c r="AB1" s="19">
        <v>6</v>
      </c>
      <c r="AC1" s="19">
        <v>74</v>
      </c>
      <c r="AD1" s="19">
        <v>22</v>
      </c>
      <c r="AE1" s="19">
        <v>2</v>
      </c>
      <c r="AF1" s="19">
        <v>37</v>
      </c>
      <c r="AG1" s="19">
        <v>13</v>
      </c>
      <c r="AH1" s="19">
        <v>54</v>
      </c>
      <c r="AI1" s="19">
        <v>99</v>
      </c>
      <c r="AJ1" s="19">
        <v>2</v>
      </c>
      <c r="AK1" s="19">
        <v>33</v>
      </c>
      <c r="AL1" s="19">
        <v>93</v>
      </c>
      <c r="AM1" s="19">
        <v>42</v>
      </c>
      <c r="AN1" s="20">
        <v>10</v>
      </c>
    </row>
    <row r="2" spans="1:40" x14ac:dyDescent="0.25">
      <c r="A2" s="21">
        <v>1</v>
      </c>
      <c r="B2" s="12">
        <v>1</v>
      </c>
      <c r="C2" s="12">
        <v>1</v>
      </c>
      <c r="D2" s="12">
        <v>1</v>
      </c>
      <c r="E2" s="12">
        <v>1</v>
      </c>
      <c r="F2" s="12">
        <v>1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  <c r="Q2" s="12">
        <v>1</v>
      </c>
      <c r="R2" s="12">
        <v>1</v>
      </c>
      <c r="S2" s="12">
        <v>1</v>
      </c>
      <c r="T2" s="12">
        <v>1</v>
      </c>
      <c r="U2" s="12">
        <v>1</v>
      </c>
      <c r="V2" s="12">
        <v>1</v>
      </c>
      <c r="W2" s="12">
        <v>1</v>
      </c>
      <c r="X2" s="12">
        <v>1</v>
      </c>
      <c r="Y2" s="12">
        <v>1</v>
      </c>
      <c r="Z2" s="12">
        <v>1</v>
      </c>
      <c r="AA2" s="12">
        <v>1</v>
      </c>
      <c r="AB2" s="12">
        <v>1</v>
      </c>
      <c r="AC2" s="12">
        <v>1</v>
      </c>
      <c r="AD2" s="12">
        <v>1</v>
      </c>
      <c r="AE2" s="12">
        <v>1</v>
      </c>
      <c r="AF2" s="12">
        <v>1</v>
      </c>
      <c r="AG2" s="12">
        <v>1</v>
      </c>
      <c r="AH2" s="12">
        <v>1</v>
      </c>
      <c r="AI2" s="12">
        <v>1</v>
      </c>
      <c r="AJ2" s="12">
        <v>1</v>
      </c>
      <c r="AK2" s="12">
        <v>1</v>
      </c>
      <c r="AL2" s="12">
        <v>1</v>
      </c>
      <c r="AM2" s="12">
        <v>1</v>
      </c>
      <c r="AN2" s="13">
        <v>1</v>
      </c>
    </row>
    <row r="3" spans="1:40" x14ac:dyDescent="0.25">
      <c r="A3" s="42" t="s">
        <v>19</v>
      </c>
      <c r="B3" s="43"/>
      <c r="C3" s="44"/>
    </row>
    <row r="4" spans="1:40" x14ac:dyDescent="0.25">
      <c r="AE4" s="6" t="s">
        <v>0</v>
      </c>
      <c r="AF4" s="7" t="s">
        <v>1</v>
      </c>
    </row>
    <row r="5" spans="1:40" x14ac:dyDescent="0.25">
      <c r="A5" s="38" t="s">
        <v>18</v>
      </c>
      <c r="B5" s="39"/>
      <c r="D5" s="16" t="s">
        <v>0</v>
      </c>
      <c r="E5" s="40" t="s">
        <v>1</v>
      </c>
      <c r="F5" s="41"/>
      <c r="R5" t="s">
        <v>25</v>
      </c>
      <c r="AE5" s="8">
        <v>3.7117729548485912E-3</v>
      </c>
      <c r="AF5" s="2">
        <v>2</v>
      </c>
    </row>
    <row r="6" spans="1:40" x14ac:dyDescent="0.25">
      <c r="A6" s="6" t="s">
        <v>0</v>
      </c>
      <c r="B6" s="7" t="s">
        <v>1</v>
      </c>
      <c r="D6" s="14">
        <v>0.37370674860253617</v>
      </c>
      <c r="E6" s="19">
        <v>16</v>
      </c>
      <c r="F6" s="20">
        <v>1</v>
      </c>
      <c r="H6" s="23">
        <f t="array" ref="H6:I7">MMULT(A1:AN2,E6:F45)</f>
        <v>112887</v>
      </c>
      <c r="I6" s="24">
        <v>2066</v>
      </c>
      <c r="J6" s="45" t="s">
        <v>20</v>
      </c>
      <c r="K6" s="46"/>
      <c r="L6" s="46"/>
      <c r="M6" s="46"/>
      <c r="N6" s="46"/>
      <c r="O6" s="46"/>
      <c r="P6" s="41"/>
      <c r="Q6" s="22"/>
      <c r="R6" t="s">
        <v>21</v>
      </c>
      <c r="AE6" s="8">
        <v>5.9257383413781062E-3</v>
      </c>
      <c r="AF6" s="2">
        <v>2</v>
      </c>
    </row>
    <row r="7" spans="1:40" x14ac:dyDescent="0.25">
      <c r="A7" s="8">
        <f ca="1">RAND()</f>
        <v>0.34692262710067812</v>
      </c>
      <c r="B7" s="2">
        <f ca="1">RANDBETWEEN(1,100)</f>
        <v>4</v>
      </c>
      <c r="D7" s="14">
        <v>0.93173938255470579</v>
      </c>
      <c r="E7" s="9">
        <v>1</v>
      </c>
      <c r="F7" s="10">
        <v>1</v>
      </c>
      <c r="H7" s="25">
        <v>1912</v>
      </c>
      <c r="I7" s="26">
        <v>40</v>
      </c>
      <c r="J7" s="47"/>
      <c r="K7" s="48"/>
      <c r="L7" s="48"/>
      <c r="M7" s="48"/>
      <c r="N7" s="48"/>
      <c r="O7" s="48"/>
      <c r="P7" s="49"/>
      <c r="Q7" s="22"/>
      <c r="R7" t="s">
        <v>22</v>
      </c>
      <c r="AE7" s="8">
        <v>2.4579898201838701E-2</v>
      </c>
      <c r="AF7" s="2">
        <v>5</v>
      </c>
    </row>
    <row r="8" spans="1:40" x14ac:dyDescent="0.25">
      <c r="A8" s="8">
        <f t="shared" ref="A8:A46" ca="1" si="0">RAND()</f>
        <v>6.7477721013370351E-3</v>
      </c>
      <c r="B8" s="2">
        <f t="shared" ref="B8:B46" ca="1" si="1">RANDBETWEEN(1,100)</f>
        <v>89</v>
      </c>
      <c r="D8" s="14">
        <v>0.50858878113131745</v>
      </c>
      <c r="E8" s="9">
        <v>33</v>
      </c>
      <c r="F8" s="10">
        <v>1</v>
      </c>
      <c r="R8" t="s">
        <v>23</v>
      </c>
      <c r="AE8" s="8">
        <v>7.4131125641829554E-2</v>
      </c>
      <c r="AF8" s="2">
        <v>6</v>
      </c>
    </row>
    <row r="9" spans="1:40" x14ac:dyDescent="0.25">
      <c r="A9" s="8">
        <f t="shared" ca="1" si="0"/>
        <v>0.56377256162266076</v>
      </c>
      <c r="B9" s="2">
        <f t="shared" ca="1" si="1"/>
        <v>40</v>
      </c>
      <c r="D9" s="14">
        <v>0.44165046401266372</v>
      </c>
      <c r="E9" s="9">
        <v>85</v>
      </c>
      <c r="F9" s="10">
        <v>1</v>
      </c>
      <c r="H9" s="27">
        <f t="array" ref="H9:I10">MINVERSE(H6:I7)</f>
        <v>7.0760391163442356E-5</v>
      </c>
      <c r="I9" s="28">
        <v>-3.6547742035917975E-3</v>
      </c>
      <c r="J9" s="45" t="s">
        <v>24</v>
      </c>
      <c r="K9" s="46"/>
      <c r="L9" s="46"/>
      <c r="M9" s="41"/>
      <c r="AE9" s="8">
        <v>9.1097312794468865E-2</v>
      </c>
      <c r="AF9" s="2">
        <v>10</v>
      </c>
    </row>
    <row r="10" spans="1:40" x14ac:dyDescent="0.25">
      <c r="A10" s="8">
        <f t="shared" ca="1" si="0"/>
        <v>0.1345384174914247</v>
      </c>
      <c r="B10" s="2">
        <f t="shared" ca="1" si="1"/>
        <v>79</v>
      </c>
      <c r="D10" s="14">
        <v>0.91933790706918883</v>
      </c>
      <c r="E10" s="9">
        <v>1</v>
      </c>
      <c r="F10" s="10">
        <v>1</v>
      </c>
      <c r="H10" s="29">
        <v>-3.3823466976125442E-3</v>
      </c>
      <c r="I10" s="30">
        <v>0.19969820693168791</v>
      </c>
      <c r="J10" s="47"/>
      <c r="K10" s="48"/>
      <c r="L10" s="48"/>
      <c r="M10" s="49"/>
      <c r="R10" t="s">
        <v>30</v>
      </c>
      <c r="AE10" s="8">
        <v>9.2012722204026565E-2</v>
      </c>
      <c r="AF10" s="2">
        <v>12</v>
      </c>
    </row>
    <row r="11" spans="1:40" x14ac:dyDescent="0.25">
      <c r="A11" s="8">
        <f t="shared" ca="1" si="0"/>
        <v>0.58200039237495516</v>
      </c>
      <c r="B11" s="2">
        <f t="shared" ca="1" si="1"/>
        <v>11</v>
      </c>
      <c r="D11" s="14">
        <v>0.64279681861249593</v>
      </c>
      <c r="E11" s="9">
        <v>100</v>
      </c>
      <c r="F11" s="10">
        <v>1</v>
      </c>
      <c r="AE11" s="8">
        <v>0.14367366592668751</v>
      </c>
      <c r="AF11" s="2">
        <v>13</v>
      </c>
    </row>
    <row r="12" spans="1:40" x14ac:dyDescent="0.25">
      <c r="A12" s="8">
        <f t="shared" ca="1" si="0"/>
        <v>0.35240130340988041</v>
      </c>
      <c r="B12" s="2">
        <f t="shared" ca="1" si="1"/>
        <v>23</v>
      </c>
      <c r="D12" s="14">
        <v>0.75930227890806223</v>
      </c>
      <c r="E12" s="9">
        <v>3</v>
      </c>
      <c r="F12" s="10">
        <v>1</v>
      </c>
      <c r="H12" s="31">
        <f t="array" ref="H12:H13">MMULT(A1:AN2, D6:D45)</f>
        <v>1227.9002014901023</v>
      </c>
      <c r="I12" s="45" t="s">
        <v>26</v>
      </c>
      <c r="J12" s="46"/>
      <c r="K12" s="41"/>
      <c r="R12" t="s">
        <v>28</v>
      </c>
      <c r="AE12" s="8">
        <v>0.16228281269928491</v>
      </c>
      <c r="AF12" s="2">
        <v>13</v>
      </c>
    </row>
    <row r="13" spans="1:40" x14ac:dyDescent="0.25">
      <c r="A13" s="8">
        <f t="shared" ca="1" si="0"/>
        <v>8.7938985620281684E-3</v>
      </c>
      <c r="B13" s="2">
        <f t="shared" ca="1" si="1"/>
        <v>51</v>
      </c>
      <c r="D13" s="14">
        <v>0.90785805518164131</v>
      </c>
      <c r="E13" s="9">
        <v>90</v>
      </c>
      <c r="F13" s="10">
        <v>1</v>
      </c>
      <c r="H13" s="32">
        <v>24.576957029473068</v>
      </c>
      <c r="I13" s="47"/>
      <c r="J13" s="48"/>
      <c r="K13" s="49"/>
      <c r="AE13" s="8">
        <v>0.23210739571429106</v>
      </c>
      <c r="AF13" s="2">
        <v>14</v>
      </c>
    </row>
    <row r="14" spans="1:40" x14ac:dyDescent="0.25">
      <c r="A14" s="8">
        <f t="shared" ca="1" si="0"/>
        <v>0.22287538160722165</v>
      </c>
      <c r="B14" s="2">
        <f t="shared" ca="1" si="1"/>
        <v>26</v>
      </c>
      <c r="D14" s="14">
        <v>9.7161616021770425E-2</v>
      </c>
      <c r="E14" s="9">
        <v>64</v>
      </c>
      <c r="F14" s="10">
        <v>1</v>
      </c>
      <c r="AE14" s="8">
        <v>0.25382703019772901</v>
      </c>
      <c r="AF14" s="2">
        <v>20</v>
      </c>
    </row>
    <row r="15" spans="1:40" ht="14.45" customHeight="1" x14ac:dyDescent="0.25">
      <c r="A15" s="8">
        <f t="shared" ca="1" si="0"/>
        <v>0.54850416604760466</v>
      </c>
      <c r="B15" s="2">
        <f t="shared" ca="1" si="1"/>
        <v>12</v>
      </c>
      <c r="D15" s="14">
        <v>0.61849351685523812</v>
      </c>
      <c r="E15" s="9">
        <v>86</v>
      </c>
      <c r="F15" s="10">
        <v>1</v>
      </c>
      <c r="H15" s="33">
        <f t="array" ref="H15:H16">MMULT(H9:I10, H12:H13)</f>
        <v>-2.936529986992939E-3</v>
      </c>
      <c r="I15" s="16" t="s">
        <v>2</v>
      </c>
      <c r="J15" s="50" t="s">
        <v>27</v>
      </c>
      <c r="K15" s="51"/>
      <c r="L15" s="51"/>
      <c r="M15" s="51"/>
      <c r="N15" s="51"/>
      <c r="O15" s="51"/>
      <c r="P15" s="52"/>
      <c r="R15" s="37" t="s">
        <v>4</v>
      </c>
      <c r="S15" s="37"/>
      <c r="AE15" s="8">
        <v>0.29492995362559882</v>
      </c>
      <c r="AF15" s="2">
        <v>22</v>
      </c>
    </row>
    <row r="16" spans="1:40" x14ac:dyDescent="0.25">
      <c r="A16" s="8">
        <f t="shared" ca="1" si="0"/>
        <v>0.83357093889947409</v>
      </c>
      <c r="B16" s="2">
        <f t="shared" ca="1" si="1"/>
        <v>18</v>
      </c>
      <c r="D16" s="14">
        <v>0.37145936946507452</v>
      </c>
      <c r="E16" s="9">
        <v>57</v>
      </c>
      <c r="F16" s="10">
        <v>1</v>
      </c>
      <c r="H16" s="34">
        <v>0.75479005911508956</v>
      </c>
      <c r="I16" s="35" t="s">
        <v>3</v>
      </c>
      <c r="J16" s="53"/>
      <c r="K16" s="54"/>
      <c r="L16" s="54"/>
      <c r="M16" s="54"/>
      <c r="N16" s="54"/>
      <c r="O16" s="54"/>
      <c r="P16" s="55"/>
      <c r="R16" s="36">
        <f t="array" ref="R16:S16">LINEST(D6:D45, E6:E45)</f>
        <v>-2.3324734359262095E-3</v>
      </c>
      <c r="S16" s="36">
        <v>0.72591615597409953</v>
      </c>
      <c r="AE16" s="8">
        <v>0.32290759551421644</v>
      </c>
      <c r="AF16" s="2">
        <v>23</v>
      </c>
    </row>
    <row r="17" spans="1:32" x14ac:dyDescent="0.25">
      <c r="A17" s="8">
        <f t="shared" ca="1" si="0"/>
        <v>0.92753182421853975</v>
      </c>
      <c r="B17" s="2">
        <f t="shared" ca="1" si="1"/>
        <v>26</v>
      </c>
      <c r="D17" s="14">
        <v>0.57572978119478047</v>
      </c>
      <c r="E17" s="9">
        <v>33</v>
      </c>
      <c r="F17" s="10">
        <v>1</v>
      </c>
      <c r="AE17" s="8">
        <v>0.32684543393732812</v>
      </c>
      <c r="AF17" s="2">
        <v>23</v>
      </c>
    </row>
    <row r="18" spans="1:32" x14ac:dyDescent="0.25">
      <c r="A18" s="8">
        <f t="shared" ca="1" si="0"/>
        <v>0.65124774310862055</v>
      </c>
      <c r="B18" s="2">
        <f t="shared" ca="1" si="1"/>
        <v>3</v>
      </c>
      <c r="D18" s="14">
        <v>0.95864130204102027</v>
      </c>
      <c r="E18" s="9">
        <v>57</v>
      </c>
      <c r="F18" s="10">
        <v>1</v>
      </c>
      <c r="AE18" s="8">
        <v>0.3379767328124923</v>
      </c>
      <c r="AF18" s="2">
        <v>31</v>
      </c>
    </row>
    <row r="19" spans="1:32" x14ac:dyDescent="0.25">
      <c r="A19" s="8">
        <f t="shared" ca="1" si="0"/>
        <v>0.83632593360972252</v>
      </c>
      <c r="B19" s="2">
        <f t="shared" ca="1" si="1"/>
        <v>19</v>
      </c>
      <c r="D19" s="14">
        <v>0.72341221121852628</v>
      </c>
      <c r="E19" s="9">
        <v>34</v>
      </c>
      <c r="F19" s="10">
        <v>1</v>
      </c>
      <c r="AE19" s="8">
        <v>0.34510425164455372</v>
      </c>
      <c r="AF19" s="2">
        <v>32</v>
      </c>
    </row>
    <row r="20" spans="1:32" x14ac:dyDescent="0.25">
      <c r="A20" s="8">
        <f t="shared" ca="1" si="0"/>
        <v>0.74025083472905207</v>
      </c>
      <c r="B20" s="2">
        <f t="shared" ca="1" si="1"/>
        <v>47</v>
      </c>
      <c r="D20" s="14">
        <v>0.78230239184014083</v>
      </c>
      <c r="E20" s="9">
        <v>57</v>
      </c>
      <c r="F20" s="10">
        <v>1</v>
      </c>
      <c r="AE20" s="8">
        <v>0.37739510920283059</v>
      </c>
      <c r="AF20" s="2">
        <v>33</v>
      </c>
    </row>
    <row r="21" spans="1:32" x14ac:dyDescent="0.25">
      <c r="A21" s="8">
        <f t="shared" ca="1" si="0"/>
        <v>0.67255996066481083</v>
      </c>
      <c r="B21" s="2">
        <f t="shared" ca="1" si="1"/>
        <v>99</v>
      </c>
      <c r="D21" s="14">
        <v>0.89650187439731754</v>
      </c>
      <c r="E21" s="9">
        <v>66</v>
      </c>
      <c r="F21" s="10">
        <v>1</v>
      </c>
      <c r="AE21" s="8">
        <v>0.38021409222382108</v>
      </c>
      <c r="AF21" s="2">
        <v>37</v>
      </c>
    </row>
    <row r="22" spans="1:32" x14ac:dyDescent="0.25">
      <c r="A22" s="8">
        <f t="shared" ca="1" si="0"/>
        <v>0.40391365166360171</v>
      </c>
      <c r="B22" s="2">
        <f t="shared" ca="1" si="1"/>
        <v>93</v>
      </c>
      <c r="D22" s="14">
        <v>2.1956016317873361E-3</v>
      </c>
      <c r="E22" s="9">
        <v>56</v>
      </c>
      <c r="F22" s="10">
        <v>1</v>
      </c>
      <c r="AE22" s="8">
        <v>0.40206238939048178</v>
      </c>
      <c r="AF22" s="2">
        <v>38</v>
      </c>
    </row>
    <row r="23" spans="1:32" x14ac:dyDescent="0.25">
      <c r="A23" s="8">
        <f t="shared" ca="1" si="0"/>
        <v>0.71669599947286566</v>
      </c>
      <c r="B23" s="2">
        <f t="shared" ca="1" si="1"/>
        <v>57</v>
      </c>
      <c r="D23" s="14">
        <v>0.88109720484185328</v>
      </c>
      <c r="E23" s="9">
        <v>67</v>
      </c>
      <c r="F23" s="10">
        <v>1</v>
      </c>
      <c r="AE23" s="8">
        <v>0.42930745555078731</v>
      </c>
      <c r="AF23" s="2">
        <v>41</v>
      </c>
    </row>
    <row r="24" spans="1:32" x14ac:dyDescent="0.25">
      <c r="A24" s="8">
        <f t="shared" ca="1" si="0"/>
        <v>0.39719635149706589</v>
      </c>
      <c r="B24" s="2">
        <f t="shared" ca="1" si="1"/>
        <v>71</v>
      </c>
      <c r="D24" s="14">
        <v>0.39188055106229414</v>
      </c>
      <c r="E24" s="9">
        <v>19</v>
      </c>
      <c r="F24" s="10">
        <v>1</v>
      </c>
      <c r="AE24" s="8">
        <v>0.45604457342972704</v>
      </c>
      <c r="AF24" s="2">
        <v>42</v>
      </c>
    </row>
    <row r="25" spans="1:32" x14ac:dyDescent="0.25">
      <c r="A25" s="8">
        <f t="shared" ca="1" si="0"/>
        <v>5.2737319558115336E-2</v>
      </c>
      <c r="B25" s="2">
        <f t="shared" ca="1" si="1"/>
        <v>70</v>
      </c>
      <c r="D25" s="14">
        <v>0.4093474640005117</v>
      </c>
      <c r="E25" s="9">
        <v>96</v>
      </c>
      <c r="F25" s="10">
        <v>1</v>
      </c>
      <c r="AE25" s="8">
        <v>0.47149905784285784</v>
      </c>
      <c r="AF25" s="2">
        <v>45</v>
      </c>
    </row>
    <row r="26" spans="1:32" x14ac:dyDescent="0.25">
      <c r="A26" s="8">
        <f t="shared" ca="1" si="0"/>
        <v>0.27850285005171771</v>
      </c>
      <c r="B26" s="2">
        <f t="shared" ca="1" si="1"/>
        <v>76</v>
      </c>
      <c r="D26" s="14">
        <v>0.72905794135873958</v>
      </c>
      <c r="E26" s="9">
        <v>7</v>
      </c>
      <c r="F26" s="10">
        <v>1</v>
      </c>
      <c r="AE26" s="8">
        <v>0.5055687876188697</v>
      </c>
      <c r="AF26" s="2">
        <v>54</v>
      </c>
    </row>
    <row r="27" spans="1:32" x14ac:dyDescent="0.25">
      <c r="A27" s="8">
        <f t="shared" ca="1" si="0"/>
        <v>8.7022501586729972E-2</v>
      </c>
      <c r="B27" s="2">
        <f t="shared" ca="1" si="1"/>
        <v>25</v>
      </c>
      <c r="D27" s="14">
        <v>0.91990573538031306</v>
      </c>
      <c r="E27" s="9">
        <v>52</v>
      </c>
      <c r="F27" s="10">
        <v>1</v>
      </c>
      <c r="AE27" s="8">
        <v>0.50867010143692992</v>
      </c>
      <c r="AF27" s="2">
        <v>56</v>
      </c>
    </row>
    <row r="28" spans="1:32" x14ac:dyDescent="0.25">
      <c r="A28" s="8">
        <f t="shared" ca="1" si="0"/>
        <v>0.7613257644510969</v>
      </c>
      <c r="B28" s="2">
        <f t="shared" ca="1" si="1"/>
        <v>24</v>
      </c>
      <c r="D28" s="14">
        <v>0.7973637843151451</v>
      </c>
      <c r="E28" s="9">
        <v>3</v>
      </c>
      <c r="F28" s="10">
        <v>1</v>
      </c>
      <c r="AE28" s="8">
        <v>0.54721251234596757</v>
      </c>
      <c r="AF28" s="2">
        <v>57</v>
      </c>
    </row>
    <row r="29" spans="1:32" x14ac:dyDescent="0.25">
      <c r="A29" s="8">
        <f t="shared" ca="1" si="0"/>
        <v>2.9317206980838506E-2</v>
      </c>
      <c r="B29" s="2">
        <f t="shared" ca="1" si="1"/>
        <v>24</v>
      </c>
      <c r="D29" s="14">
        <v>0.26144178021693165</v>
      </c>
      <c r="E29" s="9">
        <v>99</v>
      </c>
      <c r="F29" s="10">
        <v>1</v>
      </c>
      <c r="AE29" s="8">
        <v>0.54843118586905382</v>
      </c>
      <c r="AF29" s="2">
        <v>59</v>
      </c>
    </row>
    <row r="30" spans="1:32" x14ac:dyDescent="0.25">
      <c r="A30" s="8">
        <f t="shared" ca="1" si="0"/>
        <v>0.52607780135858007</v>
      </c>
      <c r="B30" s="2">
        <f t="shared" ca="1" si="1"/>
        <v>32</v>
      </c>
      <c r="D30" s="14">
        <v>0.19493270295321041</v>
      </c>
      <c r="E30" s="9">
        <v>35</v>
      </c>
      <c r="F30" s="10">
        <v>1</v>
      </c>
      <c r="AE30" s="8">
        <v>0.56318122393264169</v>
      </c>
      <c r="AF30" s="2">
        <v>74</v>
      </c>
    </row>
    <row r="31" spans="1:32" x14ac:dyDescent="0.25">
      <c r="A31" s="8">
        <f t="shared" ca="1" si="0"/>
        <v>0.78910192025713388</v>
      </c>
      <c r="B31" s="2">
        <f t="shared" ca="1" si="1"/>
        <v>59</v>
      </c>
      <c r="D31" s="14">
        <v>0.81027712898307058</v>
      </c>
      <c r="E31" s="9">
        <v>12</v>
      </c>
      <c r="F31" s="10">
        <v>1</v>
      </c>
      <c r="AE31" s="8">
        <v>0.60269908754073698</v>
      </c>
      <c r="AF31" s="2">
        <v>81</v>
      </c>
    </row>
    <row r="32" spans="1:32" x14ac:dyDescent="0.25">
      <c r="A32" s="8">
        <f t="shared" ca="1" si="0"/>
        <v>6.6967875100305108E-2</v>
      </c>
      <c r="B32" s="2">
        <f t="shared" ca="1" si="1"/>
        <v>99</v>
      </c>
      <c r="D32" s="14">
        <v>0.81977572069379767</v>
      </c>
      <c r="E32" s="9">
        <v>12</v>
      </c>
      <c r="F32" s="10">
        <v>1</v>
      </c>
      <c r="AE32" s="8">
        <v>0.63429499265425093</v>
      </c>
      <c r="AF32" s="2">
        <v>82</v>
      </c>
    </row>
    <row r="33" spans="1:32" x14ac:dyDescent="0.25">
      <c r="A33" s="8">
        <f t="shared" ca="1" si="0"/>
        <v>0.56290830482964815</v>
      </c>
      <c r="B33" s="2">
        <f t="shared" ca="1" si="1"/>
        <v>99</v>
      </c>
      <c r="D33" s="14">
        <v>0.73005038844160797</v>
      </c>
      <c r="E33" s="9">
        <v>6</v>
      </c>
      <c r="F33" s="10">
        <v>1</v>
      </c>
      <c r="AE33" s="8">
        <v>0.64664304586450916</v>
      </c>
      <c r="AF33" s="2">
        <v>84</v>
      </c>
    </row>
    <row r="34" spans="1:32" x14ac:dyDescent="0.25">
      <c r="A34" s="8">
        <f t="shared" ca="1" si="0"/>
        <v>4.2142042462558149E-2</v>
      </c>
      <c r="B34" s="2">
        <f t="shared" ca="1" si="1"/>
        <v>82</v>
      </c>
      <c r="D34" s="14">
        <v>0.86095362363621841</v>
      </c>
      <c r="E34" s="9">
        <v>14</v>
      </c>
      <c r="F34" s="10">
        <v>1</v>
      </c>
      <c r="AE34" s="8">
        <v>0.66649560227689986</v>
      </c>
      <c r="AF34" s="2">
        <v>85</v>
      </c>
    </row>
    <row r="35" spans="1:32" x14ac:dyDescent="0.25">
      <c r="A35" s="8">
        <f t="shared" ca="1" si="0"/>
        <v>9.9891974195153055E-2</v>
      </c>
      <c r="B35" s="2">
        <f t="shared" ca="1" si="1"/>
        <v>63</v>
      </c>
      <c r="D35" s="14">
        <v>0.48458454316627719</v>
      </c>
      <c r="E35" s="9">
        <v>68</v>
      </c>
      <c r="F35" s="10">
        <v>1</v>
      </c>
      <c r="AE35" s="8">
        <v>0.68269651415998245</v>
      </c>
      <c r="AF35" s="2">
        <v>90</v>
      </c>
    </row>
    <row r="36" spans="1:32" x14ac:dyDescent="0.25">
      <c r="A36" s="8">
        <f t="shared" ca="1" si="0"/>
        <v>0.11206016885318937</v>
      </c>
      <c r="B36" s="2">
        <f t="shared" ca="1" si="1"/>
        <v>67</v>
      </c>
      <c r="D36" s="14">
        <v>0.66880517803392359</v>
      </c>
      <c r="E36" s="9">
        <v>45</v>
      </c>
      <c r="F36" s="10">
        <v>1</v>
      </c>
      <c r="AE36" s="8">
        <v>0.69064918336291226</v>
      </c>
      <c r="AF36" s="2">
        <v>93</v>
      </c>
    </row>
    <row r="37" spans="1:32" x14ac:dyDescent="0.25">
      <c r="A37" s="8">
        <f t="shared" ca="1" si="0"/>
        <v>0.75816272005110086</v>
      </c>
      <c r="B37" s="2">
        <f t="shared" ca="1" si="1"/>
        <v>21</v>
      </c>
      <c r="D37" s="14">
        <v>0.73905415197339386</v>
      </c>
      <c r="E37" s="9">
        <v>17</v>
      </c>
      <c r="F37" s="10">
        <v>1</v>
      </c>
      <c r="AE37" s="8">
        <v>0.70237870917369727</v>
      </c>
      <c r="AF37" s="2">
        <v>97</v>
      </c>
    </row>
    <row r="38" spans="1:32" x14ac:dyDescent="0.25">
      <c r="A38" s="8">
        <f t="shared" ca="1" si="0"/>
        <v>0.34448102587616969</v>
      </c>
      <c r="B38" s="2">
        <f t="shared" ca="1" si="1"/>
        <v>65</v>
      </c>
      <c r="D38" s="14">
        <v>0.41479559016977141</v>
      </c>
      <c r="E38" s="9">
        <v>20</v>
      </c>
      <c r="F38" s="10">
        <v>1</v>
      </c>
      <c r="AE38" s="8">
        <v>0.73873315512324356</v>
      </c>
      <c r="AF38" s="2">
        <v>98</v>
      </c>
    </row>
    <row r="39" spans="1:32" x14ac:dyDescent="0.25">
      <c r="A39" s="8">
        <f t="shared" ca="1" si="0"/>
        <v>0.75385885211194759</v>
      </c>
      <c r="B39" s="2">
        <f t="shared" ca="1" si="1"/>
        <v>68</v>
      </c>
      <c r="D39" s="14">
        <v>0.17961266367326179</v>
      </c>
      <c r="E39" s="9">
        <v>85</v>
      </c>
      <c r="F39" s="10">
        <v>1</v>
      </c>
      <c r="AE39" s="8">
        <v>0.84998933933824428</v>
      </c>
      <c r="AF39" s="2">
        <v>98</v>
      </c>
    </row>
    <row r="40" spans="1:32" x14ac:dyDescent="0.25">
      <c r="A40" s="8">
        <f t="shared" ca="1" si="0"/>
        <v>0.60930763727875081</v>
      </c>
      <c r="B40" s="2">
        <f t="shared" ca="1" si="1"/>
        <v>25</v>
      </c>
      <c r="D40" s="14">
        <v>0.1720164905731163</v>
      </c>
      <c r="E40" s="9">
        <v>81</v>
      </c>
      <c r="F40" s="10">
        <v>1</v>
      </c>
      <c r="AE40" s="8">
        <v>0.85042363675253818</v>
      </c>
      <c r="AF40" s="2">
        <v>98</v>
      </c>
    </row>
    <row r="41" spans="1:32" x14ac:dyDescent="0.25">
      <c r="A41" s="8">
        <f t="shared" ca="1" si="0"/>
        <v>0.51948058050343504</v>
      </c>
      <c r="B41" s="2">
        <f t="shared" ca="1" si="1"/>
        <v>89</v>
      </c>
      <c r="D41" s="14">
        <v>0.8642106232494613</v>
      </c>
      <c r="E41" s="9">
        <v>14</v>
      </c>
      <c r="F41" s="10">
        <v>1</v>
      </c>
      <c r="AE41" s="8">
        <v>0.87592647532147594</v>
      </c>
      <c r="AF41" s="2">
        <v>98</v>
      </c>
    </row>
    <row r="42" spans="1:32" x14ac:dyDescent="0.25">
      <c r="A42" s="8">
        <f t="shared" ca="1" si="0"/>
        <v>0.60867815338556264</v>
      </c>
      <c r="B42" s="2">
        <f t="shared" ca="1" si="1"/>
        <v>39</v>
      </c>
      <c r="D42" s="14">
        <v>0.40888295529186569</v>
      </c>
      <c r="E42" s="9">
        <v>61</v>
      </c>
      <c r="F42" s="10">
        <v>1</v>
      </c>
      <c r="AE42" s="8">
        <v>0.88262389026949717</v>
      </c>
      <c r="AF42" s="2">
        <v>99</v>
      </c>
    </row>
    <row r="43" spans="1:32" x14ac:dyDescent="0.25">
      <c r="A43" s="8">
        <f t="shared" ca="1" si="0"/>
        <v>0.76106040062012659</v>
      </c>
      <c r="B43" s="2">
        <f t="shared" ca="1" si="1"/>
        <v>6</v>
      </c>
      <c r="D43" s="14">
        <v>0.61458932691113699</v>
      </c>
      <c r="E43" s="9">
        <v>100</v>
      </c>
      <c r="F43" s="10">
        <v>1</v>
      </c>
      <c r="AE43" s="8">
        <v>0.90293988176929318</v>
      </c>
      <c r="AF43" s="2">
        <v>99</v>
      </c>
    </row>
    <row r="44" spans="1:32" x14ac:dyDescent="0.25">
      <c r="A44" s="8">
        <f t="shared" ca="1" si="0"/>
        <v>0.70991741843228207</v>
      </c>
      <c r="B44" s="2">
        <f t="shared" ca="1" si="1"/>
        <v>26</v>
      </c>
      <c r="D44" s="14">
        <v>0.9579562827020015</v>
      </c>
      <c r="E44" s="9">
        <v>95</v>
      </c>
      <c r="F44" s="10">
        <v>1</v>
      </c>
      <c r="AE44" s="11">
        <v>0.93695908680239015</v>
      </c>
      <c r="AF44" s="17">
        <v>100</v>
      </c>
    </row>
    <row r="45" spans="1:32" x14ac:dyDescent="0.25">
      <c r="A45" s="8">
        <f t="shared" ca="1" si="0"/>
        <v>1.5481662895414416E-2</v>
      </c>
      <c r="B45" s="2">
        <f t="shared" ca="1" si="1"/>
        <v>94</v>
      </c>
      <c r="D45" s="15">
        <v>0.75548709710689876</v>
      </c>
      <c r="E45" s="12">
        <v>65</v>
      </c>
      <c r="F45" s="13">
        <v>1</v>
      </c>
    </row>
    <row r="46" spans="1:32" x14ac:dyDescent="0.25">
      <c r="A46" s="11">
        <f t="shared" ca="1" si="0"/>
        <v>0.35274572016278016</v>
      </c>
      <c r="B46" s="17">
        <f t="shared" ca="1" si="1"/>
        <v>99</v>
      </c>
    </row>
  </sheetData>
  <sortState ref="AF5:AF44">
    <sortCondition ref="AF5:AF44"/>
  </sortState>
  <mergeCells count="8">
    <mergeCell ref="R15:S15"/>
    <mergeCell ref="A5:B5"/>
    <mergeCell ref="E5:F5"/>
    <mergeCell ref="A3:C3"/>
    <mergeCell ref="J6:P7"/>
    <mergeCell ref="J9:M10"/>
    <mergeCell ref="I12:K13"/>
    <mergeCell ref="J15:P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4"/>
  <sheetViews>
    <sheetView zoomScale="67" zoomScaleNormal="70" workbookViewId="0">
      <selection activeCell="D45" sqref="D45"/>
    </sheetView>
  </sheetViews>
  <sheetFormatPr defaultRowHeight="15" x14ac:dyDescent="0.25"/>
  <cols>
    <col min="1" max="2" width="8.85546875" style="1"/>
    <col min="4" max="5" width="8.85546875" style="1"/>
    <col min="7" max="7" width="8.85546875" style="1"/>
    <col min="9" max="12" width="8.85546875" style="1"/>
    <col min="13" max="13" width="10.42578125" style="1" customWidth="1"/>
    <col min="14" max="15" width="8.85546875" style="1"/>
    <col min="16" max="16" width="11" style="1" customWidth="1"/>
    <col min="17" max="17" width="12.7109375" style="1" bestFit="1" customWidth="1"/>
    <col min="18" max="20" width="8.85546875" style="1"/>
    <col min="22" max="23" width="8.85546875" style="1"/>
    <col min="25" max="25" width="11.7109375" style="1" customWidth="1"/>
    <col min="26" max="26" width="8.85546875" style="1"/>
    <col min="27" max="27" width="10.7109375" style="1" customWidth="1"/>
    <col min="28" max="28" width="8.85546875" style="1"/>
    <col min="29" max="29" width="10.140625" style="1" customWidth="1"/>
    <col min="30" max="30" width="11" style="1" customWidth="1"/>
    <col min="31" max="32" width="8.85546875" style="1"/>
    <col min="34" max="35" width="8.85546875" style="1"/>
    <col min="37" max="38" width="8.85546875" style="1"/>
    <col min="39" max="39" width="10.7109375" customWidth="1"/>
    <col min="40" max="40" width="12" bestFit="1" customWidth="1"/>
    <col min="41" max="41" width="12.28515625" customWidth="1"/>
    <col min="44" max="44" width="11.140625" customWidth="1"/>
  </cols>
  <sheetData>
    <row r="1" spans="1:46" x14ac:dyDescent="0.25">
      <c r="A1" s="1" t="s">
        <v>1</v>
      </c>
      <c r="B1" s="2" t="s">
        <v>0</v>
      </c>
      <c r="D1" s="5" t="s">
        <v>1</v>
      </c>
      <c r="E1" s="5" t="s">
        <v>0</v>
      </c>
      <c r="G1" s="1" t="s">
        <v>5</v>
      </c>
      <c r="I1" s="1">
        <f t="array" ref="I1:J1">LINEST(E2:E41,G2:G41)</f>
        <v>0.2898179005962932</v>
      </c>
      <c r="J1" s="1">
        <v>-1.1810029478837287</v>
      </c>
      <c r="L1" s="1" t="s">
        <v>8</v>
      </c>
      <c r="M1" s="1" t="s">
        <v>12</v>
      </c>
      <c r="N1" s="1" t="s">
        <v>7</v>
      </c>
      <c r="O1" s="1" t="s">
        <v>9</v>
      </c>
      <c r="P1" s="1" t="s">
        <v>13</v>
      </c>
      <c r="Q1" s="1" t="s">
        <v>10</v>
      </c>
      <c r="R1" s="3" t="s">
        <v>11</v>
      </c>
      <c r="T1" s="1" t="s">
        <v>6</v>
      </c>
      <c r="U1" s="1"/>
      <c r="V1" s="1">
        <f t="array" ref="V1:W1">LINEST(T2:T41,D2:D41)</f>
        <v>2.9139153386534954E-3</v>
      </c>
      <c r="W1" s="1">
        <v>-2.456517376357219</v>
      </c>
      <c r="Y1" s="1" t="s">
        <v>17</v>
      </c>
      <c r="Z1" s="1" t="s">
        <v>8</v>
      </c>
      <c r="AA1" s="1" t="s">
        <v>12</v>
      </c>
      <c r="AB1" s="1" t="s">
        <v>7</v>
      </c>
      <c r="AC1" s="1" t="s">
        <v>9</v>
      </c>
      <c r="AD1" s="1" t="s">
        <v>13</v>
      </c>
      <c r="AE1" s="1" t="s">
        <v>10</v>
      </c>
      <c r="AF1" s="3" t="s">
        <v>11</v>
      </c>
      <c r="AH1" s="1" t="s">
        <v>5</v>
      </c>
      <c r="AI1" s="1" t="s">
        <v>6</v>
      </c>
      <c r="AK1" s="1">
        <f t="array" ref="AK1:AL1">LINEST(AI2:AI41,AH2:AH41)</f>
        <v>1.0995145304687042</v>
      </c>
      <c r="AL1" s="1">
        <v>-7.4843584118325355</v>
      </c>
      <c r="AO1" t="s">
        <v>12</v>
      </c>
      <c r="AP1" t="s">
        <v>7</v>
      </c>
      <c r="AQ1" s="1" t="s">
        <v>9</v>
      </c>
      <c r="AR1" s="1" t="s">
        <v>13</v>
      </c>
      <c r="AS1" s="1" t="s">
        <v>10</v>
      </c>
      <c r="AT1" s="3" t="s">
        <v>11</v>
      </c>
    </row>
    <row r="2" spans="1:46" x14ac:dyDescent="0.25">
      <c r="A2" s="1">
        <f ca="1">RANDBETWEEN(1,1000)</f>
        <v>49</v>
      </c>
      <c r="B2" s="2">
        <f ca="1">RAND()</f>
        <v>0.61317505205255929</v>
      </c>
      <c r="D2" s="5">
        <v>22</v>
      </c>
      <c r="E2" s="5">
        <v>2.1742365115230422E-3</v>
      </c>
      <c r="G2" s="1">
        <f>LN(D2)</f>
        <v>3.0910424533583161</v>
      </c>
      <c r="I2" s="1" t="s">
        <v>2</v>
      </c>
      <c r="J2" s="1" t="s">
        <v>3</v>
      </c>
      <c r="L2" s="1">
        <f>$I$1*G2+$J$1</f>
        <v>-0.28516351339740598</v>
      </c>
      <c r="M2" s="1">
        <f>(E2-L2)^2</f>
        <v>8.2562982522726244E-2</v>
      </c>
      <c r="N2" s="1">
        <f>SUM(M2:M41)</f>
        <v>0.53995141067176378</v>
      </c>
      <c r="O2" s="1">
        <f>AVERAGE(E2:E41)</f>
        <v>0.55434425048581615</v>
      </c>
      <c r="P2" s="1">
        <f>(E2-$O$2)^2</f>
        <v>0.30489172433237105</v>
      </c>
      <c r="Q2" s="1">
        <f>SUM(P2:P41)</f>
        <v>3.4915567340661537</v>
      </c>
      <c r="R2" s="4">
        <f>1-(N2/Q2)</f>
        <v>0.84535510896798349</v>
      </c>
      <c r="T2" s="1">
        <f>LN(E2)</f>
        <v>-6.1310777052514638</v>
      </c>
      <c r="V2" s="1" t="s">
        <v>2</v>
      </c>
      <c r="W2" s="1" t="s">
        <v>3</v>
      </c>
      <c r="Y2" s="1">
        <f>$V$1*D2+$W$1</f>
        <v>-2.3924112389068419</v>
      </c>
      <c r="Z2" s="1">
        <f>EXP(Y2)</f>
        <v>9.1409008975590733E-2</v>
      </c>
      <c r="AA2" s="1">
        <f>(E2-Z2)^2</f>
        <v>7.9628446167139336E-3</v>
      </c>
      <c r="AB2" s="1">
        <f>SUM(AA2:AA41)</f>
        <v>1.7890653724299572</v>
      </c>
      <c r="AC2" s="1">
        <v>0.55434425048581615</v>
      </c>
      <c r="AD2" s="1">
        <v>0.30489172433237105</v>
      </c>
      <c r="AE2" s="1">
        <v>3.4915567340661537</v>
      </c>
      <c r="AF2" s="4">
        <f>1-AB2/AE2</f>
        <v>0.48760237662056549</v>
      </c>
      <c r="AH2" s="1">
        <v>3.0910424533583161</v>
      </c>
      <c r="AI2" s="1">
        <v>-6.1310777052514638</v>
      </c>
      <c r="AK2" s="1" t="s">
        <v>3</v>
      </c>
      <c r="AL2" s="1" t="s">
        <v>14</v>
      </c>
      <c r="AN2">
        <f>$AK$6*D2^$AL$6</f>
        <v>1.6811160123213965E-2</v>
      </c>
      <c r="AO2">
        <f>(E2-AN2)^2</f>
        <v>2.1423953281447526E-4</v>
      </c>
      <c r="AP2">
        <f>SUM(AO2:AO41)</f>
        <v>0.14715606316752583</v>
      </c>
      <c r="AQ2" s="1">
        <v>0.55434425048581615</v>
      </c>
      <c r="AR2" s="1">
        <v>0.30489172433237105</v>
      </c>
      <c r="AS2" s="1">
        <v>3.4915567340661537</v>
      </c>
      <c r="AT2" s="4">
        <f>1-AP2/AS2</f>
        <v>0.95785373849670985</v>
      </c>
    </row>
    <row r="3" spans="1:46" x14ac:dyDescent="0.25">
      <c r="A3" s="1">
        <f t="shared" ref="A3:A41" ca="1" si="0">RANDBETWEEN(1,1000)</f>
        <v>447</v>
      </c>
      <c r="B3" s="2">
        <f t="shared" ref="B3:B41" ca="1" si="1">RAND()</f>
        <v>0.77674871124681821</v>
      </c>
      <c r="D3" s="5">
        <v>32</v>
      </c>
      <c r="E3" s="5">
        <v>8.08104606915937E-2</v>
      </c>
      <c r="G3" s="1">
        <f t="shared" ref="G3:G41" si="2">LN(D3)</f>
        <v>3.4657359027997265</v>
      </c>
      <c r="L3" s="1">
        <f t="shared" ref="L3:L41" si="3">$I$1*G3+$J$1</f>
        <v>-0.17657064451311322</v>
      </c>
      <c r="M3" s="1">
        <f t="shared" ref="M3:M41" si="4">(E3-L3)^2</f>
        <v>6.6245033316396404E-2</v>
      </c>
      <c r="P3" s="1">
        <f t="shared" ref="P3:P41" si="5">(E3-$O$2)^2</f>
        <v>0.22423425007687886</v>
      </c>
      <c r="T3" s="1">
        <f t="shared" ref="T3:T41" si="6">LN(E3)</f>
        <v>-2.5156488578299561</v>
      </c>
      <c r="Y3" s="1">
        <f>$V$1*D3+$W$1</f>
        <v>-2.3632720855203071</v>
      </c>
      <c r="Z3" s="1">
        <f t="shared" ref="Z3:Z41" si="7">EXP(Y3)</f>
        <v>9.4111777057429249E-2</v>
      </c>
      <c r="AA3" s="1">
        <f t="shared" ref="AA3:AA41" si="8">(E3-Z3)^2</f>
        <v>1.7692501706404465E-4</v>
      </c>
      <c r="AD3" s="1">
        <v>0.22423425007687886</v>
      </c>
      <c r="AH3" s="1">
        <v>3.4657359027997265</v>
      </c>
      <c r="AI3" s="1">
        <v>-2.5156488578299561</v>
      </c>
      <c r="AK3" s="1" t="s">
        <v>15</v>
      </c>
      <c r="AL3" s="1" t="s">
        <v>16</v>
      </c>
      <c r="AN3">
        <f t="shared" ref="AN3:AN41" si="9">$AK$6*D3^$AL$6</f>
        <v>2.5381583476091655E-2</v>
      </c>
      <c r="AO3">
        <f t="shared" ref="AO3:AO41" si="10">(E3-AN3)^2</f>
        <v>3.0723604293712019E-3</v>
      </c>
      <c r="AR3" s="1">
        <v>0.22423425007687886</v>
      </c>
    </row>
    <row r="4" spans="1:46" x14ac:dyDescent="0.25">
      <c r="A4" s="1">
        <f t="shared" ca="1" si="0"/>
        <v>987</v>
      </c>
      <c r="B4" s="2">
        <f t="shared" ca="1" si="1"/>
        <v>0.31956303303398914</v>
      </c>
      <c r="D4" s="5">
        <v>66</v>
      </c>
      <c r="E4" s="5">
        <v>8.7082651719068926E-2</v>
      </c>
      <c r="G4" s="1">
        <f t="shared" si="2"/>
        <v>4.1896547420264252</v>
      </c>
      <c r="L4" s="1">
        <f t="shared" si="3"/>
        <v>3.32339936736743E-2</v>
      </c>
      <c r="M4" s="1">
        <f t="shared" si="4"/>
        <v>2.8996779732898435E-3</v>
      </c>
      <c r="P4" s="1">
        <f t="shared" si="5"/>
        <v>0.21833340168205667</v>
      </c>
      <c r="T4" s="1">
        <f t="shared" si="6"/>
        <v>-2.4408975915513058</v>
      </c>
      <c r="Y4" s="1">
        <f t="shared" ref="Y4:Y41" si="11">$V$1*D4+$W$1</f>
        <v>-2.2641989640060882</v>
      </c>
      <c r="Z4" s="1">
        <f t="shared" si="7"/>
        <v>0.10391323945633023</v>
      </c>
      <c r="AA4" s="1">
        <f t="shared" si="8"/>
        <v>2.8326868358165053E-4</v>
      </c>
      <c r="AD4" s="1">
        <v>0.21833340168205667</v>
      </c>
      <c r="AH4" s="1">
        <v>4.1896547420264252</v>
      </c>
      <c r="AI4" s="1">
        <v>-2.4408975915513058</v>
      </c>
      <c r="AN4">
        <f t="shared" si="9"/>
        <v>5.6259962339177905E-2</v>
      </c>
      <c r="AO4">
        <f t="shared" si="10"/>
        <v>9.500381806092468E-4</v>
      </c>
      <c r="AR4" s="1">
        <v>0.21833340168205667</v>
      </c>
    </row>
    <row r="5" spans="1:46" x14ac:dyDescent="0.25">
      <c r="A5" s="1">
        <f t="shared" ca="1" si="0"/>
        <v>257</v>
      </c>
      <c r="B5" s="2">
        <f t="shared" ca="1" si="1"/>
        <v>0.98056051460420579</v>
      </c>
      <c r="D5" s="5">
        <v>107</v>
      </c>
      <c r="E5" s="5">
        <v>8.8299317507967379E-2</v>
      </c>
      <c r="G5" s="1">
        <f t="shared" si="2"/>
        <v>4.6728288344619058</v>
      </c>
      <c r="L5" s="1">
        <f t="shared" si="3"/>
        <v>0.17326649476584444</v>
      </c>
      <c r="M5" s="1">
        <f t="shared" si="4"/>
        <v>7.2194212111715006E-3</v>
      </c>
      <c r="P5" s="1">
        <f t="shared" si="5"/>
        <v>0.21719787955432754</v>
      </c>
      <c r="T5" s="1">
        <f t="shared" si="6"/>
        <v>-2.4270229006436859</v>
      </c>
      <c r="Y5" s="1">
        <f t="shared" si="11"/>
        <v>-2.1447284351212952</v>
      </c>
      <c r="Z5" s="1">
        <f t="shared" si="7"/>
        <v>0.11709983292853382</v>
      </c>
      <c r="AA5" s="1">
        <f t="shared" si="8"/>
        <v>8.294696884902854E-4</v>
      </c>
      <c r="AD5" s="1">
        <v>0.21719787955432754</v>
      </c>
      <c r="AH5" s="1">
        <v>4.6728288344619058</v>
      </c>
      <c r="AI5" s="1">
        <v>-2.4270229006436859</v>
      </c>
      <c r="AK5" s="1" t="s">
        <v>29</v>
      </c>
      <c r="AL5" s="1" t="s">
        <v>3</v>
      </c>
      <c r="AN5">
        <f t="shared" si="9"/>
        <v>9.570208346667762E-2</v>
      </c>
      <c r="AO5">
        <f t="shared" si="10"/>
        <v>5.4800943839439165E-5</v>
      </c>
      <c r="AR5" s="1">
        <v>0.21719787955432754</v>
      </c>
    </row>
    <row r="6" spans="1:46" x14ac:dyDescent="0.25">
      <c r="A6" s="1">
        <f t="shared" ca="1" si="0"/>
        <v>699</v>
      </c>
      <c r="B6" s="2">
        <f t="shared" ca="1" si="1"/>
        <v>0.11556230429800574</v>
      </c>
      <c r="D6" s="5">
        <v>110</v>
      </c>
      <c r="E6" s="5">
        <v>9.7886256860701404E-2</v>
      </c>
      <c r="G6" s="1">
        <f t="shared" si="2"/>
        <v>4.7004803657924166</v>
      </c>
      <c r="L6" s="1">
        <f t="shared" si="3"/>
        <v>0.18128040352432584</v>
      </c>
      <c r="M6" s="1">
        <f t="shared" si="4"/>
        <v>6.9545836977541022E-3</v>
      </c>
      <c r="P6" s="1">
        <f t="shared" si="5"/>
        <v>0.20835389994426529</v>
      </c>
      <c r="T6" s="1">
        <f t="shared" si="6"/>
        <v>-2.3239491186593133</v>
      </c>
      <c r="Y6" s="1">
        <f t="shared" si="11"/>
        <v>-2.1359866891053345</v>
      </c>
      <c r="Z6" s="1">
        <f t="shared" si="7"/>
        <v>0.11812797726744902</v>
      </c>
      <c r="AA6" s="1">
        <f t="shared" si="8"/>
        <v>4.0972724502494275E-4</v>
      </c>
      <c r="AD6" s="1">
        <v>0.20835389994426529</v>
      </c>
      <c r="AH6" s="1">
        <v>4.7004803657924166</v>
      </c>
      <c r="AI6" s="1">
        <v>-2.3239491186593133</v>
      </c>
      <c r="AK6" s="1">
        <f>EXP(AL1)</f>
        <v>5.618035008460319E-4</v>
      </c>
      <c r="AL6" s="1">
        <f>AK1</f>
        <v>1.0995145304687042</v>
      </c>
      <c r="AN6">
        <f t="shared" si="9"/>
        <v>9.8656422033263372E-2</v>
      </c>
      <c r="AO6">
        <f t="shared" si="10"/>
        <v>5.9315439302740579E-7</v>
      </c>
      <c r="AR6" s="1">
        <v>0.20835389994426529</v>
      </c>
    </row>
    <row r="7" spans="1:46" x14ac:dyDescent="0.25">
      <c r="A7" s="1">
        <f t="shared" ca="1" si="0"/>
        <v>793</v>
      </c>
      <c r="B7" s="2">
        <f t="shared" ca="1" si="1"/>
        <v>0.33156222371884025</v>
      </c>
      <c r="D7" s="5">
        <v>140</v>
      </c>
      <c r="E7" s="5">
        <v>0.14107009220791356</v>
      </c>
      <c r="G7" s="1">
        <f t="shared" si="2"/>
        <v>4.9416424226093039</v>
      </c>
      <c r="L7" s="1">
        <f t="shared" si="3"/>
        <v>0.25117348453447996</v>
      </c>
      <c r="M7" s="1">
        <f t="shared" si="4"/>
        <v>1.2122757001817802E-2</v>
      </c>
      <c r="P7" s="1">
        <f t="shared" si="5"/>
        <v>0.17079552990030888</v>
      </c>
      <c r="T7" s="1">
        <f t="shared" si="6"/>
        <v>-1.9584984042636042</v>
      </c>
      <c r="Y7" s="1">
        <f t="shared" si="11"/>
        <v>-2.0485692289457296</v>
      </c>
      <c r="Z7" s="1">
        <f t="shared" si="7"/>
        <v>0.12891922559138175</v>
      </c>
      <c r="AA7" s="1">
        <f t="shared" si="8"/>
        <v>1.4764355953274716E-4</v>
      </c>
      <c r="AD7" s="1">
        <v>0.17079552990030888</v>
      </c>
      <c r="AH7" s="1">
        <v>4.9416424226093039</v>
      </c>
      <c r="AI7" s="1">
        <v>-1.9584984042636042</v>
      </c>
      <c r="AN7">
        <f t="shared" si="9"/>
        <v>0.12861256526921039</v>
      </c>
      <c r="AO7">
        <f t="shared" si="10"/>
        <v>1.551899774285151E-4</v>
      </c>
      <c r="AR7" s="1">
        <v>0.17079552990030888</v>
      </c>
    </row>
    <row r="8" spans="1:46" x14ac:dyDescent="0.25">
      <c r="A8" s="1">
        <f t="shared" ca="1" si="0"/>
        <v>332</v>
      </c>
      <c r="B8" s="2">
        <f t="shared" ca="1" si="1"/>
        <v>0.46933940053335321</v>
      </c>
      <c r="D8" s="5">
        <v>142</v>
      </c>
      <c r="E8" s="5">
        <v>0.18321398492972185</v>
      </c>
      <c r="G8" s="1">
        <f t="shared" si="2"/>
        <v>4.9558270576012609</v>
      </c>
      <c r="L8" s="1">
        <f t="shared" si="3"/>
        <v>0.25528444566857367</v>
      </c>
      <c r="M8" s="1">
        <f t="shared" si="4"/>
        <v>5.1941513111103807E-3</v>
      </c>
      <c r="P8" s="1">
        <f t="shared" si="5"/>
        <v>0.13773767401173706</v>
      </c>
      <c r="T8" s="1">
        <f t="shared" si="6"/>
        <v>-1.6971004927029938</v>
      </c>
      <c r="Y8" s="1">
        <f t="shared" si="11"/>
        <v>-2.0427413982684226</v>
      </c>
      <c r="Z8" s="1">
        <f t="shared" si="7"/>
        <v>0.12967273854947717</v>
      </c>
      <c r="AA8" s="1">
        <f t="shared" si="8"/>
        <v>2.8666650639500644E-3</v>
      </c>
      <c r="AD8" s="1">
        <v>0.13773767401173706</v>
      </c>
      <c r="AH8" s="1">
        <v>4.9558270576012609</v>
      </c>
      <c r="AI8" s="1">
        <v>-1.6971004927029938</v>
      </c>
      <c r="AN8">
        <f t="shared" si="9"/>
        <v>0.1306341577543679</v>
      </c>
      <c r="AO8">
        <f t="shared" si="10"/>
        <v>2.7646382257900896E-3</v>
      </c>
      <c r="AR8" s="1">
        <v>0.13773767401173706</v>
      </c>
    </row>
    <row r="9" spans="1:46" x14ac:dyDescent="0.25">
      <c r="A9" s="1">
        <f t="shared" ca="1" si="0"/>
        <v>65</v>
      </c>
      <c r="B9" s="2">
        <f t="shared" ca="1" si="1"/>
        <v>0.92821932045839017</v>
      </c>
      <c r="D9" s="5">
        <v>157</v>
      </c>
      <c r="E9" s="5">
        <v>0.25097752011527041</v>
      </c>
      <c r="G9" s="1">
        <f t="shared" si="2"/>
        <v>5.0562458053483077</v>
      </c>
      <c r="L9" s="1">
        <f t="shared" si="3"/>
        <v>0.28438759632113153</v>
      </c>
      <c r="M9" s="1">
        <f t="shared" si="4"/>
        <v>1.1162331920814472E-3</v>
      </c>
      <c r="P9" s="1">
        <f t="shared" si="5"/>
        <v>9.2031373095715394E-2</v>
      </c>
      <c r="T9" s="1">
        <f t="shared" si="6"/>
        <v>-1.3823919051549487</v>
      </c>
      <c r="Y9" s="1">
        <f t="shared" si="11"/>
        <v>-1.9990326681886201</v>
      </c>
      <c r="Z9" s="1">
        <f t="shared" si="7"/>
        <v>0.13546626070040993</v>
      </c>
      <c r="AA9" s="1">
        <f t="shared" si="8"/>
        <v>1.3342851051607195E-2</v>
      </c>
      <c r="AD9" s="1">
        <v>9.2031373095715394E-2</v>
      </c>
      <c r="AH9" s="1">
        <v>5.0562458053483077</v>
      </c>
      <c r="AI9" s="1">
        <v>-1.3823919051549487</v>
      </c>
      <c r="AN9">
        <f t="shared" si="9"/>
        <v>0.14588411880649638</v>
      </c>
      <c r="AO9">
        <f t="shared" si="10"/>
        <v>1.1044622998647028E-2</v>
      </c>
      <c r="AR9" s="1">
        <v>9.2031373095715394E-2</v>
      </c>
    </row>
    <row r="10" spans="1:46" x14ac:dyDescent="0.25">
      <c r="A10" s="1">
        <f t="shared" ca="1" si="0"/>
        <v>384</v>
      </c>
      <c r="B10" s="2">
        <f t="shared" ca="1" si="1"/>
        <v>0.57501065466464796</v>
      </c>
      <c r="D10" s="5">
        <v>178</v>
      </c>
      <c r="E10" s="5">
        <v>0.26070575784882355</v>
      </c>
      <c r="G10" s="1">
        <f t="shared" si="2"/>
        <v>5.181783550292085</v>
      </c>
      <c r="L10" s="1">
        <f t="shared" si="3"/>
        <v>0.32077068200633008</v>
      </c>
      <c r="M10" s="1">
        <f t="shared" si="4"/>
        <v>3.6077951140470114E-3</v>
      </c>
      <c r="P10" s="1">
        <f t="shared" si="5"/>
        <v>8.6223564358125157E-2</v>
      </c>
      <c r="T10" s="1">
        <f t="shared" si="6"/>
        <v>-1.3443628721767806</v>
      </c>
      <c r="Y10" s="1">
        <f t="shared" si="11"/>
        <v>-1.9378404460768968</v>
      </c>
      <c r="Z10" s="1">
        <f t="shared" si="7"/>
        <v>0.14401462154168485</v>
      </c>
      <c r="AA10" s="1">
        <f t="shared" si="8"/>
        <v>1.3616821292651224E-2</v>
      </c>
      <c r="AD10" s="1">
        <v>8.6223564358125157E-2</v>
      </c>
      <c r="AH10" s="1">
        <v>5.181783550292085</v>
      </c>
      <c r="AI10" s="1">
        <v>-1.3443628721767806</v>
      </c>
      <c r="AN10">
        <f t="shared" si="9"/>
        <v>0.16747652202727378</v>
      </c>
      <c r="AO10">
        <f t="shared" si="10"/>
        <v>8.6916904118701389E-3</v>
      </c>
      <c r="AR10" s="1">
        <v>8.6223564358125157E-2</v>
      </c>
    </row>
    <row r="11" spans="1:46" x14ac:dyDescent="0.25">
      <c r="A11" s="1">
        <f t="shared" ca="1" si="0"/>
        <v>176</v>
      </c>
      <c r="B11" s="2">
        <f t="shared" ca="1" si="1"/>
        <v>0.79793932228966624</v>
      </c>
      <c r="D11" s="5">
        <v>301</v>
      </c>
      <c r="E11" s="5">
        <v>0.29863928012728391</v>
      </c>
      <c r="G11" s="1">
        <f t="shared" si="2"/>
        <v>5.7071102647488754</v>
      </c>
      <c r="L11" s="1">
        <f t="shared" si="3"/>
        <v>0.47301976751734531</v>
      </c>
      <c r="M11" s="1">
        <f t="shared" si="4"/>
        <v>3.0408554382395363E-2</v>
      </c>
      <c r="P11" s="1">
        <f t="shared" si="5"/>
        <v>6.5385031866057847E-2</v>
      </c>
      <c r="T11" s="1">
        <f t="shared" si="6"/>
        <v>-1.2085188548820494</v>
      </c>
      <c r="Y11" s="1">
        <f t="shared" si="11"/>
        <v>-1.5794288594225168</v>
      </c>
      <c r="Z11" s="1">
        <f t="shared" si="7"/>
        <v>0.20609277254251515</v>
      </c>
      <c r="AA11" s="1">
        <f t="shared" si="8"/>
        <v>8.5648560661376622E-3</v>
      </c>
      <c r="AD11" s="1">
        <v>6.5385031866057847E-2</v>
      </c>
      <c r="AH11" s="1">
        <v>5.7071102647488754</v>
      </c>
      <c r="AI11" s="1">
        <v>-1.2085188548820494</v>
      </c>
      <c r="AN11">
        <f t="shared" si="9"/>
        <v>0.29840377833442616</v>
      </c>
      <c r="AO11">
        <f t="shared" si="10"/>
        <v>5.5461094439214939E-8</v>
      </c>
      <c r="AR11" s="1">
        <v>6.5385031866057847E-2</v>
      </c>
    </row>
    <row r="12" spans="1:46" x14ac:dyDescent="0.25">
      <c r="A12" s="1">
        <f t="shared" ca="1" si="0"/>
        <v>476</v>
      </c>
      <c r="B12" s="2">
        <f t="shared" ca="1" si="1"/>
        <v>0.82623881668179022</v>
      </c>
      <c r="D12" s="5">
        <v>321</v>
      </c>
      <c r="E12" s="5">
        <v>0.34610756559521227</v>
      </c>
      <c r="G12" s="1">
        <f t="shared" si="2"/>
        <v>5.7714411231300158</v>
      </c>
      <c r="L12" s="1">
        <f t="shared" si="3"/>
        <v>0.49166400183692494</v>
      </c>
      <c r="M12" s="1">
        <f t="shared" si="4"/>
        <v>2.1186676131387763E-2</v>
      </c>
      <c r="P12" s="1">
        <f t="shared" si="5"/>
        <v>4.336251693422865E-2</v>
      </c>
      <c r="T12" s="1">
        <f t="shared" si="6"/>
        <v>-1.0610056690154321</v>
      </c>
      <c r="Y12" s="1">
        <f t="shared" si="11"/>
        <v>-1.5211505526494471</v>
      </c>
      <c r="Z12" s="1">
        <f t="shared" si="7"/>
        <v>0.21846039211798371</v>
      </c>
      <c r="AA12" s="1">
        <f t="shared" si="8"/>
        <v>1.6293800896725684E-2</v>
      </c>
      <c r="AD12" s="1">
        <v>4.336251693422865E-2</v>
      </c>
      <c r="AH12" s="1">
        <v>5.7714411231300158</v>
      </c>
      <c r="AI12" s="1">
        <v>-1.0610056690154321</v>
      </c>
      <c r="AN12">
        <f t="shared" si="9"/>
        <v>0.3202750775171842</v>
      </c>
      <c r="AO12">
        <f t="shared" si="10"/>
        <v>6.6731744030146245E-4</v>
      </c>
      <c r="AR12" s="1">
        <v>4.336251693422865E-2</v>
      </c>
    </row>
    <row r="13" spans="1:46" x14ac:dyDescent="0.25">
      <c r="A13" s="1">
        <f t="shared" ca="1" si="0"/>
        <v>714</v>
      </c>
      <c r="B13" s="2">
        <f t="shared" ca="1" si="1"/>
        <v>0.63490309333902839</v>
      </c>
      <c r="D13" s="5">
        <v>334</v>
      </c>
      <c r="E13" s="5">
        <v>0.37177874321800164</v>
      </c>
      <c r="G13" s="1">
        <f t="shared" si="2"/>
        <v>5.8111409929767008</v>
      </c>
      <c r="L13" s="1">
        <f t="shared" si="3"/>
        <v>0.5031697347698374</v>
      </c>
      <c r="M13" s="1">
        <f t="shared" si="4"/>
        <v>1.7263592660974575E-2</v>
      </c>
      <c r="P13" s="1">
        <f t="shared" si="5"/>
        <v>3.3330164443954431E-2</v>
      </c>
      <c r="T13" s="1">
        <f t="shared" si="6"/>
        <v>-0.9894563779542731</v>
      </c>
      <c r="Y13" s="1">
        <f t="shared" si="11"/>
        <v>-1.4832696532469516</v>
      </c>
      <c r="Z13" s="1">
        <f t="shared" si="7"/>
        <v>0.22689460754719537</v>
      </c>
      <c r="AA13" s="1">
        <f t="shared" si="8"/>
        <v>2.0991412769076599E-2</v>
      </c>
      <c r="AD13" s="1">
        <v>3.3330164443954431E-2</v>
      </c>
      <c r="AH13" s="1">
        <v>5.8111409929767008</v>
      </c>
      <c r="AI13" s="1">
        <v>-0.9894563779542731</v>
      </c>
      <c r="AN13">
        <f t="shared" si="9"/>
        <v>0.33456488188478473</v>
      </c>
      <c r="AO13">
        <f t="shared" si="10"/>
        <v>1.3848714753278968E-3</v>
      </c>
      <c r="AR13" s="1">
        <v>3.3330164443954431E-2</v>
      </c>
    </row>
    <row r="14" spans="1:46" x14ac:dyDescent="0.25">
      <c r="A14" s="1">
        <f t="shared" ca="1" si="0"/>
        <v>142</v>
      </c>
      <c r="B14" s="2">
        <f t="shared" ca="1" si="1"/>
        <v>0.10602161744787686</v>
      </c>
      <c r="D14" s="5">
        <v>369</v>
      </c>
      <c r="E14" s="5">
        <v>0.40247464506187747</v>
      </c>
      <c r="G14" s="1">
        <f t="shared" si="2"/>
        <v>5.9107966440405271</v>
      </c>
      <c r="L14" s="1">
        <f t="shared" si="3"/>
        <v>0.53205172634371212</v>
      </c>
      <c r="M14" s="1">
        <f t="shared" si="4"/>
        <v>1.6790219993519182E-2</v>
      </c>
      <c r="P14" s="1">
        <f t="shared" si="5"/>
        <v>2.3064377051622825E-2</v>
      </c>
      <c r="T14" s="1">
        <f t="shared" si="6"/>
        <v>-0.91012317774278839</v>
      </c>
      <c r="Y14" s="1">
        <f t="shared" si="11"/>
        <v>-1.3812826163940792</v>
      </c>
      <c r="Z14" s="1">
        <f t="shared" si="7"/>
        <v>0.25125608113130271</v>
      </c>
      <c r="AA14" s="1">
        <f t="shared" si="8"/>
        <v>2.2867054077225325E-2</v>
      </c>
      <c r="AD14" s="1">
        <v>2.3064377051622825E-2</v>
      </c>
      <c r="AH14" s="1">
        <v>5.9107966440405271</v>
      </c>
      <c r="AI14" s="1">
        <v>-0.91012317774278839</v>
      </c>
      <c r="AN14">
        <f t="shared" si="9"/>
        <v>0.37330794316089011</v>
      </c>
      <c r="AO14">
        <f t="shared" si="10"/>
        <v>8.5069649978105949E-4</v>
      </c>
      <c r="AR14" s="1">
        <v>2.3064377051622825E-2</v>
      </c>
    </row>
    <row r="15" spans="1:46" x14ac:dyDescent="0.25">
      <c r="A15" s="1">
        <f t="shared" ca="1" si="0"/>
        <v>234</v>
      </c>
      <c r="B15" s="2">
        <f t="shared" ca="1" si="1"/>
        <v>0.79900028144076995</v>
      </c>
      <c r="D15" s="5">
        <v>380</v>
      </c>
      <c r="E15" s="5">
        <v>0.41310000995860929</v>
      </c>
      <c r="G15" s="1">
        <f t="shared" si="2"/>
        <v>5.9401712527204316</v>
      </c>
      <c r="L15" s="1">
        <f t="shared" si="3"/>
        <v>0.54056501376215982</v>
      </c>
      <c r="M15" s="1">
        <f t="shared" si="4"/>
        <v>1.6247327194639151E-2</v>
      </c>
      <c r="P15" s="1">
        <f t="shared" si="5"/>
        <v>1.9949935482107464E-2</v>
      </c>
      <c r="T15" s="1">
        <f t="shared" si="6"/>
        <v>-0.88406556047240015</v>
      </c>
      <c r="Y15" s="1">
        <f t="shared" si="11"/>
        <v>-1.3492295476688907</v>
      </c>
      <c r="Z15" s="1">
        <f t="shared" si="7"/>
        <v>0.25944006987088125</v>
      </c>
      <c r="AA15" s="1">
        <f t="shared" si="8"/>
        <v>2.3611377187764172E-2</v>
      </c>
      <c r="AD15" s="1">
        <v>1.9949935482107464E-2</v>
      </c>
      <c r="AH15" s="1">
        <v>5.9401712527204316</v>
      </c>
      <c r="AI15" s="1">
        <v>-0.88406556047240015</v>
      </c>
      <c r="AN15">
        <f t="shared" si="9"/>
        <v>0.38556179288609593</v>
      </c>
      <c r="AO15">
        <f t="shared" si="10"/>
        <v>7.5835339953286634E-4</v>
      </c>
      <c r="AR15" s="1">
        <v>1.9949935482107464E-2</v>
      </c>
    </row>
    <row r="16" spans="1:46" x14ac:dyDescent="0.25">
      <c r="A16" s="1">
        <f t="shared" ca="1" si="0"/>
        <v>509</v>
      </c>
      <c r="B16" s="2">
        <f t="shared" ca="1" si="1"/>
        <v>0.78037022202937967</v>
      </c>
      <c r="D16" s="5">
        <v>420</v>
      </c>
      <c r="E16" s="5">
        <v>0.42523640812266572</v>
      </c>
      <c r="G16" s="1">
        <f t="shared" si="2"/>
        <v>6.0402547112774139</v>
      </c>
      <c r="L16" s="1">
        <f t="shared" si="3"/>
        <v>0.56957099160556046</v>
      </c>
      <c r="M16" s="1">
        <f t="shared" si="4"/>
        <v>2.0832471989180711E-2</v>
      </c>
      <c r="P16" s="1">
        <f t="shared" si="5"/>
        <v>1.6668834959668099E-2</v>
      </c>
      <c r="T16" s="1">
        <f t="shared" si="6"/>
        <v>-0.85511001030358225</v>
      </c>
      <c r="Y16" s="1">
        <f t="shared" si="11"/>
        <v>-1.2326729341227509</v>
      </c>
      <c r="Z16" s="1">
        <f t="shared" si="7"/>
        <v>0.29151234209984123</v>
      </c>
      <c r="AA16" s="1">
        <f t="shared" si="8"/>
        <v>1.7882125833676724E-2</v>
      </c>
      <c r="AD16" s="1">
        <v>1.6668834959668099E-2</v>
      </c>
      <c r="AH16" s="1">
        <v>6.0402547112774139</v>
      </c>
      <c r="AI16" s="1">
        <v>-0.85511001030358225</v>
      </c>
      <c r="AN16">
        <f t="shared" si="9"/>
        <v>0.43041277492796354</v>
      </c>
      <c r="AO16">
        <f t="shared" si="10"/>
        <v>2.6794773302989119E-5</v>
      </c>
      <c r="AR16" s="1">
        <v>1.6668834959668099E-2</v>
      </c>
    </row>
    <row r="17" spans="1:44" x14ac:dyDescent="0.25">
      <c r="A17" s="1">
        <f t="shared" ca="1" si="0"/>
        <v>417</v>
      </c>
      <c r="B17" s="2">
        <f t="shared" ca="1" si="1"/>
        <v>0.46290617348849639</v>
      </c>
      <c r="D17" s="5">
        <v>428</v>
      </c>
      <c r="E17" s="5">
        <v>0.44234682803660053</v>
      </c>
      <c r="G17" s="1">
        <f t="shared" si="2"/>
        <v>6.0591231955817966</v>
      </c>
      <c r="L17" s="1">
        <f t="shared" si="3"/>
        <v>0.57503941611409082</v>
      </c>
      <c r="M17" s="1">
        <f t="shared" si="4"/>
        <v>1.760732293070252E-2</v>
      </c>
      <c r="P17" s="1">
        <f t="shared" si="5"/>
        <v>1.2543422635268068E-2</v>
      </c>
      <c r="T17" s="1">
        <f t="shared" si="6"/>
        <v>-0.81566102578806965</v>
      </c>
      <c r="Y17" s="1">
        <f t="shared" si="11"/>
        <v>-1.2093616114135231</v>
      </c>
      <c r="Z17" s="1">
        <f t="shared" si="7"/>
        <v>0.29838770594618397</v>
      </c>
      <c r="AA17" s="1">
        <f t="shared" si="8"/>
        <v>2.0724228833043461E-2</v>
      </c>
      <c r="AD17" s="1">
        <v>1.2543422635268068E-2</v>
      </c>
      <c r="AH17" s="1">
        <v>6.0591231955817966</v>
      </c>
      <c r="AI17" s="1">
        <v>-0.81566102578806965</v>
      </c>
      <c r="AN17">
        <f t="shared" si="9"/>
        <v>0.43943546217148921</v>
      </c>
      <c r="AO17">
        <f t="shared" si="10"/>
        <v>8.4760512005353562E-6</v>
      </c>
      <c r="AR17" s="1">
        <v>1.2543422635268068E-2</v>
      </c>
    </row>
    <row r="18" spans="1:44" x14ac:dyDescent="0.25">
      <c r="A18" s="1">
        <f t="shared" ca="1" si="0"/>
        <v>986</v>
      </c>
      <c r="B18" s="2">
        <f t="shared" ca="1" si="1"/>
        <v>0.63552384557811159</v>
      </c>
      <c r="D18" s="5">
        <v>439</v>
      </c>
      <c r="E18" s="5">
        <v>0.47870002321683536</v>
      </c>
      <c r="G18" s="1">
        <f t="shared" si="2"/>
        <v>6.0844994130751715</v>
      </c>
      <c r="L18" s="1">
        <f t="shared" si="3"/>
        <v>0.58239389819309562</v>
      </c>
      <c r="M18" s="1">
        <f t="shared" si="4"/>
        <v>1.0752419707592293E-2</v>
      </c>
      <c r="P18" s="1">
        <f t="shared" si="5"/>
        <v>5.7220491191212171E-3</v>
      </c>
      <c r="T18" s="1">
        <f t="shared" si="6"/>
        <v>-0.73668113408391434</v>
      </c>
      <c r="Y18" s="1">
        <f t="shared" si="11"/>
        <v>-1.1773085426883345</v>
      </c>
      <c r="Z18" s="1">
        <f t="shared" si="7"/>
        <v>0.30810688016277177</v>
      </c>
      <c r="AA18" s="1">
        <f t="shared" si="8"/>
        <v>2.9102020457064205E-2</v>
      </c>
      <c r="AD18" s="1">
        <v>5.7220491191212171E-3</v>
      </c>
      <c r="AH18" s="1">
        <v>6.0844994130751715</v>
      </c>
      <c r="AI18" s="1">
        <v>-0.73668113408391434</v>
      </c>
      <c r="AN18">
        <f t="shared" si="9"/>
        <v>0.45186903056328043</v>
      </c>
      <c r="AO18">
        <f t="shared" si="10"/>
        <v>7.1990216677511869E-4</v>
      </c>
      <c r="AR18" s="1">
        <v>5.7220491191212171E-3</v>
      </c>
    </row>
    <row r="19" spans="1:44" x14ac:dyDescent="0.25">
      <c r="A19" s="1">
        <f t="shared" ca="1" si="0"/>
        <v>758</v>
      </c>
      <c r="B19" s="2">
        <f t="shared" ca="1" si="1"/>
        <v>0.29431465958167358</v>
      </c>
      <c r="D19" s="5">
        <v>482</v>
      </c>
      <c r="E19" s="5">
        <v>0.50927909600867649</v>
      </c>
      <c r="G19" s="1">
        <f t="shared" si="2"/>
        <v>6.1779441140506002</v>
      </c>
      <c r="L19" s="1">
        <f t="shared" si="3"/>
        <v>0.60947584525164267</v>
      </c>
      <c r="M19" s="1">
        <f t="shared" si="4"/>
        <v>1.0039388558857843E-2</v>
      </c>
      <c r="P19" s="1">
        <f t="shared" si="5"/>
        <v>2.0308681480484606E-3</v>
      </c>
      <c r="T19" s="1">
        <f t="shared" si="6"/>
        <v>-0.67475909048787253</v>
      </c>
      <c r="Y19" s="1">
        <f t="shared" si="11"/>
        <v>-1.0520101831262343</v>
      </c>
      <c r="Z19" s="1">
        <f t="shared" si="7"/>
        <v>0.34923501669971313</v>
      </c>
      <c r="AA19" s="1">
        <f t="shared" si="8"/>
        <v>2.5614107321853753E-2</v>
      </c>
      <c r="AD19" s="1">
        <v>2.0308681480484606E-3</v>
      </c>
      <c r="AH19" s="1">
        <v>6.1779441140506002</v>
      </c>
      <c r="AI19" s="1">
        <v>-0.67475909048787253</v>
      </c>
      <c r="AN19">
        <f t="shared" si="9"/>
        <v>0.50076462933746924</v>
      </c>
      <c r="AO19">
        <f t="shared" si="10"/>
        <v>7.249614269509915E-5</v>
      </c>
      <c r="AR19" s="1">
        <v>2.0308681480484606E-3</v>
      </c>
    </row>
    <row r="20" spans="1:44" x14ac:dyDescent="0.25">
      <c r="A20" s="1">
        <f t="shared" ca="1" si="0"/>
        <v>987</v>
      </c>
      <c r="B20" s="2">
        <f t="shared" ca="1" si="1"/>
        <v>0.7968733731931551</v>
      </c>
      <c r="D20" s="5">
        <v>501</v>
      </c>
      <c r="E20" s="5">
        <v>0.51382058046120649</v>
      </c>
      <c r="G20" s="1">
        <f t="shared" si="2"/>
        <v>6.2166061010848646</v>
      </c>
      <c r="L20" s="1">
        <f t="shared" si="3"/>
        <v>0.62068078116679448</v>
      </c>
      <c r="M20" s="1">
        <f t="shared" si="4"/>
        <v>1.1419102494838549E-2</v>
      </c>
      <c r="P20" s="1">
        <f t="shared" si="5"/>
        <v>1.6421678322634473E-3</v>
      </c>
      <c r="T20" s="1">
        <f t="shared" si="6"/>
        <v>-0.66588113971499874</v>
      </c>
      <c r="Y20" s="1">
        <f t="shared" si="11"/>
        <v>-0.99664579169181788</v>
      </c>
      <c r="Z20" s="1">
        <f t="shared" si="7"/>
        <v>0.36911545721823724</v>
      </c>
      <c r="AA20" s="1">
        <f t="shared" si="8"/>
        <v>2.093957269276292E-2</v>
      </c>
      <c r="AD20" s="1">
        <v>1.6421678322634473E-3</v>
      </c>
      <c r="AH20" s="1">
        <v>6.2166061010848646</v>
      </c>
      <c r="AI20" s="1">
        <v>-0.66588113971499874</v>
      </c>
      <c r="AN20">
        <f t="shared" si="9"/>
        <v>0.52251077492523068</v>
      </c>
      <c r="AO20">
        <f t="shared" si="10"/>
        <v>7.5519479822556721E-5</v>
      </c>
      <c r="AR20" s="1">
        <v>1.6421678322634473E-3</v>
      </c>
    </row>
    <row r="21" spans="1:44" x14ac:dyDescent="0.25">
      <c r="A21" s="1">
        <f t="shared" ca="1" si="0"/>
        <v>951</v>
      </c>
      <c r="B21" s="2">
        <f t="shared" ca="1" si="1"/>
        <v>0.39382200293266512</v>
      </c>
      <c r="D21" s="5">
        <v>517</v>
      </c>
      <c r="E21" s="5">
        <v>0.5578095319006372</v>
      </c>
      <c r="G21" s="1">
        <f t="shared" si="2"/>
        <v>6.2480428745084291</v>
      </c>
      <c r="L21" s="1">
        <f t="shared" si="3"/>
        <v>0.62979172084193324</v>
      </c>
      <c r="M21" s="1">
        <f t="shared" si="4"/>
        <v>5.1814355247804421E-3</v>
      </c>
      <c r="P21" s="1">
        <f t="shared" si="5"/>
        <v>1.20081752839042E-5</v>
      </c>
      <c r="T21" s="1">
        <f t="shared" si="6"/>
        <v>-0.58373771555067799</v>
      </c>
      <c r="Y21" s="1">
        <f t="shared" si="11"/>
        <v>-0.95002314627336193</v>
      </c>
      <c r="Z21" s="1">
        <f t="shared" si="7"/>
        <v>0.38673207194464948</v>
      </c>
      <c r="AA21" s="1">
        <f t="shared" si="8"/>
        <v>2.9267497304992583E-2</v>
      </c>
      <c r="AD21" s="1">
        <v>1.20081752839042E-5</v>
      </c>
      <c r="AH21" s="1">
        <v>6.2480428745084291</v>
      </c>
      <c r="AI21" s="1">
        <v>-0.58373771555067799</v>
      </c>
      <c r="AN21">
        <f t="shared" si="9"/>
        <v>0.54088722181341686</v>
      </c>
      <c r="AO21">
        <f t="shared" si="10"/>
        <v>2.8636457868803922E-4</v>
      </c>
      <c r="AR21" s="1">
        <v>1.20081752839042E-5</v>
      </c>
    </row>
    <row r="22" spans="1:44" x14ac:dyDescent="0.25">
      <c r="A22" s="1">
        <f t="shared" ca="1" si="0"/>
        <v>550</v>
      </c>
      <c r="B22" s="2">
        <f t="shared" ca="1" si="1"/>
        <v>0.33860269939021903</v>
      </c>
      <c r="D22" s="5">
        <v>567</v>
      </c>
      <c r="E22" s="5">
        <v>0.56309836830750282</v>
      </c>
      <c r="G22" s="1">
        <f t="shared" si="2"/>
        <v>6.3403593037277517</v>
      </c>
      <c r="L22" s="1">
        <f t="shared" si="3"/>
        <v>0.65654667454882354</v>
      </c>
      <c r="M22" s="1">
        <f t="shared" si="4"/>
        <v>8.7325859393716614E-3</v>
      </c>
      <c r="P22" s="1">
        <f t="shared" si="5"/>
        <v>7.6634578835972153E-5</v>
      </c>
      <c r="T22" s="1">
        <f t="shared" si="6"/>
        <v>-0.57430094442154866</v>
      </c>
      <c r="Y22" s="1">
        <f t="shared" si="11"/>
        <v>-0.8043273793406871</v>
      </c>
      <c r="Z22" s="1">
        <f t="shared" si="7"/>
        <v>0.44738874829340475</v>
      </c>
      <c r="AA22" s="1">
        <f t="shared" si="8"/>
        <v>1.3388716163806965E-2</v>
      </c>
      <c r="AD22" s="1">
        <v>7.6634578835972153E-5</v>
      </c>
      <c r="AH22" s="1">
        <v>6.3403593037277517</v>
      </c>
      <c r="AI22" s="1">
        <v>-0.57430094442154866</v>
      </c>
      <c r="AN22">
        <f t="shared" si="9"/>
        <v>0.598672108449669</v>
      </c>
      <c r="AO22">
        <f t="shared" si="10"/>
        <v>1.2654909877023661E-3</v>
      </c>
      <c r="AR22" s="1">
        <v>7.6634578835972153E-5</v>
      </c>
    </row>
    <row r="23" spans="1:44" x14ac:dyDescent="0.25">
      <c r="A23" s="1">
        <f t="shared" ca="1" si="0"/>
        <v>613</v>
      </c>
      <c r="B23" s="2">
        <f t="shared" ca="1" si="1"/>
        <v>0.86921225574513583</v>
      </c>
      <c r="D23" s="5">
        <v>568</v>
      </c>
      <c r="E23" s="5">
        <v>0.57013691821414614</v>
      </c>
      <c r="G23" s="1">
        <f t="shared" si="2"/>
        <v>6.3421214187211516</v>
      </c>
      <c r="L23" s="1">
        <f t="shared" si="3"/>
        <v>0.65705736701682005</v>
      </c>
      <c r="M23" s="1">
        <f t="shared" si="4"/>
        <v>7.5551644200582569E-3</v>
      </c>
      <c r="P23" s="1">
        <f t="shared" si="5"/>
        <v>2.4940835397743553E-4</v>
      </c>
      <c r="T23" s="1">
        <f t="shared" si="6"/>
        <v>-0.56187873960547918</v>
      </c>
      <c r="Y23" s="1">
        <f t="shared" si="11"/>
        <v>-0.80141346400203362</v>
      </c>
      <c r="Z23" s="1">
        <f t="shared" si="7"/>
        <v>0.44869430244275088</v>
      </c>
      <c r="AA23" s="1">
        <f t="shared" si="8"/>
        <v>1.474830892539874E-2</v>
      </c>
      <c r="AD23" s="1">
        <v>2.4940835397743553E-4</v>
      </c>
      <c r="AH23" s="1">
        <v>6.3421214187211516</v>
      </c>
      <c r="AI23" s="1">
        <v>-0.56187873960547918</v>
      </c>
      <c r="AN23">
        <f t="shared" si="9"/>
        <v>0.59983314269392851</v>
      </c>
      <c r="AO23">
        <f t="shared" si="10"/>
        <v>8.8186574835362594E-4</v>
      </c>
      <c r="AR23" s="1">
        <v>2.4940835397743553E-4</v>
      </c>
    </row>
    <row r="24" spans="1:44" x14ac:dyDescent="0.25">
      <c r="A24" s="1">
        <f t="shared" ca="1" si="0"/>
        <v>222</v>
      </c>
      <c r="B24" s="2">
        <f t="shared" ca="1" si="1"/>
        <v>0.21026982962287477</v>
      </c>
      <c r="D24" s="5">
        <v>628</v>
      </c>
      <c r="E24" s="5">
        <v>0.6823327773083161</v>
      </c>
      <c r="G24" s="1">
        <f t="shared" si="2"/>
        <v>6.4425401664681985</v>
      </c>
      <c r="L24" s="1">
        <f t="shared" si="3"/>
        <v>0.68616051766937791</v>
      </c>
      <c r="M24" s="1">
        <f t="shared" si="4"/>
        <v>1.4651596271701638E-5</v>
      </c>
      <c r="P24" s="1">
        <f t="shared" si="5"/>
        <v>1.638106299819379E-2</v>
      </c>
      <c r="T24" s="1">
        <f t="shared" si="6"/>
        <v>-0.38223779687695497</v>
      </c>
      <c r="Y24" s="1">
        <f t="shared" si="11"/>
        <v>-0.62657854368282395</v>
      </c>
      <c r="Z24" s="1">
        <f t="shared" si="7"/>
        <v>0.534417161503836</v>
      </c>
      <c r="AA24" s="1">
        <f t="shared" si="8"/>
        <v>2.1879029398818563E-2</v>
      </c>
      <c r="AD24" s="1">
        <v>1.638106299819379E-2</v>
      </c>
      <c r="AH24" s="1">
        <v>6.4425401664681985</v>
      </c>
      <c r="AI24" s="1">
        <v>-0.38223779687695497</v>
      </c>
      <c r="AN24">
        <f t="shared" si="9"/>
        <v>0.66985642160585179</v>
      </c>
      <c r="AO24">
        <f t="shared" si="10"/>
        <v>1.5565945161441353E-4</v>
      </c>
      <c r="AR24" s="1">
        <v>1.638106299819379E-2</v>
      </c>
    </row>
    <row r="25" spans="1:44" x14ac:dyDescent="0.25">
      <c r="A25" s="1">
        <f t="shared" ca="1" si="0"/>
        <v>43</v>
      </c>
      <c r="B25" s="2">
        <f t="shared" ca="1" si="1"/>
        <v>0.6428077547079899</v>
      </c>
      <c r="D25" s="5">
        <v>652</v>
      </c>
      <c r="E25" s="5">
        <v>0.69045896380554239</v>
      </c>
      <c r="G25" s="1">
        <f t="shared" si="2"/>
        <v>6.4800445619266531</v>
      </c>
      <c r="L25" s="1">
        <f t="shared" si="3"/>
        <v>0.69702996282428042</v>
      </c>
      <c r="M25" s="1">
        <f t="shared" si="4"/>
        <v>4.3178028104256192E-5</v>
      </c>
      <c r="P25" s="1">
        <f t="shared" si="5"/>
        <v>1.852721518211126E-2</v>
      </c>
      <c r="T25" s="1">
        <f t="shared" si="6"/>
        <v>-0.3703987375794085</v>
      </c>
      <c r="Y25" s="1">
        <f t="shared" si="11"/>
        <v>-0.55664457555513991</v>
      </c>
      <c r="Z25" s="1">
        <f t="shared" si="7"/>
        <v>0.57312893188956071</v>
      </c>
      <c r="AA25" s="1">
        <f t="shared" si="8"/>
        <v>1.3766336389405279E-2</v>
      </c>
      <c r="AD25" s="1">
        <v>1.852721518211126E-2</v>
      </c>
      <c r="AH25" s="1">
        <v>6.4800445619266531</v>
      </c>
      <c r="AI25" s="1">
        <v>-0.3703987375794085</v>
      </c>
      <c r="AN25">
        <f t="shared" si="9"/>
        <v>0.69805648326581915</v>
      </c>
      <c r="AO25">
        <f t="shared" si="10"/>
        <v>5.7722301949284045E-5</v>
      </c>
      <c r="AR25" s="1">
        <v>1.852721518211126E-2</v>
      </c>
    </row>
    <row r="26" spans="1:44" x14ac:dyDescent="0.25">
      <c r="A26" s="1">
        <f t="shared" ca="1" si="0"/>
        <v>184</v>
      </c>
      <c r="B26" s="2">
        <f t="shared" ca="1" si="1"/>
        <v>0.87189821327157757</v>
      </c>
      <c r="D26" s="5">
        <v>677</v>
      </c>
      <c r="E26" s="5">
        <v>0.72887540679318752</v>
      </c>
      <c r="G26" s="1">
        <f t="shared" si="2"/>
        <v>6.517671272912275</v>
      </c>
      <c r="L26" s="1">
        <f t="shared" si="3"/>
        <v>0.70793485720847671</v>
      </c>
      <c r="M26" s="1">
        <f t="shared" si="4"/>
        <v>4.3850661690973209E-4</v>
      </c>
      <c r="P26" s="1">
        <f t="shared" si="5"/>
        <v>3.0461124521988098E-2</v>
      </c>
      <c r="T26" s="1">
        <f t="shared" si="6"/>
        <v>-0.31625247132892831</v>
      </c>
      <c r="Y26" s="1">
        <f t="shared" si="11"/>
        <v>-0.4837966920888026</v>
      </c>
      <c r="Z26" s="1">
        <f t="shared" si="7"/>
        <v>0.6164385160002549</v>
      </c>
      <c r="AA26" s="1">
        <f t="shared" si="8"/>
        <v>1.2642054411181856E-2</v>
      </c>
      <c r="AD26" s="1">
        <v>3.0461124521988098E-2</v>
      </c>
      <c r="AH26" s="1">
        <v>6.517671272912275</v>
      </c>
      <c r="AI26" s="1">
        <v>-0.31625247132892831</v>
      </c>
      <c r="AN26">
        <f t="shared" si="9"/>
        <v>0.72754156871113373</v>
      </c>
      <c r="AO26">
        <f t="shared" si="10"/>
        <v>1.7791240291369179E-6</v>
      </c>
      <c r="AR26" s="1">
        <v>3.0461124521988098E-2</v>
      </c>
    </row>
    <row r="27" spans="1:44" x14ac:dyDescent="0.25">
      <c r="A27" s="1">
        <f t="shared" ca="1" si="0"/>
        <v>21</v>
      </c>
      <c r="B27" s="2">
        <f t="shared" ca="1" si="1"/>
        <v>0.24597260252701869</v>
      </c>
      <c r="D27" s="5">
        <v>688</v>
      </c>
      <c r="E27" s="5">
        <v>0.7368120107112599</v>
      </c>
      <c r="G27" s="1">
        <f t="shared" si="2"/>
        <v>6.5337888379333435</v>
      </c>
      <c r="L27" s="1">
        <f t="shared" si="3"/>
        <v>0.71260601606560714</v>
      </c>
      <c r="M27" s="1">
        <f t="shared" si="4"/>
        <v>5.8593017678537022E-4</v>
      </c>
      <c r="P27" s="1">
        <f t="shared" si="5"/>
        <v>3.3294483521690031E-2</v>
      </c>
      <c r="T27" s="1">
        <f t="shared" si="6"/>
        <v>-0.30542249299141105</v>
      </c>
      <c r="Y27" s="1">
        <f t="shared" si="11"/>
        <v>-0.45174362336361407</v>
      </c>
      <c r="Z27" s="1">
        <f t="shared" si="7"/>
        <v>0.63651733698191382</v>
      </c>
      <c r="AA27" s="1">
        <f t="shared" si="8"/>
        <v>1.0059021578475984E-2</v>
      </c>
      <c r="AD27" s="1">
        <v>3.3294483521690031E-2</v>
      </c>
      <c r="AH27" s="1">
        <v>6.5337888379333435</v>
      </c>
      <c r="AI27" s="1">
        <v>-0.30542249299141105</v>
      </c>
      <c r="AN27">
        <f t="shared" si="9"/>
        <v>0.74054961498708904</v>
      </c>
      <c r="AO27">
        <f t="shared" si="10"/>
        <v>1.3969685722696292E-5</v>
      </c>
      <c r="AR27" s="1">
        <v>3.3294483521690031E-2</v>
      </c>
    </row>
    <row r="28" spans="1:44" x14ac:dyDescent="0.25">
      <c r="A28" s="1">
        <f t="shared" ca="1" si="0"/>
        <v>679</v>
      </c>
      <c r="B28" s="2">
        <f t="shared" ca="1" si="1"/>
        <v>0.70612769142540299</v>
      </c>
      <c r="D28" s="5">
        <v>708</v>
      </c>
      <c r="E28" s="5">
        <v>0.74420928862339508</v>
      </c>
      <c r="G28" s="1">
        <f t="shared" si="2"/>
        <v>6.5624440936937196</v>
      </c>
      <c r="L28" s="1">
        <f t="shared" si="3"/>
        <v>0.72091082213112911</v>
      </c>
      <c r="M28" s="1">
        <f t="shared" si="4"/>
        <v>5.4281854089124003E-4</v>
      </c>
      <c r="P28" s="1">
        <f t="shared" si="5"/>
        <v>3.6048732706984304E-2</v>
      </c>
      <c r="T28" s="1">
        <f t="shared" si="6"/>
        <v>-0.29543298179384464</v>
      </c>
      <c r="Y28" s="1">
        <f t="shared" si="11"/>
        <v>-0.3934653165905444</v>
      </c>
      <c r="Z28" s="1">
        <f t="shared" si="7"/>
        <v>0.67471471857790677</v>
      </c>
      <c r="AA28" s="1">
        <f t="shared" si="8"/>
        <v>4.8294952658072812E-3</v>
      </c>
      <c r="AD28" s="1">
        <v>3.6048732706984304E-2</v>
      </c>
      <c r="AH28" s="1">
        <v>6.5624440936937196</v>
      </c>
      <c r="AI28" s="1">
        <v>-0.29543298179384464</v>
      </c>
      <c r="AN28">
        <f t="shared" si="9"/>
        <v>0.76425347183012149</v>
      </c>
      <c r="AO28">
        <f t="shared" si="10"/>
        <v>4.0176928042481288E-4</v>
      </c>
      <c r="AR28" s="1">
        <v>3.6048732706984304E-2</v>
      </c>
    </row>
    <row r="29" spans="1:44" x14ac:dyDescent="0.25">
      <c r="A29" s="1">
        <f t="shared" ca="1" si="0"/>
        <v>787</v>
      </c>
      <c r="B29" s="2">
        <f t="shared" ca="1" si="1"/>
        <v>0.76074046438845921</v>
      </c>
      <c r="D29" s="5">
        <v>761</v>
      </c>
      <c r="E29" s="5">
        <v>0.76513538677408</v>
      </c>
      <c r="G29" s="1">
        <f t="shared" si="2"/>
        <v>6.6346333578616861</v>
      </c>
      <c r="L29" s="1">
        <f t="shared" si="3"/>
        <v>0.74183256311788037</v>
      </c>
      <c r="M29" s="1">
        <f t="shared" si="4"/>
        <v>5.430215903519368E-4</v>
      </c>
      <c r="P29" s="1">
        <f t="shared" si="5"/>
        <v>4.4432903137697426E-2</v>
      </c>
      <c r="T29" s="1">
        <f t="shared" si="6"/>
        <v>-0.26770248463876911</v>
      </c>
      <c r="Y29" s="1">
        <f t="shared" si="11"/>
        <v>-0.23902780364190912</v>
      </c>
      <c r="Z29" s="1">
        <f t="shared" si="7"/>
        <v>0.78739298967561433</v>
      </c>
      <c r="AA29" s="1">
        <f t="shared" si="8"/>
        <v>4.954008869223896E-4</v>
      </c>
      <c r="AD29" s="1">
        <v>4.4432903137697426E-2</v>
      </c>
      <c r="AH29" s="1">
        <v>6.6346333578616861</v>
      </c>
      <c r="AI29" s="1">
        <v>-0.26770248463876911</v>
      </c>
      <c r="AN29">
        <f t="shared" si="9"/>
        <v>0.82738708804682326</v>
      </c>
      <c r="AO29">
        <f t="shared" si="10"/>
        <v>3.8752743113508654E-3</v>
      </c>
      <c r="AR29" s="1">
        <v>4.4432903137697426E-2</v>
      </c>
    </row>
    <row r="30" spans="1:44" x14ac:dyDescent="0.25">
      <c r="A30" s="1">
        <f t="shared" ca="1" si="0"/>
        <v>201</v>
      </c>
      <c r="B30" s="2">
        <f t="shared" ca="1" si="1"/>
        <v>0.40439846163935522</v>
      </c>
      <c r="D30" s="5">
        <v>779</v>
      </c>
      <c r="E30" s="5">
        <v>0.81615514691677304</v>
      </c>
      <c r="G30" s="1">
        <f t="shared" si="2"/>
        <v>6.6580110458707482</v>
      </c>
      <c r="L30" s="1">
        <f t="shared" si="3"/>
        <v>0.74860783557746191</v>
      </c>
      <c r="M30" s="1">
        <f t="shared" si="4"/>
        <v>4.5626392691698308E-3</v>
      </c>
      <c r="P30" s="1">
        <f t="shared" si="5"/>
        <v>6.8544945489981232E-2</v>
      </c>
      <c r="T30" s="1">
        <f t="shared" si="6"/>
        <v>-0.20315081106518557</v>
      </c>
      <c r="Y30" s="1">
        <f t="shared" si="11"/>
        <v>-0.18657732754614598</v>
      </c>
      <c r="Z30" s="1">
        <f t="shared" si="7"/>
        <v>0.82979439350612816</v>
      </c>
      <c r="AA30" s="1">
        <f t="shared" si="8"/>
        <v>1.8602904752523512E-4</v>
      </c>
      <c r="AD30" s="1">
        <v>6.8544945489981232E-2</v>
      </c>
      <c r="AH30" s="1">
        <v>6.6580110458707482</v>
      </c>
      <c r="AI30" s="1">
        <v>-0.20315081106518557</v>
      </c>
      <c r="AN30">
        <f t="shared" si="9"/>
        <v>0.84893001963962789</v>
      </c>
      <c r="AO30">
        <f t="shared" si="10"/>
        <v>1.0741922819993343E-3</v>
      </c>
      <c r="AR30" s="1">
        <v>6.8544945489981232E-2</v>
      </c>
    </row>
    <row r="31" spans="1:44" x14ac:dyDescent="0.25">
      <c r="A31" s="1">
        <f t="shared" ca="1" si="0"/>
        <v>304</v>
      </c>
      <c r="B31" s="2">
        <f t="shared" ca="1" si="1"/>
        <v>0.63079484380472284</v>
      </c>
      <c r="D31" s="5">
        <v>813</v>
      </c>
      <c r="E31" s="5">
        <v>0.83296150031115779</v>
      </c>
      <c r="G31" s="1">
        <f t="shared" si="2"/>
        <v>6.7007311095478101</v>
      </c>
      <c r="L31" s="1">
        <f t="shared" si="3"/>
        <v>0.76098887474568788</v>
      </c>
      <c r="M31" s="1">
        <f t="shared" si="4"/>
        <v>5.1800588307873326E-3</v>
      </c>
      <c r="P31" s="1">
        <f t="shared" si="5"/>
        <v>7.7627571900236836E-2</v>
      </c>
      <c r="T31" s="1">
        <f t="shared" si="6"/>
        <v>-0.18276785599724049</v>
      </c>
      <c r="Y31" s="1">
        <f t="shared" si="11"/>
        <v>-8.7504206031927101E-2</v>
      </c>
      <c r="Z31" s="1">
        <f t="shared" si="7"/>
        <v>0.91621501801315552</v>
      </c>
      <c r="AA31" s="1">
        <f t="shared" si="8"/>
        <v>6.9311482097568506E-3</v>
      </c>
      <c r="AD31" s="1">
        <v>7.7627571900236836E-2</v>
      </c>
      <c r="AH31" s="1">
        <v>6.7007311095478101</v>
      </c>
      <c r="AI31" s="1">
        <v>-0.18276785599724049</v>
      </c>
      <c r="AN31">
        <f t="shared" si="9"/>
        <v>0.88975672873383616</v>
      </c>
      <c r="AO31">
        <f t="shared" si="10"/>
        <v>3.2256979715842128E-3</v>
      </c>
      <c r="AR31" s="1">
        <v>7.7627571900236836E-2</v>
      </c>
    </row>
    <row r="32" spans="1:44" x14ac:dyDescent="0.25">
      <c r="A32" s="1">
        <f t="shared" ca="1" si="0"/>
        <v>576</v>
      </c>
      <c r="B32" s="2">
        <f t="shared" ca="1" si="1"/>
        <v>0.53752876343248734</v>
      </c>
      <c r="D32" s="5">
        <v>836</v>
      </c>
      <c r="E32" s="5">
        <v>0.84880986013187854</v>
      </c>
      <c r="G32" s="1">
        <f t="shared" si="2"/>
        <v>6.7286286130847017</v>
      </c>
      <c r="L32" s="1">
        <f t="shared" si="3"/>
        <v>0.76907407065262756</v>
      </c>
      <c r="M32" s="1">
        <f t="shared" si="4"/>
        <v>6.3577961238794299E-3</v>
      </c>
      <c r="P32" s="1">
        <f t="shared" si="5"/>
        <v>8.6709995264227194E-2</v>
      </c>
      <c r="T32" s="1">
        <f t="shared" si="6"/>
        <v>-0.16392007519484175</v>
      </c>
      <c r="Y32" s="1">
        <f t="shared" si="11"/>
        <v>-2.0484153242896763E-2</v>
      </c>
      <c r="Z32" s="1">
        <f t="shared" si="7"/>
        <v>0.97972422180327556</v>
      </c>
      <c r="AA32" s="1">
        <f t="shared" si="8"/>
        <v>1.7138570091829348E-2</v>
      </c>
      <c r="AD32" s="1">
        <v>8.6709995264227194E-2</v>
      </c>
      <c r="AH32" s="1">
        <v>6.7286286130847017</v>
      </c>
      <c r="AI32" s="1">
        <v>-0.16392007519484175</v>
      </c>
      <c r="AN32">
        <f t="shared" si="9"/>
        <v>0.91747175743129472</v>
      </c>
      <c r="AO32">
        <f t="shared" si="10"/>
        <v>4.7144561407555753E-3</v>
      </c>
      <c r="AR32" s="1">
        <v>8.6709995264227194E-2</v>
      </c>
    </row>
    <row r="33" spans="1:44" x14ac:dyDescent="0.25">
      <c r="A33" s="1">
        <f t="shared" ca="1" si="0"/>
        <v>58</v>
      </c>
      <c r="B33" s="2">
        <f t="shared" ca="1" si="1"/>
        <v>0.44916537095374176</v>
      </c>
      <c r="D33" s="5">
        <v>849</v>
      </c>
      <c r="E33" s="5">
        <v>0.84929454999827003</v>
      </c>
      <c r="G33" s="1">
        <f t="shared" si="2"/>
        <v>6.7440591863113477</v>
      </c>
      <c r="L33" s="1">
        <f t="shared" si="3"/>
        <v>0.77354612699017133</v>
      </c>
      <c r="M33" s="1">
        <f t="shared" si="4"/>
        <v>5.7378235882138565E-3</v>
      </c>
      <c r="P33" s="1">
        <f t="shared" si="5"/>
        <v>8.6995679182486255E-2</v>
      </c>
      <c r="T33" s="1">
        <f t="shared" si="6"/>
        <v>-0.16334921526813448</v>
      </c>
      <c r="Y33" s="1">
        <f t="shared" si="11"/>
        <v>1.7396746159598742E-2</v>
      </c>
      <c r="Z33" s="1">
        <f t="shared" si="7"/>
        <v>1.017548950889374</v>
      </c>
      <c r="AA33" s="1">
        <f t="shared" si="8"/>
        <v>2.8309543419224335E-2</v>
      </c>
      <c r="AD33" s="1">
        <v>8.6995679182486255E-2</v>
      </c>
      <c r="AH33" s="1">
        <v>6.7440591863113477</v>
      </c>
      <c r="AI33" s="1">
        <v>-0.16334921526813448</v>
      </c>
      <c r="AN33">
        <f t="shared" si="9"/>
        <v>0.93317050825955394</v>
      </c>
      <c r="AO33">
        <f t="shared" si="10"/>
        <v>7.0351763742486405E-3</v>
      </c>
      <c r="AR33" s="1">
        <v>8.6995679182486255E-2</v>
      </c>
    </row>
    <row r="34" spans="1:44" x14ac:dyDescent="0.25">
      <c r="A34" s="1">
        <f t="shared" ca="1" si="0"/>
        <v>389</v>
      </c>
      <c r="B34" s="2">
        <f t="shared" ca="1" si="1"/>
        <v>0.13356096335921908</v>
      </c>
      <c r="D34" s="5">
        <v>850</v>
      </c>
      <c r="E34" s="5">
        <v>0.88040509901399799</v>
      </c>
      <c r="G34" s="1">
        <f t="shared" si="2"/>
        <v>6.7452363494843626</v>
      </c>
      <c r="L34" s="1">
        <f t="shared" si="3"/>
        <v>0.77388728994963385</v>
      </c>
      <c r="M34" s="1">
        <f t="shared" si="4"/>
        <v>1.1346043647872336E-2</v>
      </c>
      <c r="P34" s="1">
        <f t="shared" si="5"/>
        <v>0.10631567694291795</v>
      </c>
      <c r="T34" s="1">
        <f t="shared" si="6"/>
        <v>-0.12737313764510524</v>
      </c>
      <c r="Y34" s="1">
        <f t="shared" si="11"/>
        <v>2.0310661498252003E-2</v>
      </c>
      <c r="Z34" s="1">
        <f t="shared" si="7"/>
        <v>1.0205183265387703</v>
      </c>
      <c r="AA34" s="1">
        <f t="shared" si="8"/>
        <v>1.9631716527408607E-2</v>
      </c>
      <c r="AD34" s="1">
        <v>0.10631567694291795</v>
      </c>
      <c r="AH34" s="1">
        <v>6.7452363494843626</v>
      </c>
      <c r="AI34" s="1">
        <v>-0.12737313764510524</v>
      </c>
      <c r="AN34">
        <f t="shared" si="9"/>
        <v>0.9343791003027816</v>
      </c>
      <c r="AO34">
        <f t="shared" si="10"/>
        <v>2.9131928151216141E-3</v>
      </c>
      <c r="AR34" s="1">
        <v>0.10631567694291795</v>
      </c>
    </row>
    <row r="35" spans="1:44" x14ac:dyDescent="0.25">
      <c r="A35" s="1">
        <f t="shared" ca="1" si="0"/>
        <v>986</v>
      </c>
      <c r="B35" s="2">
        <f t="shared" ca="1" si="1"/>
        <v>0.39116682868739261</v>
      </c>
      <c r="D35" s="5">
        <v>855</v>
      </c>
      <c r="E35" s="5">
        <v>0.88459629993356692</v>
      </c>
      <c r="G35" s="1">
        <f t="shared" si="2"/>
        <v>6.7511014689367599</v>
      </c>
      <c r="L35" s="1">
        <f t="shared" si="3"/>
        <v>0.77558710655607421</v>
      </c>
      <c r="M35" s="1">
        <f t="shared" si="4"/>
        <v>1.1883004240811601E-2</v>
      </c>
      <c r="P35" s="1">
        <f t="shared" si="5"/>
        <v>0.10906641616443963</v>
      </c>
      <c r="T35" s="1">
        <f t="shared" si="6"/>
        <v>-0.12262389631319592</v>
      </c>
      <c r="Y35" s="1">
        <f t="shared" si="11"/>
        <v>3.4880238191519641E-2</v>
      </c>
      <c r="Z35" s="1">
        <f t="shared" si="7"/>
        <v>1.0354956885369933</v>
      </c>
      <c r="AA35" s="1">
        <f t="shared" si="8"/>
        <v>2.2770625480887874E-2</v>
      </c>
      <c r="AD35" s="1">
        <v>0.10906641616443963</v>
      </c>
      <c r="AH35" s="1">
        <v>6.7511014689367599</v>
      </c>
      <c r="AI35" s="1">
        <v>-0.12262389631319592</v>
      </c>
      <c r="AN35">
        <f t="shared" si="9"/>
        <v>0.94042418010913242</v>
      </c>
      <c r="AO35">
        <f t="shared" si="10"/>
        <v>3.1167522048972996E-3</v>
      </c>
      <c r="AR35" s="1">
        <v>0.10906641616443963</v>
      </c>
    </row>
    <row r="36" spans="1:44" x14ac:dyDescent="0.25">
      <c r="A36" s="1">
        <f t="shared" ca="1" si="0"/>
        <v>222</v>
      </c>
      <c r="B36" s="2">
        <f t="shared" ca="1" si="1"/>
        <v>0.18333655550078087</v>
      </c>
      <c r="D36" s="5">
        <v>862</v>
      </c>
      <c r="E36" s="5">
        <v>0.88997787287663954</v>
      </c>
      <c r="G36" s="1">
        <f t="shared" si="2"/>
        <v>6.7592552706636928</v>
      </c>
      <c r="L36" s="1">
        <f t="shared" si="3"/>
        <v>0.77795022425445226</v>
      </c>
      <c r="M36" s="1">
        <f t="shared" si="4"/>
        <v>1.255019405581626E-2</v>
      </c>
      <c r="P36" s="1">
        <f t="shared" si="5"/>
        <v>0.11264992847918583</v>
      </c>
      <c r="T36" s="1">
        <f t="shared" si="6"/>
        <v>-0.11655867850137466</v>
      </c>
      <c r="Y36" s="1">
        <f t="shared" si="11"/>
        <v>5.5277645562094246E-2</v>
      </c>
      <c r="Z36" s="1">
        <f t="shared" si="7"/>
        <v>1.0568339992149043</v>
      </c>
      <c r="AA36" s="1">
        <f t="shared" si="8"/>
        <v>2.7840966896610964E-2</v>
      </c>
      <c r="AD36" s="1">
        <v>0.11264992847918583</v>
      </c>
      <c r="AH36" s="1">
        <v>6.7592552706636928</v>
      </c>
      <c r="AI36" s="1">
        <v>-0.11655867850137466</v>
      </c>
      <c r="AN36">
        <f t="shared" si="9"/>
        <v>0.94889319964881758</v>
      </c>
      <c r="AO36">
        <f t="shared" si="10"/>
        <v>3.4710157286725178E-3</v>
      </c>
      <c r="AR36" s="1">
        <v>0.11264992847918583</v>
      </c>
    </row>
    <row r="37" spans="1:44" x14ac:dyDescent="0.25">
      <c r="A37" s="1">
        <f t="shared" ca="1" si="0"/>
        <v>781</v>
      </c>
      <c r="B37" s="2">
        <f t="shared" ca="1" si="1"/>
        <v>0.76810413808768818</v>
      </c>
      <c r="D37" s="5">
        <v>869</v>
      </c>
      <c r="E37" s="5">
        <v>0.8950751790943241</v>
      </c>
      <c r="G37" s="1">
        <f t="shared" si="2"/>
        <v>6.7673431252653922</v>
      </c>
      <c r="L37" s="1">
        <f t="shared" si="3"/>
        <v>0.7802942292954449</v>
      </c>
      <c r="M37" s="1">
        <f t="shared" si="4"/>
        <v>1.3174666436732829E-2</v>
      </c>
      <c r="P37" s="1">
        <f t="shared" si="5"/>
        <v>0.11609756571041614</v>
      </c>
      <c r="T37" s="1">
        <f t="shared" si="6"/>
        <v>-0.11084756524692752</v>
      </c>
      <c r="Y37" s="1">
        <f t="shared" si="11"/>
        <v>7.5675052932668407E-2</v>
      </c>
      <c r="Z37" s="1">
        <f t="shared" si="7"/>
        <v>1.0786120253910323</v>
      </c>
      <c r="AA37" s="1">
        <f t="shared" si="8"/>
        <v>3.3685773948541484E-2</v>
      </c>
      <c r="AD37" s="1">
        <v>0.11609756571041614</v>
      </c>
      <c r="AH37" s="1">
        <v>6.7673431252653922</v>
      </c>
      <c r="AI37" s="1">
        <v>-0.11084756524692752</v>
      </c>
      <c r="AN37">
        <f t="shared" si="9"/>
        <v>0.9573690660325902</v>
      </c>
      <c r="AO37">
        <f t="shared" si="10"/>
        <v>3.8805283498774793E-3</v>
      </c>
      <c r="AR37" s="1">
        <v>0.11609756571041614</v>
      </c>
    </row>
    <row r="38" spans="1:44" x14ac:dyDescent="0.25">
      <c r="A38" s="1">
        <f t="shared" ca="1" si="0"/>
        <v>757</v>
      </c>
      <c r="B38" s="2">
        <f t="shared" ca="1" si="1"/>
        <v>0.60665172441441251</v>
      </c>
      <c r="D38" s="5">
        <v>964</v>
      </c>
      <c r="E38" s="5">
        <v>0.91246994031917006</v>
      </c>
      <c r="G38" s="1">
        <f t="shared" si="2"/>
        <v>6.8710912946105456</v>
      </c>
      <c r="L38" s="1">
        <f t="shared" si="3"/>
        <v>0.81036230592576586</v>
      </c>
      <c r="M38" s="1">
        <f t="shared" si="4"/>
        <v>1.0425969001417101E-2</v>
      </c>
      <c r="P38" s="1">
        <f t="shared" si="5"/>
        <v>0.12825400971861561</v>
      </c>
      <c r="T38" s="1">
        <f t="shared" si="6"/>
        <v>-9.1600136184071923E-2</v>
      </c>
      <c r="Y38" s="1">
        <f t="shared" si="11"/>
        <v>0.35249701010475043</v>
      </c>
      <c r="Z38" s="1">
        <f t="shared" si="7"/>
        <v>1.422615402271237</v>
      </c>
      <c r="AA38" s="1">
        <f t="shared" si="8"/>
        <v>0.26024839235028774</v>
      </c>
      <c r="AD38" s="1">
        <v>0.12825400971861561</v>
      </c>
      <c r="AH38" s="1">
        <v>6.8710912946105456</v>
      </c>
      <c r="AI38" s="1">
        <v>-9.1600136184071923E-2</v>
      </c>
      <c r="AN38">
        <f t="shared" si="9"/>
        <v>1.0730513368960424</v>
      </c>
      <c r="AO38">
        <f t="shared" si="10"/>
        <v>2.578638492657874E-2</v>
      </c>
      <c r="AR38" s="1">
        <v>0.12825400971861561</v>
      </c>
    </row>
    <row r="39" spans="1:44" x14ac:dyDescent="0.25">
      <c r="A39" s="1">
        <f t="shared" ca="1" si="0"/>
        <v>237</v>
      </c>
      <c r="B39" s="2">
        <f t="shared" ca="1" si="1"/>
        <v>0.66219343980234369</v>
      </c>
      <c r="D39" s="5">
        <v>989</v>
      </c>
      <c r="E39" s="5">
        <v>0.97421748767681893</v>
      </c>
      <c r="G39" s="1">
        <f t="shared" si="2"/>
        <v>6.8966943316227125</v>
      </c>
      <c r="L39" s="1">
        <f t="shared" si="3"/>
        <v>0.81778252436152132</v>
      </c>
      <c r="M39" s="1">
        <f t="shared" si="4"/>
        <v>2.4471897747458508E-2</v>
      </c>
      <c r="P39" s="1">
        <f t="shared" si="5"/>
        <v>0.17629353530925207</v>
      </c>
      <c r="T39" s="1">
        <f t="shared" si="6"/>
        <v>-2.6120706963152121E-2</v>
      </c>
      <c r="Y39" s="1">
        <f t="shared" si="11"/>
        <v>0.42534489357108818</v>
      </c>
      <c r="Z39" s="1">
        <f t="shared" si="7"/>
        <v>1.5301180565495733</v>
      </c>
      <c r="AA39" s="1">
        <f t="shared" si="8"/>
        <v>0.30902544247305197</v>
      </c>
      <c r="AD39" s="1">
        <v>0.17629353530925207</v>
      </c>
      <c r="AH39" s="1">
        <v>6.8966943316227125</v>
      </c>
      <c r="AI39" s="1">
        <v>-2.6120706963152121E-2</v>
      </c>
      <c r="AN39">
        <f t="shared" si="9"/>
        <v>1.1036879103473123</v>
      </c>
      <c r="AO39">
        <f t="shared" si="10"/>
        <v>1.6762590346476199E-2</v>
      </c>
      <c r="AR39" s="1">
        <v>0.17629353530925207</v>
      </c>
    </row>
    <row r="40" spans="1:44" x14ac:dyDescent="0.25">
      <c r="A40" s="1">
        <f t="shared" ca="1" si="0"/>
        <v>329</v>
      </c>
      <c r="B40" s="2">
        <f t="shared" ca="1" si="1"/>
        <v>0.72775745530932245</v>
      </c>
      <c r="D40" s="5">
        <v>996</v>
      </c>
      <c r="E40" s="5">
        <v>0.97727321901636666</v>
      </c>
      <c r="G40" s="1">
        <f t="shared" si="2"/>
        <v>6.9037472575845982</v>
      </c>
      <c r="L40" s="1">
        <f t="shared" si="3"/>
        <v>0.81982658855685608</v>
      </c>
      <c r="M40" s="1">
        <f t="shared" si="4"/>
        <v>2.4789441443053683E-2</v>
      </c>
      <c r="P40" s="1">
        <f t="shared" si="5"/>
        <v>0.1788689124223154</v>
      </c>
      <c r="T40" s="1">
        <f t="shared" si="6"/>
        <v>-2.2989015045287359E-2</v>
      </c>
      <c r="Y40" s="1">
        <f t="shared" si="11"/>
        <v>0.44574230094166234</v>
      </c>
      <c r="Z40" s="1">
        <f t="shared" si="7"/>
        <v>1.5616489792042736</v>
      </c>
      <c r="AA40" s="1">
        <f t="shared" si="8"/>
        <v>0.34149502909519414</v>
      </c>
      <c r="AD40" s="1">
        <v>0.1788689124223154</v>
      </c>
      <c r="AH40" s="1">
        <v>6.9037472575845982</v>
      </c>
      <c r="AI40" s="1">
        <v>-2.2989015045287359E-2</v>
      </c>
      <c r="AN40">
        <f t="shared" si="9"/>
        <v>1.1122800554711776</v>
      </c>
      <c r="AO40">
        <f t="shared" si="10"/>
        <v>1.8226845889536065E-2</v>
      </c>
      <c r="AR40" s="1">
        <v>0.1788689124223154</v>
      </c>
    </row>
    <row r="41" spans="1:44" x14ac:dyDescent="0.25">
      <c r="A41" s="1">
        <f t="shared" ca="1" si="0"/>
        <v>293</v>
      </c>
      <c r="B41" s="2">
        <f t="shared" ca="1" si="1"/>
        <v>0.92835962396430316</v>
      </c>
      <c r="D41" s="5">
        <v>999</v>
      </c>
      <c r="E41" s="5">
        <v>0.97996175350606307</v>
      </c>
      <c r="G41" s="1">
        <f t="shared" si="2"/>
        <v>6.9067547786485539</v>
      </c>
      <c r="L41" s="1">
        <f t="shared" si="3"/>
        <v>0.82069822199761111</v>
      </c>
      <c r="M41" s="1">
        <f t="shared" si="4"/>
        <v>2.5364872468543669E-2</v>
      </c>
      <c r="P41" s="1">
        <f t="shared" si="5"/>
        <v>0.18115025887718991</v>
      </c>
      <c r="T41" s="1">
        <f t="shared" si="6"/>
        <v>-2.02417351137235E-2</v>
      </c>
      <c r="Y41" s="1">
        <f t="shared" si="11"/>
        <v>0.45448404695762301</v>
      </c>
      <c r="Z41" s="1">
        <f t="shared" si="7"/>
        <v>1.5753603613402454</v>
      </c>
      <c r="AA41" s="1">
        <f t="shared" si="8"/>
        <v>0.35449950221088239</v>
      </c>
      <c r="AD41" s="1">
        <v>0.18115025887718991</v>
      </c>
      <c r="AH41" s="1">
        <v>6.9067547786485539</v>
      </c>
      <c r="AI41" s="1">
        <v>-2.02417351137235E-2</v>
      </c>
      <c r="AN41">
        <f t="shared" si="9"/>
        <v>1.1159642458484673</v>
      </c>
      <c r="AO41">
        <f t="shared" si="10"/>
        <v>1.8496677923345726E-2</v>
      </c>
      <c r="AR41" s="1">
        <v>0.18115025887718991</v>
      </c>
    </row>
    <row r="44" spans="1:44" x14ac:dyDescent="0.25">
      <c r="A44" s="22"/>
      <c r="B44" s="22"/>
      <c r="C44" s="22"/>
      <c r="D44" s="22"/>
      <c r="E44" s="22"/>
    </row>
  </sheetData>
  <sortState ref="D2:D41">
    <sortCondition ref="D2:D4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Лабораторная работа №5 </vt:lpstr>
      <vt:lpstr>Лабораторная работа №6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Кулагин Андрей Андреевич</cp:lastModifiedBy>
  <dcterms:created xsi:type="dcterms:W3CDTF">2022-10-01T10:23:21Z</dcterms:created>
  <dcterms:modified xsi:type="dcterms:W3CDTF">2022-11-17T14:53:15Z</dcterms:modified>
</cp:coreProperties>
</file>