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28" yWindow="612" windowWidth="22632" windowHeight="8676"/>
  </bookViews>
  <sheets>
    <sheet name="Задача1" sheetId="1" r:id="rId1"/>
    <sheet name="Задача 2" sheetId="2" r:id="rId2"/>
    <sheet name="Задача 3" sheetId="3" r:id="rId3"/>
    <sheet name="Задача 4" sheetId="4" r:id="rId4"/>
  </sheets>
  <calcPr calcId="125725"/>
</workbook>
</file>

<file path=xl/calcChain.xml><?xml version="1.0" encoding="utf-8"?>
<calcChain xmlns="http://schemas.openxmlformats.org/spreadsheetml/2006/main">
  <c r="F11" i="4"/>
  <c r="G11" s="1"/>
  <c r="B11"/>
  <c r="C14" i="3"/>
  <c r="G13"/>
  <c r="H13" s="1"/>
  <c r="I13" s="1"/>
  <c r="J13" s="1"/>
  <c r="K13" s="1"/>
  <c r="L13" s="1"/>
  <c r="M13" s="1"/>
  <c r="N13" s="1"/>
  <c r="O13" s="1"/>
  <c r="P13" s="1"/>
  <c r="G11"/>
  <c r="H11" s="1"/>
  <c r="I11" s="1"/>
  <c r="J11" s="1"/>
  <c r="K11" s="1"/>
  <c r="L11" s="1"/>
  <c r="M11" s="1"/>
  <c r="N11" s="1"/>
  <c r="O11" s="1"/>
  <c r="P11" s="1"/>
  <c r="C11"/>
  <c r="C10"/>
  <c r="C15" s="1"/>
  <c r="E11" i="2"/>
  <c r="E12"/>
  <c r="I10"/>
  <c r="J10" s="1"/>
  <c r="H10"/>
  <c r="H12" s="1"/>
  <c r="G10"/>
  <c r="G12" s="1"/>
  <c r="F10"/>
  <c r="F12" s="1"/>
  <c r="D8" i="1"/>
  <c r="E8" s="1"/>
  <c r="E9" l="1"/>
  <c r="F8"/>
  <c r="E10"/>
  <c r="H11" i="4"/>
  <c r="G12"/>
  <c r="J12" i="2"/>
  <c r="K10"/>
  <c r="J11"/>
  <c r="L14" i="3"/>
  <c r="K14"/>
  <c r="K12"/>
  <c r="D10" i="1"/>
  <c r="J14" i="3"/>
  <c r="I12" i="2"/>
  <c r="G12" i="3"/>
  <c r="I14"/>
  <c r="N12"/>
  <c r="H14"/>
  <c r="P14"/>
  <c r="E12" i="4"/>
  <c r="G13"/>
  <c r="I11" i="2"/>
  <c r="I12" i="3"/>
  <c r="H11" i="2"/>
  <c r="H12" i="3"/>
  <c r="G11" i="2"/>
  <c r="O12" i="3"/>
  <c r="F11" i="2"/>
  <c r="F12" i="3"/>
  <c r="M12"/>
  <c r="G14"/>
  <c r="O14"/>
  <c r="F13" i="4"/>
  <c r="D9" i="1"/>
  <c r="P12" i="3"/>
  <c r="F12" i="4"/>
  <c r="L12" i="3"/>
  <c r="F14"/>
  <c r="N14"/>
  <c r="E13" i="4"/>
  <c r="M14" i="3"/>
  <c r="J12"/>
  <c r="F9" i="1" l="1"/>
  <c r="F10"/>
  <c r="G8"/>
  <c r="L10" i="2"/>
  <c r="K12"/>
  <c r="K11"/>
  <c r="I11" i="4"/>
  <c r="H12"/>
  <c r="H13"/>
  <c r="G10" i="1" l="1"/>
  <c r="G9"/>
  <c r="H8"/>
  <c r="I12" i="4"/>
  <c r="J11"/>
  <c r="I13"/>
  <c r="L11" i="2"/>
  <c r="M10"/>
  <c r="L12"/>
  <c r="J12" i="4" l="1"/>
  <c r="K11"/>
  <c r="J13"/>
  <c r="H10" i="1"/>
  <c r="H9"/>
  <c r="I8"/>
  <c r="N10" i="2"/>
  <c r="M11"/>
  <c r="M12"/>
  <c r="K12" i="4" l="1"/>
  <c r="L11"/>
  <c r="K13"/>
  <c r="J8" i="1"/>
  <c r="I10"/>
  <c r="I9"/>
  <c r="N12" i="2"/>
  <c r="O10"/>
  <c r="N11"/>
  <c r="L12" i="4" l="1"/>
  <c r="M11"/>
  <c r="L13"/>
  <c r="J10" i="1"/>
  <c r="K8"/>
  <c r="J9"/>
  <c r="O12" i="2"/>
  <c r="O11"/>
  <c r="P10"/>
  <c r="Q10" l="1"/>
  <c r="P12"/>
  <c r="P11"/>
  <c r="K9" i="1"/>
  <c r="K10"/>
  <c r="L8"/>
  <c r="M12" i="4"/>
  <c r="N11"/>
  <c r="M13"/>
  <c r="Q11" i="2" l="1"/>
  <c r="Q12"/>
  <c r="M8" i="1"/>
  <c r="L10"/>
  <c r="L9"/>
  <c r="O11" i="4"/>
  <c r="N12"/>
  <c r="N13"/>
  <c r="P11" l="1"/>
  <c r="O12"/>
  <c r="O13"/>
  <c r="M10" i="1"/>
  <c r="N8"/>
  <c r="M9"/>
  <c r="Q11" i="4" l="1"/>
  <c r="P12"/>
  <c r="P13"/>
  <c r="N9" i="1"/>
  <c r="O8"/>
  <c r="N10"/>
  <c r="O10" l="1"/>
  <c r="O9"/>
  <c r="P8"/>
  <c r="Q12" i="4"/>
  <c r="R11"/>
  <c r="Q13"/>
  <c r="R12" l="1"/>
  <c r="S11"/>
  <c r="R13"/>
  <c r="Q8" i="1"/>
  <c r="P10"/>
  <c r="P9"/>
  <c r="S12" i="4" l="1"/>
  <c r="T11"/>
  <c r="S13"/>
  <c r="Q10" i="1"/>
  <c r="Q9"/>
  <c r="R8"/>
  <c r="R10" l="1"/>
  <c r="R9"/>
  <c r="T12" i="4"/>
  <c r="T13"/>
</calcChain>
</file>

<file path=xl/sharedStrings.xml><?xml version="1.0" encoding="utf-8"?>
<sst xmlns="http://schemas.openxmlformats.org/spreadsheetml/2006/main" count="50" uniqueCount="43">
  <si>
    <t>Определить температуру смеси</t>
  </si>
  <si>
    <t>Два точечных заряда одного знака 8*10^(-9) и 5*10^(-9) размещены на расстоянии 20 см друг от друга. Определить положение точки на прямой, соединяющей заряды, напряженность в которых равна нулю.</t>
  </si>
  <si>
    <t>q_1</t>
  </si>
  <si>
    <t>Определить температуру смеси 150 грамм воды, взятой при 40', и 250 грамм воды при температуре 10'. Применить график при анализе явления.</t>
  </si>
  <si>
    <t>Заряд 1</t>
  </si>
  <si>
    <t>Построить график зависимости S(t) и v(t), фиксируя их значения после начала движения каждые 2 секунды</t>
  </si>
  <si>
    <t>Масса</t>
  </si>
  <si>
    <t xml:space="preserve">При движении тела по прямой расстояние S (в метрах) от начальной точки меняется по закону: S = t^2/2-2/t^(-1/2) </t>
  </si>
  <si>
    <t>Шаг</t>
  </si>
  <si>
    <t>q_2</t>
  </si>
  <si>
    <t>Заряд 2</t>
  </si>
  <si>
    <t>h</t>
  </si>
  <si>
    <t>Растояние 1</t>
  </si>
  <si>
    <t>Время</t>
  </si>
  <si>
    <t>t</t>
  </si>
  <si>
    <t>Температ</t>
  </si>
  <si>
    <t>Q</t>
  </si>
  <si>
    <t>r</t>
  </si>
  <si>
    <t>Растояние</t>
  </si>
  <si>
    <t>Скорость</t>
  </si>
  <si>
    <t>v</t>
  </si>
  <si>
    <t>E</t>
  </si>
  <si>
    <t>Напряженность</t>
  </si>
  <si>
    <t>Растояние 2</t>
  </si>
  <si>
    <t>Уд теплоем</t>
  </si>
  <si>
    <t>C</t>
  </si>
  <si>
    <t>Путь</t>
  </si>
  <si>
    <t>ε</t>
  </si>
  <si>
    <t>S</t>
  </si>
  <si>
    <t>ЭДС</t>
  </si>
  <si>
    <t>Напряженность 2</t>
  </si>
  <si>
    <t>Точка, где E=0</t>
  </si>
  <si>
    <t>Осуществить определение емкости комнденсатора и постоянной времени разряда конденсатора через сопротивление</t>
  </si>
  <si>
    <t>I_0</t>
  </si>
  <si>
    <t>R</t>
  </si>
  <si>
    <t>I</t>
  </si>
  <si>
    <t>e</t>
  </si>
  <si>
    <t>ln(I)</t>
  </si>
  <si>
    <t>m1</t>
  </si>
  <si>
    <t>m2</t>
  </si>
  <si>
    <t>t1</t>
  </si>
  <si>
    <t>t2</t>
  </si>
  <si>
    <t>Напряженность 1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</si>
</sst>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sz val="14"/>
      <color theme="1"/>
      <name val="Times New Roman"/>
    </font>
    <font>
      <sz val="10"/>
      <name val="Arial"/>
    </font>
    <font>
      <sz val="10"/>
      <color theme="1"/>
      <name val="Arial"/>
    </font>
    <font>
      <sz val="11"/>
      <color rgb="FF3C4043"/>
      <name val="Arial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rgb="FFE6B8AF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rgb="FFEA9999"/>
      </patternFill>
    </fill>
    <fill>
      <patternFill patternType="solid">
        <fgColor theme="8" tint="-0.249977111117893"/>
        <bgColor rgb="FFFFF2CC"/>
      </patternFill>
    </fill>
    <fill>
      <patternFill patternType="solid">
        <fgColor theme="8" tint="-0.249977111117893"/>
        <b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rgb="FFF4CC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rgb="FFFCE5CD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F4CC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/>
    <xf numFmtId="0" fontId="3" fillId="0" borderId="0" xfId="0" applyFont="1"/>
    <xf numFmtId="0" fontId="1" fillId="2" borderId="3" xfId="0" applyFont="1" applyFill="1" applyBorder="1" applyAlignment="1">
      <alignment vertical="top" wrapText="1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0" fillId="2" borderId="0" xfId="0" applyFont="1" applyFill="1" applyAlignment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6" borderId="12" xfId="0" applyFont="1" applyFill="1" applyBorder="1" applyAlignment="1">
      <alignment vertical="top" wrapText="1"/>
    </xf>
    <xf numFmtId="4" fontId="1" fillId="6" borderId="12" xfId="0" applyNumberFormat="1" applyFont="1" applyFill="1" applyBorder="1" applyAlignment="1">
      <alignment vertical="top" wrapText="1"/>
    </xf>
    <xf numFmtId="4" fontId="1" fillId="0" borderId="0" xfId="0" applyNumberFormat="1" applyFont="1" applyBorder="1" applyAlignment="1">
      <alignment vertical="top" wrapText="1"/>
    </xf>
    <xf numFmtId="0" fontId="1" fillId="7" borderId="14" xfId="0" applyFont="1" applyFill="1" applyBorder="1" applyAlignment="1">
      <alignment horizontal="center" vertical="top" wrapText="1"/>
    </xf>
    <xf numFmtId="0" fontId="1" fillId="7" borderId="14" xfId="0" applyFont="1" applyFill="1" applyBorder="1" applyAlignment="1">
      <alignment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4" borderId="12" xfId="0" applyFont="1" applyFill="1" applyBorder="1" applyAlignment="1">
      <alignment horizontal="left" vertical="top" wrapText="1"/>
    </xf>
    <xf numFmtId="0" fontId="1" fillId="8" borderId="12" xfId="0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left" vertical="top" wrapText="1"/>
    </xf>
    <xf numFmtId="0" fontId="1" fillId="10" borderId="12" xfId="0" applyFont="1" applyFill="1" applyBorder="1" applyAlignment="1">
      <alignment vertical="top" wrapText="1"/>
    </xf>
    <xf numFmtId="0" fontId="1" fillId="10" borderId="1" xfId="0" applyFont="1" applyFill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10" borderId="13" xfId="0" applyFont="1" applyFill="1" applyBorder="1" applyAlignment="1">
      <alignment vertical="top" wrapText="1"/>
    </xf>
    <xf numFmtId="4" fontId="1" fillId="6" borderId="13" xfId="0" applyNumberFormat="1" applyFont="1" applyFill="1" applyBorder="1" applyAlignment="1">
      <alignment vertical="top" wrapText="1"/>
    </xf>
    <xf numFmtId="0" fontId="1" fillId="11" borderId="3" xfId="0" applyFont="1" applyFill="1" applyBorder="1" applyAlignment="1">
      <alignment horizontal="center" vertical="top" wrapText="1"/>
    </xf>
    <xf numFmtId="0" fontId="1" fillId="11" borderId="4" xfId="0" applyFont="1" applyFill="1" applyBorder="1" applyAlignment="1">
      <alignment horizontal="center" vertical="top" wrapText="1"/>
    </xf>
    <xf numFmtId="0" fontId="1" fillId="11" borderId="5" xfId="0" applyFont="1" applyFill="1" applyBorder="1" applyAlignment="1">
      <alignment horizontal="center" vertical="top" wrapText="1"/>
    </xf>
    <xf numFmtId="0" fontId="1" fillId="11" borderId="7" xfId="0" applyFont="1" applyFill="1" applyBorder="1" applyAlignment="1">
      <alignment horizontal="center" vertical="top" wrapText="1"/>
    </xf>
    <xf numFmtId="0" fontId="1" fillId="11" borderId="0" xfId="0" applyFont="1" applyFill="1" applyBorder="1" applyAlignment="1">
      <alignment horizontal="center" vertical="top" wrapText="1"/>
    </xf>
    <xf numFmtId="0" fontId="1" fillId="11" borderId="8" xfId="0" applyFont="1" applyFill="1" applyBorder="1" applyAlignment="1">
      <alignment horizontal="center" vertical="top" wrapText="1"/>
    </xf>
    <xf numFmtId="0" fontId="1" fillId="11" borderId="9" xfId="0" applyFont="1" applyFill="1" applyBorder="1" applyAlignment="1">
      <alignment horizontal="center" vertical="top" wrapText="1"/>
    </xf>
    <xf numFmtId="0" fontId="1" fillId="11" borderId="10" xfId="0" applyFont="1" applyFill="1" applyBorder="1" applyAlignment="1">
      <alignment horizontal="center" vertical="top" wrapText="1"/>
    </xf>
    <xf numFmtId="0" fontId="1" fillId="11" borderId="11" xfId="0" applyFont="1" applyFill="1" applyBorder="1" applyAlignment="1">
      <alignment horizontal="center" vertical="top" wrapText="1"/>
    </xf>
    <xf numFmtId="0" fontId="3" fillId="12" borderId="12" xfId="0" applyFont="1" applyFill="1" applyBorder="1" applyAlignment="1"/>
    <xf numFmtId="0" fontId="3" fillId="11" borderId="12" xfId="0" applyFont="1" applyFill="1" applyBorder="1" applyAlignment="1"/>
    <xf numFmtId="0" fontId="4" fillId="12" borderId="12" xfId="0" applyFont="1" applyFill="1" applyBorder="1" applyAlignment="1">
      <alignment horizontal="left"/>
    </xf>
    <xf numFmtId="0" fontId="3" fillId="12" borderId="2" xfId="0" applyFont="1" applyFill="1" applyBorder="1" applyAlignment="1"/>
    <xf numFmtId="0" fontId="2" fillId="11" borderId="6" xfId="0" applyFont="1" applyFill="1" applyBorder="1"/>
    <xf numFmtId="4" fontId="3" fillId="13" borderId="12" xfId="0" applyNumberFormat="1" applyFont="1" applyFill="1" applyBorder="1"/>
    <xf numFmtId="4" fontId="3" fillId="13" borderId="12" xfId="0" applyNumberFormat="1" applyFont="1" applyFill="1" applyBorder="1" applyAlignment="1"/>
    <xf numFmtId="0" fontId="3" fillId="13" borderId="12" xfId="0" applyFont="1" applyFill="1" applyBorder="1" applyAlignment="1"/>
    <xf numFmtId="0" fontId="3" fillId="13" borderId="12" xfId="0" applyFont="1" applyFill="1" applyBorder="1"/>
    <xf numFmtId="0" fontId="3" fillId="14" borderId="12" xfId="0" applyFont="1" applyFill="1" applyBorder="1" applyAlignment="1"/>
    <xf numFmtId="0" fontId="3" fillId="11" borderId="12" xfId="0" applyFont="1" applyFill="1" applyBorder="1"/>
    <xf numFmtId="0" fontId="1" fillId="15" borderId="3" xfId="0" applyFont="1" applyFill="1" applyBorder="1" applyAlignment="1">
      <alignment horizontal="center" vertical="top" wrapText="1"/>
    </xf>
    <xf numFmtId="0" fontId="1" fillId="15" borderId="4" xfId="0" applyFont="1" applyFill="1" applyBorder="1" applyAlignment="1">
      <alignment horizontal="center" vertical="top" wrapText="1"/>
    </xf>
    <xf numFmtId="0" fontId="1" fillId="15" borderId="5" xfId="0" applyFont="1" applyFill="1" applyBorder="1" applyAlignment="1">
      <alignment horizontal="center" vertical="top" wrapText="1"/>
    </xf>
    <xf numFmtId="0" fontId="1" fillId="15" borderId="7" xfId="0" applyFont="1" applyFill="1" applyBorder="1" applyAlignment="1">
      <alignment horizontal="center" vertical="top" wrapText="1"/>
    </xf>
    <xf numFmtId="0" fontId="1" fillId="15" borderId="0" xfId="0" applyFont="1" applyFill="1" applyBorder="1" applyAlignment="1">
      <alignment horizontal="center" vertical="top" wrapText="1"/>
    </xf>
    <xf numFmtId="0" fontId="1" fillId="15" borderId="8" xfId="0" applyFont="1" applyFill="1" applyBorder="1" applyAlignment="1">
      <alignment horizontal="center" vertical="top" wrapText="1"/>
    </xf>
    <xf numFmtId="0" fontId="1" fillId="15" borderId="9" xfId="0" applyFont="1" applyFill="1" applyBorder="1" applyAlignment="1">
      <alignment horizontal="center" vertical="top" wrapText="1"/>
    </xf>
    <xf numFmtId="0" fontId="1" fillId="15" borderId="10" xfId="0" applyFont="1" applyFill="1" applyBorder="1" applyAlignment="1">
      <alignment horizontal="center" vertical="top" wrapText="1"/>
    </xf>
    <xf numFmtId="0" fontId="1" fillId="15" borderId="11" xfId="0" applyFont="1" applyFill="1" applyBorder="1" applyAlignment="1">
      <alignment horizontal="center" vertical="top" wrapText="1"/>
    </xf>
    <xf numFmtId="0" fontId="3" fillId="16" borderId="12" xfId="0" applyFont="1" applyFill="1" applyBorder="1" applyAlignment="1"/>
    <xf numFmtId="0" fontId="3" fillId="17" borderId="12" xfId="0" applyFont="1" applyFill="1" applyBorder="1" applyAlignment="1"/>
    <xf numFmtId="0" fontId="3" fillId="16" borderId="2" xfId="0" applyFont="1" applyFill="1" applyBorder="1" applyAlignment="1"/>
    <xf numFmtId="0" fontId="3" fillId="17" borderId="14" xfId="0" applyFont="1" applyFill="1" applyBorder="1" applyAlignment="1"/>
    <xf numFmtId="0" fontId="3" fillId="17" borderId="14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>
                <a:latin typeface="Times New Roman" pitchFamily="18" charset="0"/>
                <a:cs typeface="Times New Roman" pitchFamily="18" charset="0"/>
              </a:rPr>
              <a:t>Зависимость пройденного расстояния от времени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Задача1!$B$10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Задача1!$C$8:$Z$8</c:f>
              <c:numCache>
                <c:formatCode>#,##0.00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Задача1!$C$10:$Z$10</c:f>
              <c:numCache>
                <c:formatCode>#,##0.00</c:formatCode>
                <c:ptCount val="24"/>
                <c:pt idx="0">
                  <c:v>0</c:v>
                </c:pt>
                <c:pt idx="1">
                  <c:v>0.58578643762690508</c:v>
                </c:pt>
                <c:pt idx="2">
                  <c:v>7</c:v>
                </c:pt>
                <c:pt idx="3">
                  <c:v>17.183503419072274</c:v>
                </c:pt>
                <c:pt idx="4">
                  <c:v>31.292893218813454</c:v>
                </c:pt>
                <c:pt idx="5">
                  <c:v>49.367544467966326</c:v>
                </c:pt>
                <c:pt idx="6">
                  <c:v>71.422649730810377</c:v>
                </c:pt>
                <c:pt idx="7">
                  <c:v>97.465477516175156</c:v>
                </c:pt>
                <c:pt idx="8">
                  <c:v>127.5</c:v>
                </c:pt>
                <c:pt idx="9">
                  <c:v>161.52859547920897</c:v>
                </c:pt>
                <c:pt idx="10">
                  <c:v>199.55278640450004</c:v>
                </c:pt>
                <c:pt idx="11">
                  <c:v>241.57359856728877</c:v>
                </c:pt>
                <c:pt idx="12">
                  <c:v>287.59175170953614</c:v>
                </c:pt>
                <c:pt idx="13">
                  <c:v>337.60776772972361</c:v>
                </c:pt>
                <c:pt idx="14">
                  <c:v>391.62203552699077</c:v>
                </c:pt>
                <c:pt idx="15">
                  <c:v>449.6348516283299</c:v>
                </c:pt>
              </c:numCache>
            </c:numRef>
          </c:val>
        </c:ser>
        <c:marker val="1"/>
        <c:axId val="150567168"/>
        <c:axId val="150577920"/>
      </c:lineChart>
      <c:catAx>
        <c:axId val="15056716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/>
                  <a:t>Время</a:t>
                </a:r>
              </a:p>
            </c:rich>
          </c:tx>
          <c:layout/>
        </c:title>
        <c:numFmt formatCode="#,##0.00" sourceLinked="1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0577920"/>
        <c:crosses val="autoZero"/>
        <c:lblAlgn val="ctr"/>
        <c:lblOffset val="100"/>
      </c:catAx>
      <c:valAx>
        <c:axId val="15057792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/>
                  <a:t>Расстояние</a:t>
                </a:r>
              </a:p>
            </c:rich>
          </c:tx>
          <c:layout/>
        </c:title>
        <c:numFmt formatCode="#,##0.00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0567168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>
                <a:latin typeface="Times New Roman" pitchFamily="18" charset="0"/>
                <a:cs typeface="Times New Roman" pitchFamily="18" charset="0"/>
              </a:rPr>
              <a:t>Зависимость скорости от времени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Задача1!$A$9:$B$9</c:f>
              <c:strCache>
                <c:ptCount val="1"/>
                <c:pt idx="0">
                  <c:v>Скорость v</c:v>
                </c:pt>
              </c:strCache>
            </c:strRef>
          </c:tx>
          <c:marker>
            <c:symbol val="none"/>
          </c:marker>
          <c:cat>
            <c:numRef>
              <c:f>Задача1!$C$8:$Z$8</c:f>
              <c:numCache>
                <c:formatCode>#,##0.00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Задача1!$C$9:$Z$9</c:f>
              <c:numCache>
                <c:formatCode>#,##0.00</c:formatCode>
                <c:ptCount val="24"/>
                <c:pt idx="0">
                  <c:v>0</c:v>
                </c:pt>
                <c:pt idx="1">
                  <c:v>2.353553390593274</c:v>
                </c:pt>
                <c:pt idx="2">
                  <c:v>4.125</c:v>
                </c:pt>
                <c:pt idx="3">
                  <c:v>6.0680413817439769</c:v>
                </c:pt>
                <c:pt idx="4">
                  <c:v>8.0441941738241596</c:v>
                </c:pt>
                <c:pt idx="5">
                  <c:v>10.031622776601683</c:v>
                </c:pt>
                <c:pt idx="6">
                  <c:v>12.024056261216234</c:v>
                </c:pt>
                <c:pt idx="7">
                  <c:v>14.01909008870803</c:v>
                </c:pt>
                <c:pt idx="8">
                  <c:v>16.015625</c:v>
                </c:pt>
                <c:pt idx="9">
                  <c:v>18.013094570021973</c:v>
                </c:pt>
                <c:pt idx="10">
                  <c:v>20.011180339887499</c:v>
                </c:pt>
                <c:pt idx="11">
                  <c:v>22.009690941652529</c:v>
                </c:pt>
                <c:pt idx="12">
                  <c:v>24.008505172717996</c:v>
                </c:pt>
                <c:pt idx="13">
                  <c:v>26.007542928274546</c:v>
                </c:pt>
                <c:pt idx="14">
                  <c:v>28.006749365589449</c:v>
                </c:pt>
                <c:pt idx="15">
                  <c:v>30.006085806194502</c:v>
                </c:pt>
              </c:numCache>
            </c:numRef>
          </c:val>
        </c:ser>
        <c:marker val="1"/>
        <c:axId val="150614784"/>
        <c:axId val="150616704"/>
      </c:lineChart>
      <c:catAx>
        <c:axId val="15061478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/>
                  <a:t>Время</a:t>
                </a:r>
              </a:p>
            </c:rich>
          </c:tx>
          <c:layout/>
        </c:title>
        <c:numFmt formatCode="#,##0.00" sourceLinked="1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0616704"/>
        <c:crosses val="autoZero"/>
        <c:lblAlgn val="ctr"/>
        <c:lblOffset val="100"/>
      </c:catAx>
      <c:valAx>
        <c:axId val="15061670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/>
                  <a:t>Скорость</a:t>
                </a:r>
              </a:p>
            </c:rich>
          </c:tx>
          <c:layout/>
        </c:title>
        <c:numFmt formatCode="#,##0.00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0614784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/>
              <a:t>Зависимость температур от времени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'Задача 2'!$D$10:$Z$10</c:f>
              <c:strCache>
                <c:ptCount val="14"/>
                <c:pt idx="0">
                  <c:v>Q</c:v>
                </c:pt>
                <c:pt idx="1">
                  <c:v>-20000</c:v>
                </c:pt>
                <c:pt idx="2">
                  <c:v>-18000</c:v>
                </c:pt>
                <c:pt idx="3">
                  <c:v>-16000</c:v>
                </c:pt>
                <c:pt idx="4">
                  <c:v>-14000</c:v>
                </c:pt>
                <c:pt idx="5">
                  <c:v>-12000</c:v>
                </c:pt>
                <c:pt idx="6">
                  <c:v>-10000</c:v>
                </c:pt>
                <c:pt idx="7">
                  <c:v>-8000</c:v>
                </c:pt>
                <c:pt idx="8">
                  <c:v>-6000</c:v>
                </c:pt>
                <c:pt idx="9">
                  <c:v>-4000</c:v>
                </c:pt>
                <c:pt idx="10">
                  <c:v>-2000</c:v>
                </c:pt>
                <c:pt idx="11">
                  <c:v>0</c:v>
                </c:pt>
                <c:pt idx="12">
                  <c:v>2000</c:v>
                </c:pt>
                <c:pt idx="13">
                  <c:v>4000</c:v>
                </c:pt>
              </c:strCache>
            </c:strRef>
          </c:cat>
          <c:val>
            <c:numRef>
              <c:f>'Задача 2'!$D$11:$Z$11</c:f>
              <c:numCache>
                <c:formatCode>General</c:formatCode>
                <c:ptCount val="23"/>
                <c:pt idx="0">
                  <c:v>0</c:v>
                </c:pt>
                <c:pt idx="1">
                  <c:v>-31.746031746031747</c:v>
                </c:pt>
                <c:pt idx="2">
                  <c:v>-28.571428571428573</c:v>
                </c:pt>
                <c:pt idx="3">
                  <c:v>-25.396825396825395</c:v>
                </c:pt>
                <c:pt idx="4">
                  <c:v>-22.222222222222225</c:v>
                </c:pt>
                <c:pt idx="5">
                  <c:v>-19.047619047619047</c:v>
                </c:pt>
                <c:pt idx="6">
                  <c:v>-15.873015873015873</c:v>
                </c:pt>
                <c:pt idx="7">
                  <c:v>-12.698412698412698</c:v>
                </c:pt>
                <c:pt idx="8">
                  <c:v>-9.5238095238095237</c:v>
                </c:pt>
                <c:pt idx="9">
                  <c:v>-6.3492063492063489</c:v>
                </c:pt>
                <c:pt idx="10">
                  <c:v>-3.1746031746031744</c:v>
                </c:pt>
                <c:pt idx="11">
                  <c:v>0</c:v>
                </c:pt>
                <c:pt idx="12">
                  <c:v>3.1746031746031744</c:v>
                </c:pt>
                <c:pt idx="13">
                  <c:v>6.3492063492063489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'Задача 2'!$D$10:$Z$10</c:f>
              <c:strCache>
                <c:ptCount val="14"/>
                <c:pt idx="0">
                  <c:v>Q</c:v>
                </c:pt>
                <c:pt idx="1">
                  <c:v>-20000</c:v>
                </c:pt>
                <c:pt idx="2">
                  <c:v>-18000</c:v>
                </c:pt>
                <c:pt idx="3">
                  <c:v>-16000</c:v>
                </c:pt>
                <c:pt idx="4">
                  <c:v>-14000</c:v>
                </c:pt>
                <c:pt idx="5">
                  <c:v>-12000</c:v>
                </c:pt>
                <c:pt idx="6">
                  <c:v>-10000</c:v>
                </c:pt>
                <c:pt idx="7">
                  <c:v>-8000</c:v>
                </c:pt>
                <c:pt idx="8">
                  <c:v>-6000</c:v>
                </c:pt>
                <c:pt idx="9">
                  <c:v>-4000</c:v>
                </c:pt>
                <c:pt idx="10">
                  <c:v>-2000</c:v>
                </c:pt>
                <c:pt idx="11">
                  <c:v>0</c:v>
                </c:pt>
                <c:pt idx="12">
                  <c:v>2000</c:v>
                </c:pt>
                <c:pt idx="13">
                  <c:v>4000</c:v>
                </c:pt>
              </c:strCache>
            </c:strRef>
          </c:cat>
          <c:val>
            <c:numRef>
              <c:f>'Задача 2'!$D$12:$Z$12</c:f>
              <c:numCache>
                <c:formatCode>General</c:formatCode>
                <c:ptCount val="23"/>
                <c:pt idx="0">
                  <c:v>0</c:v>
                </c:pt>
                <c:pt idx="1">
                  <c:v>-19.047619047619047</c:v>
                </c:pt>
                <c:pt idx="2">
                  <c:v>-17.142857142857142</c:v>
                </c:pt>
                <c:pt idx="3">
                  <c:v>-15.238095238095237</c:v>
                </c:pt>
                <c:pt idx="4">
                  <c:v>-13.333333333333334</c:v>
                </c:pt>
                <c:pt idx="5">
                  <c:v>-11.428571428571429</c:v>
                </c:pt>
                <c:pt idx="6">
                  <c:v>-9.5238095238095237</c:v>
                </c:pt>
                <c:pt idx="7">
                  <c:v>-7.6190476190476186</c:v>
                </c:pt>
                <c:pt idx="8">
                  <c:v>-5.7142857142857144</c:v>
                </c:pt>
                <c:pt idx="9">
                  <c:v>-3.8095238095238093</c:v>
                </c:pt>
                <c:pt idx="10">
                  <c:v>-1.9047619047619047</c:v>
                </c:pt>
                <c:pt idx="11">
                  <c:v>0</c:v>
                </c:pt>
                <c:pt idx="12">
                  <c:v>1.9047619047619047</c:v>
                </c:pt>
                <c:pt idx="13">
                  <c:v>3.8095238095238093</c:v>
                </c:pt>
              </c:numCache>
            </c:numRef>
          </c:val>
        </c:ser>
        <c:marker val="1"/>
        <c:axId val="151158784"/>
        <c:axId val="151160704"/>
      </c:lineChart>
      <c:catAx>
        <c:axId val="15115878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/>
                  <a:t>Температура</a:t>
                </a:r>
              </a:p>
            </c:rich>
          </c:tx>
          <c:layout/>
        </c:title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1160704"/>
        <c:crosses val="autoZero"/>
        <c:lblAlgn val="ctr"/>
        <c:lblOffset val="100"/>
      </c:catAx>
      <c:valAx>
        <c:axId val="15116070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/>
                  <a:t>Время</a:t>
                </a:r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1158784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/>
              <a:t>Зависимость напряженности от положения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'Задача 3'!$F$12</c:f>
              <c:strCache>
                <c:ptCount val="1"/>
                <c:pt idx="0">
                  <c:v>5,649717895</c:v>
                </c:pt>
              </c:strCache>
            </c:strRef>
          </c:tx>
          <c:marker>
            <c:symbol val="none"/>
          </c:marker>
          <c:cat>
            <c:numRef>
              <c:f>'Задача 3'!$G$11:$P$11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'Задача 3'!$G$12:$P$12</c:f>
              <c:numCache>
                <c:formatCode>General</c:formatCode>
                <c:ptCount val="10"/>
                <c:pt idx="0">
                  <c:v>4.6691883145586415</c:v>
                </c:pt>
                <c:pt idx="1">
                  <c:v>3.9234151609317016</c:v>
                </c:pt>
                <c:pt idx="2">
                  <c:v>3.3430282883488429</c:v>
                </c:pt>
                <c:pt idx="3">
                  <c:v>2.8825090746774187</c:v>
                </c:pt>
                <c:pt idx="4">
                  <c:v>2.5109856747636341</c:v>
                </c:pt>
                <c:pt idx="5">
                  <c:v>2.2069209970067609</c:v>
                </c:pt>
                <c:pt idx="6">
                  <c:v>1.954919632638332</c:v>
                </c:pt>
                <c:pt idx="7">
                  <c:v>1.7437400388485174</c:v>
                </c:pt>
                <c:pt idx="8">
                  <c:v>1.5650187575414758</c:v>
                </c:pt>
                <c:pt idx="9">
                  <c:v>1.4124294261736765</c:v>
                </c:pt>
              </c:numCache>
            </c:numRef>
          </c:val>
        </c:ser>
        <c:ser>
          <c:idx val="1"/>
          <c:order val="1"/>
          <c:tx>
            <c:strRef>
              <c:f>'Задача 3'!$F$14</c:f>
              <c:strCache>
                <c:ptCount val="1"/>
                <c:pt idx="0">
                  <c:v>1,412429426</c:v>
                </c:pt>
              </c:strCache>
            </c:strRef>
          </c:tx>
          <c:marker>
            <c:symbol val="none"/>
          </c:marker>
          <c:cat>
            <c:numRef>
              <c:f>'Задача 3'!$G$11:$P$11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'Задача 3'!$G$14:$P$14</c:f>
              <c:numCache>
                <c:formatCode>General</c:formatCode>
                <c:ptCount val="10"/>
                <c:pt idx="0">
                  <c:v>1.5650187575414758</c:v>
                </c:pt>
                <c:pt idx="1">
                  <c:v>1.7437400388485174</c:v>
                </c:pt>
                <c:pt idx="2">
                  <c:v>1.954919632638332</c:v>
                </c:pt>
                <c:pt idx="3">
                  <c:v>2.2069209970067609</c:v>
                </c:pt>
                <c:pt idx="4">
                  <c:v>2.5109856747636341</c:v>
                </c:pt>
                <c:pt idx="5">
                  <c:v>2.8825090746774187</c:v>
                </c:pt>
                <c:pt idx="6">
                  <c:v>3.3430282883488429</c:v>
                </c:pt>
                <c:pt idx="7">
                  <c:v>3.9234151609317016</c:v>
                </c:pt>
                <c:pt idx="8">
                  <c:v>4.6691883145586415</c:v>
                </c:pt>
                <c:pt idx="9">
                  <c:v>5.6497178952651241</c:v>
                </c:pt>
              </c:numCache>
            </c:numRef>
          </c:val>
        </c:ser>
        <c:marker val="1"/>
        <c:axId val="151108608"/>
        <c:axId val="151188608"/>
      </c:lineChart>
      <c:catAx>
        <c:axId val="15110860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/>
                  <a:t>Растояние 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1188608"/>
        <c:crosses val="autoZero"/>
        <c:lblAlgn val="ctr"/>
        <c:lblOffset val="100"/>
      </c:catAx>
      <c:valAx>
        <c:axId val="15118860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/>
                  <a:t>Напряженность</a:t>
                </a:r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1108608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/>
              <a:t>Зависимость  </a:t>
            </a:r>
            <a:r>
              <a:rPr lang="en-US"/>
              <a:t>l </a:t>
            </a:r>
            <a:r>
              <a:rPr lang="ru-RU"/>
              <a:t>от времени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'Задача 4'!$E$12</c:f>
              <c:strCache>
                <c:ptCount val="1"/>
                <c:pt idx="0">
                  <c:v>1,25E+11</c:v>
                </c:pt>
              </c:strCache>
            </c:strRef>
          </c:tx>
          <c:marker>
            <c:symbol val="none"/>
          </c:marker>
          <c:cat>
            <c:numRef>
              <c:f>'Задача 4'!$F$11:$Z$11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'Задача 4'!$F$12:$Z$12</c:f>
              <c:numCache>
                <c:formatCode>General</c:formatCode>
                <c:ptCount val="21"/>
                <c:pt idx="0">
                  <c:v>45984622742.155022</c:v>
                </c:pt>
                <c:pt idx="1">
                  <c:v>16916684229.906563</c:v>
                </c:pt>
                <c:pt idx="2">
                  <c:v>6223258738.8833332</c:v>
                </c:pt>
                <c:pt idx="3">
                  <c:v>2289393642.6749554</c:v>
                </c:pt>
                <c:pt idx="4">
                  <c:v>842215223.73356712</c:v>
                </c:pt>
                <c:pt idx="5">
                  <c:v>309831594.64870214</c:v>
                </c:pt>
                <c:pt idx="6">
                  <c:v>113979911.94816691</c:v>
                </c:pt>
                <c:pt idx="7">
                  <c:v>41930586.008964017</c:v>
                </c:pt>
                <c:pt idx="8">
                  <c:v>15425297.431837555</c:v>
                </c:pt>
                <c:pt idx="9">
                  <c:v>5674611.8647086602</c:v>
                </c:pt>
                <c:pt idx="10">
                  <c:v>2087559.0864542762</c:v>
                </c:pt>
                <c:pt idx="11">
                  <c:v>767964.93634046137</c:v>
                </c:pt>
                <c:pt idx="12">
                  <c:v>282516.62301455374</c:v>
                </c:pt>
                <c:pt idx="13">
                  <c:v>103931.36262169505</c:v>
                </c:pt>
                <c:pt idx="14">
                  <c:v>38233.956009894071</c:v>
                </c:pt>
              </c:numCache>
            </c:numRef>
          </c:val>
        </c:ser>
        <c:marker val="1"/>
        <c:axId val="151438848"/>
        <c:axId val="151440768"/>
      </c:lineChart>
      <c:catAx>
        <c:axId val="15143884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1440768"/>
        <c:crosses val="autoZero"/>
        <c:lblAlgn val="ctr"/>
        <c:lblOffset val="100"/>
      </c:catAx>
      <c:valAx>
        <c:axId val="15144076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1438848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/>
              <a:t>Зависимость  </a:t>
            </a:r>
            <a:r>
              <a:rPr lang="en-US"/>
              <a:t>ln(I) </a:t>
            </a:r>
            <a:r>
              <a:rPr lang="ru-RU"/>
              <a:t>от времени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'Задача 4'!$E$13</c:f>
              <c:strCache>
                <c:ptCount val="1"/>
                <c:pt idx="0">
                  <c:v>0,693147181</c:v>
                </c:pt>
              </c:strCache>
            </c:strRef>
          </c:tx>
          <c:marker>
            <c:symbol val="none"/>
          </c:marker>
          <c:cat>
            <c:numRef>
              <c:f>'Задача 4'!$F$11:$Z$11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'Задача 4'!$F$13:$Z$13</c:f>
              <c:numCache>
                <c:formatCode>General</c:formatCode>
                <c:ptCount val="21"/>
                <c:pt idx="0">
                  <c:v>-62499999999.306854</c:v>
                </c:pt>
                <c:pt idx="1">
                  <c:v>-124999999999.30685</c:v>
                </c:pt>
                <c:pt idx="2">
                  <c:v>-187499999999.30685</c:v>
                </c:pt>
                <c:pt idx="3">
                  <c:v>-249999999999.30685</c:v>
                </c:pt>
                <c:pt idx="4">
                  <c:v>-312499999999.30682</c:v>
                </c:pt>
                <c:pt idx="5">
                  <c:v>-374999999999.30682</c:v>
                </c:pt>
                <c:pt idx="6">
                  <c:v>-437499999999.30682</c:v>
                </c:pt>
                <c:pt idx="7">
                  <c:v>-499999999999.30682</c:v>
                </c:pt>
                <c:pt idx="8">
                  <c:v>-562499999999.30688</c:v>
                </c:pt>
                <c:pt idx="9">
                  <c:v>-624999999999.30688</c:v>
                </c:pt>
                <c:pt idx="10">
                  <c:v>-687499999999.30688</c:v>
                </c:pt>
                <c:pt idx="11">
                  <c:v>-749999999999.30688</c:v>
                </c:pt>
                <c:pt idx="12">
                  <c:v>-812499999999.30688</c:v>
                </c:pt>
                <c:pt idx="13">
                  <c:v>-874999999999.30688</c:v>
                </c:pt>
                <c:pt idx="14">
                  <c:v>-937499999999.30688</c:v>
                </c:pt>
              </c:numCache>
            </c:numRef>
          </c:val>
        </c:ser>
        <c:marker val="1"/>
        <c:axId val="151632896"/>
        <c:axId val="151639168"/>
      </c:lineChart>
      <c:catAx>
        <c:axId val="15163289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1639168"/>
        <c:crosses val="autoZero"/>
        <c:lblAlgn val="ctr"/>
        <c:lblOffset val="100"/>
      </c:catAx>
      <c:valAx>
        <c:axId val="15163916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1632896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11</xdr:row>
      <xdr:rowOff>38100</xdr:rowOff>
    </xdr:from>
    <xdr:ext cx="5715000" cy="353377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600075</xdr:colOff>
      <xdr:row>11</xdr:row>
      <xdr:rowOff>38100</xdr:rowOff>
    </xdr:from>
    <xdr:ext cx="5715000" cy="353377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8629650" cy="53340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152400</xdr:rowOff>
    </xdr:from>
    <xdr:ext cx="5715000" cy="353377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161925</xdr:rowOff>
    </xdr:from>
    <xdr:ext cx="5715000" cy="3533775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561975</xdr:colOff>
      <xdr:row>13</xdr:row>
      <xdr:rowOff>123825</xdr:rowOff>
    </xdr:from>
    <xdr:ext cx="5715000" cy="3533775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abSelected="1" topLeftCell="M1" zoomScaleNormal="100" workbookViewId="0">
      <selection activeCell="J3" sqref="J3"/>
    </sheetView>
  </sheetViews>
  <sheetFormatPr defaultColWidth="14.44140625" defaultRowHeight="15.75" customHeight="1"/>
  <sheetData>
    <row r="1" spans="1:26" ht="18" customHeight="1">
      <c r="A1" s="16" t="s">
        <v>5</v>
      </c>
      <c r="B1" s="17"/>
      <c r="C1" s="17"/>
      <c r="D1" s="17"/>
      <c r="E1" s="17"/>
      <c r="F1" s="1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>
      <c r="A2" s="19"/>
      <c r="B2" s="20"/>
      <c r="C2" s="20"/>
      <c r="D2" s="20"/>
      <c r="E2" s="20"/>
      <c r="F2" s="2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>
      <c r="A3" s="22"/>
      <c r="B3" s="23"/>
      <c r="C3" s="23"/>
      <c r="D3" s="23"/>
      <c r="E3" s="23"/>
      <c r="F3" s="2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>
      <c r="A4" s="7" t="s">
        <v>7</v>
      </c>
      <c r="B4" s="8"/>
      <c r="C4" s="8"/>
      <c r="D4" s="8"/>
      <c r="E4" s="8"/>
      <c r="F4" s="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13"/>
      <c r="B5" s="14"/>
      <c r="C5" s="14"/>
      <c r="D5" s="14"/>
      <c r="E5" s="14"/>
      <c r="F5" s="1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>
      <c r="A7" s="30" t="s">
        <v>8</v>
      </c>
      <c r="B7" s="31" t="s">
        <v>11</v>
      </c>
      <c r="C7" s="25">
        <v>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>
      <c r="A8" s="30" t="s">
        <v>13</v>
      </c>
      <c r="B8" s="31" t="s">
        <v>14</v>
      </c>
      <c r="C8" s="26">
        <v>0</v>
      </c>
      <c r="D8" s="26">
        <f t="shared" ref="D8:Z8" si="0">C8+$C$7</f>
        <v>2</v>
      </c>
      <c r="E8" s="26">
        <f t="shared" si="0"/>
        <v>4</v>
      </c>
      <c r="F8" s="26">
        <f t="shared" si="0"/>
        <v>6</v>
      </c>
      <c r="G8" s="26">
        <f t="shared" si="0"/>
        <v>8</v>
      </c>
      <c r="H8" s="26">
        <f t="shared" si="0"/>
        <v>10</v>
      </c>
      <c r="I8" s="26">
        <f t="shared" si="0"/>
        <v>12</v>
      </c>
      <c r="J8" s="26">
        <f t="shared" si="0"/>
        <v>14</v>
      </c>
      <c r="K8" s="26">
        <f t="shared" si="0"/>
        <v>16</v>
      </c>
      <c r="L8" s="26">
        <f t="shared" si="0"/>
        <v>18</v>
      </c>
      <c r="M8" s="26">
        <f t="shared" si="0"/>
        <v>20</v>
      </c>
      <c r="N8" s="26">
        <f t="shared" si="0"/>
        <v>22</v>
      </c>
      <c r="O8" s="26">
        <f t="shared" si="0"/>
        <v>24</v>
      </c>
      <c r="P8" s="26">
        <f t="shared" si="0"/>
        <v>26</v>
      </c>
      <c r="Q8" s="26">
        <f t="shared" si="0"/>
        <v>28</v>
      </c>
      <c r="R8" s="40">
        <f t="shared" si="0"/>
        <v>30</v>
      </c>
      <c r="S8" s="27"/>
      <c r="T8" s="27"/>
      <c r="U8" s="27"/>
      <c r="V8" s="27"/>
      <c r="W8" s="27"/>
      <c r="X8" s="27"/>
      <c r="Y8" s="27"/>
      <c r="Z8" s="27"/>
    </row>
    <row r="9" spans="1:26" ht="18">
      <c r="A9" s="30" t="s">
        <v>19</v>
      </c>
      <c r="B9" s="31" t="s">
        <v>20</v>
      </c>
      <c r="C9" s="26">
        <v>0</v>
      </c>
      <c r="D9" s="26">
        <f t="shared" ref="D9:Z9" si="1">D8+1/D8/SQRT(D8)</f>
        <v>2.353553390593274</v>
      </c>
      <c r="E9" s="26">
        <f t="shared" si="1"/>
        <v>4.125</v>
      </c>
      <c r="F9" s="26">
        <f t="shared" si="1"/>
        <v>6.0680413817439769</v>
      </c>
      <c r="G9" s="26">
        <f t="shared" si="1"/>
        <v>8.0441941738241596</v>
      </c>
      <c r="H9" s="26">
        <f t="shared" si="1"/>
        <v>10.031622776601683</v>
      </c>
      <c r="I9" s="26">
        <f t="shared" si="1"/>
        <v>12.024056261216234</v>
      </c>
      <c r="J9" s="26">
        <f t="shared" si="1"/>
        <v>14.01909008870803</v>
      </c>
      <c r="K9" s="26">
        <f t="shared" si="1"/>
        <v>16.015625</v>
      </c>
      <c r="L9" s="26">
        <f t="shared" si="1"/>
        <v>18.013094570021973</v>
      </c>
      <c r="M9" s="26">
        <f t="shared" si="1"/>
        <v>20.011180339887499</v>
      </c>
      <c r="N9" s="26">
        <f t="shared" si="1"/>
        <v>22.009690941652529</v>
      </c>
      <c r="O9" s="26">
        <f t="shared" si="1"/>
        <v>24.008505172717996</v>
      </c>
      <c r="P9" s="26">
        <f t="shared" si="1"/>
        <v>26.007542928274546</v>
      </c>
      <c r="Q9" s="26">
        <f t="shared" si="1"/>
        <v>28.006749365589449</v>
      </c>
      <c r="R9" s="40">
        <f t="shared" si="1"/>
        <v>30.006085806194502</v>
      </c>
      <c r="S9" s="27"/>
      <c r="T9" s="27"/>
      <c r="U9" s="27"/>
      <c r="V9" s="27"/>
      <c r="W9" s="27"/>
      <c r="X9" s="27"/>
      <c r="Y9" s="27"/>
      <c r="Z9" s="27"/>
    </row>
    <row r="10" spans="1:26" ht="18">
      <c r="A10" s="30" t="s">
        <v>26</v>
      </c>
      <c r="B10" s="31" t="s">
        <v>28</v>
      </c>
      <c r="C10" s="26">
        <v>0</v>
      </c>
      <c r="D10" s="26">
        <f t="shared" ref="D10:Z10" si="2">(D8*D8/2)-(2/SQRT(D8))</f>
        <v>0.58578643762690508</v>
      </c>
      <c r="E10" s="26">
        <f t="shared" si="2"/>
        <v>7</v>
      </c>
      <c r="F10" s="26">
        <f t="shared" si="2"/>
        <v>17.183503419072274</v>
      </c>
      <c r="G10" s="26">
        <f t="shared" si="2"/>
        <v>31.292893218813454</v>
      </c>
      <c r="H10" s="26">
        <f t="shared" si="2"/>
        <v>49.367544467966326</v>
      </c>
      <c r="I10" s="26">
        <f t="shared" si="2"/>
        <v>71.422649730810377</v>
      </c>
      <c r="J10" s="26">
        <f t="shared" si="2"/>
        <v>97.465477516175156</v>
      </c>
      <c r="K10" s="26">
        <f t="shared" si="2"/>
        <v>127.5</v>
      </c>
      <c r="L10" s="26">
        <f t="shared" si="2"/>
        <v>161.52859547920897</v>
      </c>
      <c r="M10" s="26">
        <f t="shared" si="2"/>
        <v>199.55278640450004</v>
      </c>
      <c r="N10" s="26">
        <f t="shared" si="2"/>
        <v>241.57359856728877</v>
      </c>
      <c r="O10" s="26">
        <f t="shared" si="2"/>
        <v>287.59175170953614</v>
      </c>
      <c r="P10" s="26">
        <f t="shared" si="2"/>
        <v>337.60776772972361</v>
      </c>
      <c r="Q10" s="26">
        <f t="shared" si="2"/>
        <v>391.62203552699077</v>
      </c>
      <c r="R10" s="40">
        <f t="shared" si="2"/>
        <v>449.6348516283299</v>
      </c>
      <c r="S10" s="27"/>
      <c r="T10" s="27"/>
      <c r="U10" s="27"/>
      <c r="V10" s="27"/>
      <c r="W10" s="27"/>
      <c r="X10" s="27"/>
      <c r="Y10" s="27"/>
      <c r="Z10" s="27"/>
    </row>
    <row r="11" spans="1:26" ht="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4:F5"/>
    <mergeCell ref="A1:F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>
      <selection activeCell="S13" sqref="S13"/>
    </sheetView>
  </sheetViews>
  <sheetFormatPr defaultColWidth="14.44140625" defaultRowHeight="15.75" customHeight="1"/>
  <sheetData>
    <row r="1" spans="1:26" ht="15.75" customHeight="1">
      <c r="A1" s="16" t="s">
        <v>0</v>
      </c>
      <c r="B1" s="17"/>
      <c r="C1" s="17"/>
      <c r="D1" s="17"/>
      <c r="E1" s="17"/>
      <c r="F1" s="18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19"/>
      <c r="B2" s="20"/>
      <c r="C2" s="20"/>
      <c r="D2" s="20"/>
      <c r="E2" s="20"/>
      <c r="F2" s="2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2"/>
      <c r="B3" s="23"/>
      <c r="C3" s="23"/>
      <c r="D3" s="23"/>
      <c r="E3" s="23"/>
      <c r="F3" s="24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7" t="s">
        <v>3</v>
      </c>
      <c r="B4" s="8"/>
      <c r="C4" s="8"/>
      <c r="D4" s="8"/>
      <c r="E4" s="8"/>
      <c r="F4" s="9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10"/>
      <c r="B5" s="11"/>
      <c r="C5" s="11"/>
      <c r="D5" s="11"/>
      <c r="E5" s="11"/>
      <c r="F5" s="12"/>
      <c r="G5" s="1"/>
      <c r="H5" s="3"/>
      <c r="I5" s="3"/>
      <c r="J5" s="3"/>
      <c r="K5" s="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13"/>
      <c r="B6" s="14"/>
      <c r="C6" s="14"/>
      <c r="D6" s="14"/>
      <c r="E6" s="14"/>
      <c r="F6" s="15"/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4"/>
      <c r="B7" s="4"/>
      <c r="C7" s="4"/>
      <c r="D7" s="4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2" t="s">
        <v>6</v>
      </c>
      <c r="B8" s="34" t="s">
        <v>38</v>
      </c>
      <c r="C8" s="36">
        <v>0.15</v>
      </c>
      <c r="D8" s="4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2" t="s">
        <v>6</v>
      </c>
      <c r="B9" s="34" t="s">
        <v>39</v>
      </c>
      <c r="C9" s="36">
        <v>0.25</v>
      </c>
      <c r="D9" s="32" t="s">
        <v>11</v>
      </c>
      <c r="E9" s="36">
        <v>2000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2" t="s">
        <v>15</v>
      </c>
      <c r="B10" s="34" t="s">
        <v>40</v>
      </c>
      <c r="C10" s="36">
        <v>40</v>
      </c>
      <c r="D10" s="32" t="s">
        <v>16</v>
      </c>
      <c r="E10" s="36">
        <v>-20000</v>
      </c>
      <c r="F10" s="36">
        <f t="shared" ref="F10:Z10" si="0">E10+$E$9</f>
        <v>-18000</v>
      </c>
      <c r="G10" s="36">
        <f t="shared" si="0"/>
        <v>-16000</v>
      </c>
      <c r="H10" s="36">
        <f t="shared" si="0"/>
        <v>-14000</v>
      </c>
      <c r="I10" s="36">
        <f t="shared" si="0"/>
        <v>-12000</v>
      </c>
      <c r="J10" s="36">
        <f t="shared" si="0"/>
        <v>-10000</v>
      </c>
      <c r="K10" s="36">
        <f t="shared" si="0"/>
        <v>-8000</v>
      </c>
      <c r="L10" s="36">
        <f t="shared" si="0"/>
        <v>-6000</v>
      </c>
      <c r="M10" s="36">
        <f t="shared" si="0"/>
        <v>-4000</v>
      </c>
      <c r="N10" s="36">
        <f t="shared" si="0"/>
        <v>-2000</v>
      </c>
      <c r="O10" s="36">
        <f t="shared" si="0"/>
        <v>0</v>
      </c>
      <c r="P10" s="36">
        <f t="shared" si="0"/>
        <v>2000</v>
      </c>
      <c r="Q10" s="39">
        <f t="shared" si="0"/>
        <v>4000</v>
      </c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>
      <c r="A11" s="32" t="s">
        <v>15</v>
      </c>
      <c r="B11" s="34" t="s">
        <v>41</v>
      </c>
      <c r="C11" s="36">
        <v>10</v>
      </c>
      <c r="D11" s="32" t="s">
        <v>40</v>
      </c>
      <c r="E11" s="36">
        <f t="shared" ref="E11:Z11" si="1">E10/$C$12/$C$8+$C$13</f>
        <v>-31.746031746031747</v>
      </c>
      <c r="F11" s="36">
        <f t="shared" si="1"/>
        <v>-28.571428571428573</v>
      </c>
      <c r="G11" s="36">
        <f t="shared" si="1"/>
        <v>-25.396825396825395</v>
      </c>
      <c r="H11" s="36">
        <f t="shared" si="1"/>
        <v>-22.222222222222225</v>
      </c>
      <c r="I11" s="36">
        <f t="shared" si="1"/>
        <v>-19.047619047619047</v>
      </c>
      <c r="J11" s="36">
        <f t="shared" si="1"/>
        <v>-15.873015873015873</v>
      </c>
      <c r="K11" s="36">
        <f t="shared" si="1"/>
        <v>-12.698412698412698</v>
      </c>
      <c r="L11" s="36">
        <f t="shared" si="1"/>
        <v>-9.5238095238095237</v>
      </c>
      <c r="M11" s="36">
        <f t="shared" si="1"/>
        <v>-6.3492063492063489</v>
      </c>
      <c r="N11" s="36">
        <f t="shared" si="1"/>
        <v>-3.1746031746031744</v>
      </c>
      <c r="O11" s="36">
        <f t="shared" si="1"/>
        <v>0</v>
      </c>
      <c r="P11" s="36">
        <f t="shared" si="1"/>
        <v>3.1746031746031744</v>
      </c>
      <c r="Q11" s="39">
        <f t="shared" si="1"/>
        <v>6.3492063492063489</v>
      </c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>
      <c r="A12" s="33" t="s">
        <v>24</v>
      </c>
      <c r="B12" s="35" t="s">
        <v>25</v>
      </c>
      <c r="C12" s="37">
        <v>4200</v>
      </c>
      <c r="D12" s="32" t="s">
        <v>41</v>
      </c>
      <c r="E12" s="36">
        <f t="shared" ref="E12:Z12" si="2">E10/$C$12/$C$9+$C$13</f>
        <v>-19.047619047619047</v>
      </c>
      <c r="F12" s="36">
        <f t="shared" si="2"/>
        <v>-17.142857142857142</v>
      </c>
      <c r="G12" s="36">
        <f t="shared" si="2"/>
        <v>-15.238095238095237</v>
      </c>
      <c r="H12" s="36">
        <f t="shared" si="2"/>
        <v>-13.333333333333334</v>
      </c>
      <c r="I12" s="36">
        <f t="shared" si="2"/>
        <v>-11.428571428571429</v>
      </c>
      <c r="J12" s="36">
        <f t="shared" si="2"/>
        <v>-9.5238095238095237</v>
      </c>
      <c r="K12" s="36">
        <f t="shared" si="2"/>
        <v>-7.6190476190476186</v>
      </c>
      <c r="L12" s="36">
        <f t="shared" si="2"/>
        <v>-5.7142857142857144</v>
      </c>
      <c r="M12" s="36">
        <f t="shared" si="2"/>
        <v>-3.8095238095238093</v>
      </c>
      <c r="N12" s="36">
        <f t="shared" si="2"/>
        <v>-1.9047619047619047</v>
      </c>
      <c r="O12" s="36">
        <f t="shared" si="2"/>
        <v>0</v>
      </c>
      <c r="P12" s="36">
        <f t="shared" si="2"/>
        <v>1.9047619047619047</v>
      </c>
      <c r="Q12" s="39">
        <f t="shared" si="2"/>
        <v>3.8095238095238093</v>
      </c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>
      <c r="A13" s="28"/>
      <c r="B13" s="28"/>
      <c r="C13" s="29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4:F6"/>
    <mergeCell ref="A1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5"/>
  <sheetViews>
    <sheetView workbookViewId="0">
      <selection activeCell="N25" sqref="N25"/>
    </sheetView>
  </sheetViews>
  <sheetFormatPr defaultColWidth="14.44140625" defaultRowHeight="15.75" customHeight="1"/>
  <cols>
    <col min="4" max="4" width="17.6640625" customWidth="1"/>
    <col min="5" max="5" width="16.44140625" customWidth="1"/>
  </cols>
  <sheetData>
    <row r="1" spans="1:16" ht="15.75" customHeight="1">
      <c r="A1" s="41" t="s">
        <v>1</v>
      </c>
      <c r="B1" s="42"/>
      <c r="C1" s="42"/>
      <c r="D1" s="42"/>
      <c r="E1" s="42"/>
      <c r="F1" s="43"/>
    </row>
    <row r="2" spans="1:16" ht="15.75" customHeight="1">
      <c r="A2" s="44"/>
      <c r="B2" s="45"/>
      <c r="C2" s="45"/>
      <c r="D2" s="45"/>
      <c r="E2" s="45"/>
      <c r="F2" s="46"/>
    </row>
    <row r="3" spans="1:16" ht="15.75" customHeight="1">
      <c r="A3" s="44"/>
      <c r="B3" s="45"/>
      <c r="C3" s="45"/>
      <c r="D3" s="45"/>
      <c r="E3" s="45"/>
      <c r="F3" s="46"/>
    </row>
    <row r="4" spans="1:16" ht="15.75" customHeight="1">
      <c r="A4" s="44"/>
      <c r="B4" s="45"/>
      <c r="C4" s="45"/>
      <c r="D4" s="45"/>
      <c r="E4" s="45"/>
      <c r="F4" s="46"/>
    </row>
    <row r="5" spans="1:16" ht="15.75" customHeight="1">
      <c r="A5" s="44"/>
      <c r="B5" s="45"/>
      <c r="C5" s="45"/>
      <c r="D5" s="45"/>
      <c r="E5" s="45"/>
      <c r="F5" s="46"/>
    </row>
    <row r="6" spans="1:16" ht="15.75" customHeight="1">
      <c r="A6" s="44"/>
      <c r="B6" s="45"/>
      <c r="C6" s="45"/>
      <c r="D6" s="45"/>
      <c r="E6" s="45"/>
      <c r="F6" s="46"/>
    </row>
    <row r="7" spans="1:16" ht="15.75" customHeight="1">
      <c r="A7" s="44"/>
      <c r="B7" s="45"/>
      <c r="C7" s="45"/>
      <c r="D7" s="45"/>
      <c r="E7" s="45"/>
      <c r="F7" s="46"/>
    </row>
    <row r="8" spans="1:16" ht="15.75" customHeight="1">
      <c r="A8" s="47"/>
      <c r="B8" s="48"/>
      <c r="C8" s="48"/>
      <c r="D8" s="48"/>
      <c r="E8" s="48"/>
      <c r="F8" s="49"/>
    </row>
    <row r="10" spans="1:16" ht="15.75" customHeight="1">
      <c r="A10" s="50" t="s">
        <v>2</v>
      </c>
      <c r="B10" s="51" t="s">
        <v>4</v>
      </c>
      <c r="C10" s="55">
        <f>8*10^-9</f>
        <v>8.0000000000000005E-9</v>
      </c>
    </row>
    <row r="11" spans="1:16" ht="15.75" customHeight="1">
      <c r="A11" s="50" t="s">
        <v>9</v>
      </c>
      <c r="B11" s="51" t="s">
        <v>10</v>
      </c>
      <c r="C11" s="55">
        <f>5*10^-9</f>
        <v>5.0000000000000001E-9</v>
      </c>
      <c r="E11" s="59" t="s">
        <v>12</v>
      </c>
      <c r="F11" s="51">
        <v>10</v>
      </c>
      <c r="G11" s="51">
        <f t="shared" ref="G11:P11" si="0">F11+1</f>
        <v>11</v>
      </c>
      <c r="H11" s="51">
        <f t="shared" si="0"/>
        <v>12</v>
      </c>
      <c r="I11" s="51">
        <f t="shared" si="0"/>
        <v>13</v>
      </c>
      <c r="J11" s="51">
        <f t="shared" si="0"/>
        <v>14</v>
      </c>
      <c r="K11" s="51">
        <f t="shared" si="0"/>
        <v>15</v>
      </c>
      <c r="L11" s="51">
        <f t="shared" si="0"/>
        <v>16</v>
      </c>
      <c r="M11" s="51">
        <f t="shared" si="0"/>
        <v>17</v>
      </c>
      <c r="N11" s="51">
        <f t="shared" si="0"/>
        <v>18</v>
      </c>
      <c r="O11" s="51">
        <f t="shared" si="0"/>
        <v>19</v>
      </c>
      <c r="P11" s="51">
        <f t="shared" si="0"/>
        <v>20</v>
      </c>
    </row>
    <row r="12" spans="1:16" ht="15.75" customHeight="1">
      <c r="A12" s="50" t="s">
        <v>17</v>
      </c>
      <c r="B12" s="51" t="s">
        <v>18</v>
      </c>
      <c r="C12" s="56">
        <v>20</v>
      </c>
      <c r="E12" s="59" t="s">
        <v>42</v>
      </c>
      <c r="F12" s="60">
        <f t="shared" ref="F12:P12" si="1">$C$11/$C$14/(F11-$C$15)/(F11-$C$15)</f>
        <v>5.6497178952651241</v>
      </c>
      <c r="G12" s="60">
        <f t="shared" si="1"/>
        <v>4.6691883145586415</v>
      </c>
      <c r="H12" s="60">
        <f t="shared" si="1"/>
        <v>3.9234151609317016</v>
      </c>
      <c r="I12" s="60">
        <f t="shared" si="1"/>
        <v>3.3430282883488429</v>
      </c>
      <c r="J12" s="60">
        <f t="shared" si="1"/>
        <v>2.8825090746774187</v>
      </c>
      <c r="K12" s="60">
        <f t="shared" si="1"/>
        <v>2.5109856747636341</v>
      </c>
      <c r="L12" s="60">
        <f t="shared" si="1"/>
        <v>2.2069209970067609</v>
      </c>
      <c r="M12" s="60">
        <f t="shared" si="1"/>
        <v>1.954919632638332</v>
      </c>
      <c r="N12" s="60">
        <f t="shared" si="1"/>
        <v>1.7437400388485174</v>
      </c>
      <c r="O12" s="60">
        <f t="shared" si="1"/>
        <v>1.5650187575414758</v>
      </c>
      <c r="P12" s="60">
        <f t="shared" si="1"/>
        <v>1.4124294261736765</v>
      </c>
    </row>
    <row r="13" spans="1:16" ht="15.75" customHeight="1">
      <c r="A13" s="50" t="s">
        <v>21</v>
      </c>
      <c r="B13" s="51" t="s">
        <v>22</v>
      </c>
      <c r="C13" s="57">
        <v>0</v>
      </c>
      <c r="E13" s="59" t="s">
        <v>23</v>
      </c>
      <c r="F13" s="51">
        <v>20</v>
      </c>
      <c r="G13" s="60">
        <f t="shared" ref="G13:P13" si="2">F13-1</f>
        <v>19</v>
      </c>
      <c r="H13" s="60">
        <f t="shared" si="2"/>
        <v>18</v>
      </c>
      <c r="I13" s="60">
        <f t="shared" si="2"/>
        <v>17</v>
      </c>
      <c r="J13" s="60">
        <f t="shared" si="2"/>
        <v>16</v>
      </c>
      <c r="K13" s="60">
        <f t="shared" si="2"/>
        <v>15</v>
      </c>
      <c r="L13" s="60">
        <f t="shared" si="2"/>
        <v>14</v>
      </c>
      <c r="M13" s="60">
        <f t="shared" si="2"/>
        <v>13</v>
      </c>
      <c r="N13" s="60">
        <f t="shared" si="2"/>
        <v>12</v>
      </c>
      <c r="O13" s="60">
        <f t="shared" si="2"/>
        <v>11</v>
      </c>
      <c r="P13" s="60">
        <f t="shared" si="2"/>
        <v>10</v>
      </c>
    </row>
    <row r="14" spans="1:16" ht="15.75" customHeight="1">
      <c r="A14" s="52" t="s">
        <v>27</v>
      </c>
      <c r="B14" s="51" t="s">
        <v>29</v>
      </c>
      <c r="C14" s="58">
        <f>8.85*10^-12</f>
        <v>8.8499999999999988E-12</v>
      </c>
      <c r="E14" s="59" t="s">
        <v>30</v>
      </c>
      <c r="F14" s="60">
        <f t="shared" ref="F14:P14" si="3">$C$11/$C$14/(F13-$C$15)/(F13-$C$15)</f>
        <v>1.4124294261736765</v>
      </c>
      <c r="G14" s="60">
        <f t="shared" si="3"/>
        <v>1.5650187575414758</v>
      </c>
      <c r="H14" s="60">
        <f t="shared" si="3"/>
        <v>1.7437400388485174</v>
      </c>
      <c r="I14" s="60">
        <f t="shared" si="3"/>
        <v>1.954919632638332</v>
      </c>
      <c r="J14" s="60">
        <f t="shared" si="3"/>
        <v>2.2069209970067609</v>
      </c>
      <c r="K14" s="60">
        <f t="shared" si="3"/>
        <v>2.5109856747636341</v>
      </c>
      <c r="L14" s="60">
        <f t="shared" si="3"/>
        <v>2.8825090746774187</v>
      </c>
      <c r="M14" s="60">
        <f t="shared" si="3"/>
        <v>3.3430282883488429</v>
      </c>
      <c r="N14" s="60">
        <f t="shared" si="3"/>
        <v>3.9234151609317016</v>
      </c>
      <c r="O14" s="60">
        <f t="shared" si="3"/>
        <v>4.6691883145586415</v>
      </c>
      <c r="P14" s="60">
        <f t="shared" si="3"/>
        <v>5.6497178952651241</v>
      </c>
    </row>
    <row r="15" spans="1:16" ht="15.75" customHeight="1">
      <c r="A15" s="53" t="s">
        <v>31</v>
      </c>
      <c r="B15" s="54"/>
      <c r="C15" s="58">
        <f>C12*C10*(SQRT(C10*C11))/(C10-C11)</f>
        <v>3.373096170846271E-7</v>
      </c>
    </row>
  </sheetData>
  <mergeCells count="2">
    <mergeCell ref="A15:B15"/>
    <mergeCell ref="A1:F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25"/>
  <sheetViews>
    <sheetView workbookViewId="0">
      <selection activeCell="S8" sqref="S8"/>
    </sheetView>
  </sheetViews>
  <sheetFormatPr defaultColWidth="14.44140625" defaultRowHeight="15.75" customHeight="1"/>
  <sheetData>
    <row r="1" spans="1:26" ht="15.75" customHeight="1">
      <c r="A1" s="61" t="s">
        <v>32</v>
      </c>
      <c r="B1" s="62"/>
      <c r="C1" s="62"/>
      <c r="D1" s="62"/>
      <c r="E1" s="62"/>
      <c r="F1" s="63"/>
    </row>
    <row r="2" spans="1:26" ht="15.75" customHeight="1">
      <c r="A2" s="64"/>
      <c r="B2" s="65"/>
      <c r="C2" s="65"/>
      <c r="D2" s="65"/>
      <c r="E2" s="65"/>
      <c r="F2" s="66"/>
    </row>
    <row r="3" spans="1:26" ht="15.75" customHeight="1">
      <c r="A3" s="64"/>
      <c r="B3" s="65"/>
      <c r="C3" s="65"/>
      <c r="D3" s="65"/>
      <c r="E3" s="65"/>
      <c r="F3" s="66"/>
    </row>
    <row r="4" spans="1:26" ht="15.75" customHeight="1">
      <c r="A4" s="64"/>
      <c r="B4" s="65"/>
      <c r="C4" s="65"/>
      <c r="D4" s="65"/>
      <c r="E4" s="65"/>
      <c r="F4" s="66"/>
    </row>
    <row r="5" spans="1:26" ht="15.75" customHeight="1">
      <c r="A5" s="64"/>
      <c r="B5" s="65"/>
      <c r="C5" s="65"/>
      <c r="D5" s="65"/>
      <c r="E5" s="65"/>
      <c r="F5" s="66"/>
    </row>
    <row r="6" spans="1:26" ht="15.75" customHeight="1">
      <c r="A6" s="64"/>
      <c r="B6" s="65"/>
      <c r="C6" s="65"/>
      <c r="D6" s="65"/>
      <c r="E6" s="65"/>
      <c r="F6" s="66"/>
    </row>
    <row r="7" spans="1:26" ht="15.75" customHeight="1">
      <c r="A7" s="64"/>
      <c r="B7" s="65"/>
      <c r="C7" s="65"/>
      <c r="D7" s="65"/>
      <c r="E7" s="65"/>
      <c r="F7" s="66"/>
    </row>
    <row r="8" spans="1:26" ht="15.75" customHeight="1">
      <c r="A8" s="67"/>
      <c r="B8" s="68"/>
      <c r="C8" s="68"/>
      <c r="D8" s="68"/>
      <c r="E8" s="68"/>
      <c r="F8" s="69"/>
    </row>
    <row r="10" spans="1:26" ht="15.75" customHeight="1">
      <c r="A10" s="70" t="s">
        <v>33</v>
      </c>
      <c r="B10" s="71">
        <v>2</v>
      </c>
    </row>
    <row r="11" spans="1:26" ht="15.75" customHeight="1">
      <c r="A11" s="70" t="s">
        <v>25</v>
      </c>
      <c r="B11" s="71">
        <f>4*10^-11</f>
        <v>3.9999999999999998E-11</v>
      </c>
      <c r="D11" s="72" t="s">
        <v>14</v>
      </c>
      <c r="E11" s="73">
        <v>0</v>
      </c>
      <c r="F11" s="74">
        <f t="shared" ref="F11:Z11" si="0">E11+1</f>
        <v>1</v>
      </c>
      <c r="G11" s="74">
        <f t="shared" si="0"/>
        <v>2</v>
      </c>
      <c r="H11" s="74">
        <f t="shared" si="0"/>
        <v>3</v>
      </c>
      <c r="I11" s="74">
        <f t="shared" si="0"/>
        <v>4</v>
      </c>
      <c r="J11" s="74">
        <f t="shared" si="0"/>
        <v>5</v>
      </c>
      <c r="K11" s="74">
        <f t="shared" si="0"/>
        <v>6</v>
      </c>
      <c r="L11" s="74">
        <f t="shared" si="0"/>
        <v>7</v>
      </c>
      <c r="M11" s="74">
        <f t="shared" si="0"/>
        <v>8</v>
      </c>
      <c r="N11" s="74">
        <f t="shared" si="0"/>
        <v>9</v>
      </c>
      <c r="O11" s="74">
        <f t="shared" si="0"/>
        <v>10</v>
      </c>
      <c r="P11" s="74">
        <f t="shared" si="0"/>
        <v>11</v>
      </c>
      <c r="Q11" s="74">
        <f t="shared" si="0"/>
        <v>12</v>
      </c>
      <c r="R11" s="74">
        <f t="shared" si="0"/>
        <v>13</v>
      </c>
      <c r="S11" s="74">
        <f t="shared" si="0"/>
        <v>14</v>
      </c>
      <c r="T11" s="74">
        <f t="shared" si="0"/>
        <v>15</v>
      </c>
      <c r="U11" s="6"/>
      <c r="V11" s="6"/>
      <c r="W11" s="6"/>
      <c r="X11" s="6"/>
      <c r="Y11" s="6"/>
      <c r="Z11" s="6"/>
    </row>
    <row r="12" spans="1:26" ht="15.75" customHeight="1">
      <c r="A12" s="70" t="s">
        <v>34</v>
      </c>
      <c r="B12" s="71">
        <v>0.4</v>
      </c>
      <c r="D12" s="72" t="s">
        <v>35</v>
      </c>
      <c r="E12" s="74">
        <f t="shared" ref="E12:Z12" si="1">$B$10*$B$13^-E11/$B$11/$B$12</f>
        <v>125000000000</v>
      </c>
      <c r="F12" s="74">
        <f t="shared" si="1"/>
        <v>45984622742.155022</v>
      </c>
      <c r="G12" s="74">
        <f t="shared" si="1"/>
        <v>16916684229.906563</v>
      </c>
      <c r="H12" s="74">
        <f t="shared" si="1"/>
        <v>6223258738.8833332</v>
      </c>
      <c r="I12" s="74">
        <f t="shared" si="1"/>
        <v>2289393642.6749554</v>
      </c>
      <c r="J12" s="74">
        <f t="shared" si="1"/>
        <v>842215223.73356712</v>
      </c>
      <c r="K12" s="74">
        <f t="shared" si="1"/>
        <v>309831594.64870214</v>
      </c>
      <c r="L12" s="74">
        <f t="shared" si="1"/>
        <v>113979911.94816691</v>
      </c>
      <c r="M12" s="74">
        <f t="shared" si="1"/>
        <v>41930586.008964017</v>
      </c>
      <c r="N12" s="74">
        <f t="shared" si="1"/>
        <v>15425297.431837555</v>
      </c>
      <c r="O12" s="74">
        <f t="shared" si="1"/>
        <v>5674611.8647086602</v>
      </c>
      <c r="P12" s="74">
        <f t="shared" si="1"/>
        <v>2087559.0864542762</v>
      </c>
      <c r="Q12" s="74">
        <f t="shared" si="1"/>
        <v>767964.93634046137</v>
      </c>
      <c r="R12" s="74">
        <f t="shared" si="1"/>
        <v>282516.62301455374</v>
      </c>
      <c r="S12" s="74">
        <f t="shared" si="1"/>
        <v>103931.36262169505</v>
      </c>
      <c r="T12" s="74">
        <f t="shared" si="1"/>
        <v>38233.956009894071</v>
      </c>
      <c r="U12" s="6"/>
      <c r="V12" s="6"/>
      <c r="W12" s="6"/>
      <c r="X12" s="6"/>
      <c r="Y12" s="6"/>
      <c r="Z12" s="6"/>
    </row>
    <row r="13" spans="1:26" ht="15.75" customHeight="1">
      <c r="A13" s="70" t="s">
        <v>36</v>
      </c>
      <c r="B13" s="71">
        <v>2.7183000000000002</v>
      </c>
      <c r="D13" s="72" t="s">
        <v>37</v>
      </c>
      <c r="E13" s="74">
        <f t="shared" ref="E13:Z13" si="2">LN($B$10)-1/$B$11/$B$12*E11</f>
        <v>0.69314718055994529</v>
      </c>
      <c r="F13" s="74">
        <f t="shared" si="2"/>
        <v>-62499999999.306854</v>
      </c>
      <c r="G13" s="74">
        <f t="shared" si="2"/>
        <v>-124999999999.30685</v>
      </c>
      <c r="H13" s="74">
        <f t="shared" si="2"/>
        <v>-187499999999.30685</v>
      </c>
      <c r="I13" s="74">
        <f t="shared" si="2"/>
        <v>-249999999999.30685</v>
      </c>
      <c r="J13" s="74">
        <f t="shared" si="2"/>
        <v>-312499999999.30682</v>
      </c>
      <c r="K13" s="74">
        <f t="shared" si="2"/>
        <v>-374999999999.30682</v>
      </c>
      <c r="L13" s="74">
        <f t="shared" si="2"/>
        <v>-437499999999.30682</v>
      </c>
      <c r="M13" s="74">
        <f t="shared" si="2"/>
        <v>-499999999999.30682</v>
      </c>
      <c r="N13" s="74">
        <f t="shared" si="2"/>
        <v>-562499999999.30688</v>
      </c>
      <c r="O13" s="74">
        <f t="shared" si="2"/>
        <v>-624999999999.30688</v>
      </c>
      <c r="P13" s="74">
        <f t="shared" si="2"/>
        <v>-687499999999.30688</v>
      </c>
      <c r="Q13" s="74">
        <f t="shared" si="2"/>
        <v>-749999999999.30688</v>
      </c>
      <c r="R13" s="74">
        <f t="shared" si="2"/>
        <v>-812499999999.30688</v>
      </c>
      <c r="S13" s="74">
        <f t="shared" si="2"/>
        <v>-874999999999.30688</v>
      </c>
      <c r="T13" s="74">
        <f t="shared" si="2"/>
        <v>-937499999999.30688</v>
      </c>
      <c r="U13" s="6"/>
      <c r="V13" s="6"/>
      <c r="W13" s="6"/>
      <c r="X13" s="6"/>
      <c r="Y13" s="6"/>
      <c r="Z13" s="6"/>
    </row>
    <row r="25" spans="26:26" ht="15.75" customHeight="1">
      <c r="Z25" s="5"/>
    </row>
  </sheetData>
  <mergeCells count="1">
    <mergeCell ref="A1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Задача1</vt:lpstr>
      <vt:lpstr>Задача 2</vt:lpstr>
      <vt:lpstr>Задача 3</vt:lpstr>
      <vt:lpstr>Задача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</cp:lastModifiedBy>
  <dcterms:modified xsi:type="dcterms:W3CDTF">2019-12-19T18:36:34Z</dcterms:modified>
</cp:coreProperties>
</file>