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Área de Trabalho\Excel\"/>
    </mc:Choice>
  </mc:AlternateContent>
  <xr:revisionPtr revIDLastSave="269" documentId="8_{002C046D-AF19-4F8E-ACE7-92EF664E3A19}" xr6:coauthVersionLast="36" xr6:coauthVersionMax="36" xr10:uidLastSave="{D109846F-2C36-49B0-AA73-9E5DDBC96CC2}"/>
  <bookViews>
    <workbookView xWindow="0" yWindow="0" windowWidth="28770" windowHeight="14130" xr2:uid="{0F877CA0-C0EC-4595-B0CD-60571CA0D1C0}"/>
  </bookViews>
  <sheets>
    <sheet name="APP" sheetId="1" r:id="rId1"/>
    <sheet name="PERFIL" sheetId="2" r:id="rId2"/>
  </sheets>
  <definedNames>
    <definedName name="investimento_sugerido">APP!$D$11</definedName>
    <definedName name="patrimonio">APP!$D$17</definedName>
    <definedName name="rendimento_carteira">APP!$D$10</definedName>
    <definedName name="salario">APP!$D$9</definedName>
    <definedName name="taxa_mensal">APP!$D$16</definedName>
    <definedName name="tempo_anos">APP!$D$15</definedName>
    <definedName name="valor_investido">APP!$D$14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11" i="1"/>
  <c r="C22" i="1" s="1"/>
  <c r="D22" i="1" s="1"/>
  <c r="D30" i="1" l="1"/>
  <c r="C23" i="1"/>
  <c r="D23" i="1" s="1"/>
  <c r="C25" i="1"/>
  <c r="D25" i="1" s="1"/>
  <c r="D17" i="1"/>
  <c r="D18" i="1" s="1"/>
  <c r="C24" i="1"/>
  <c r="D24" i="1" s="1"/>
  <c r="C21" i="1"/>
  <c r="D21" i="1" s="1"/>
  <c r="D36" i="1" l="1"/>
  <c r="D33" i="1"/>
  <c r="D37" i="1"/>
  <c r="D32" i="1"/>
  <c r="D35" i="1"/>
  <c r="D34" i="1"/>
</calcChain>
</file>

<file path=xl/sharedStrings.xml><?xml version="1.0" encoding="utf-8"?>
<sst xmlns="http://schemas.openxmlformats.org/spreadsheetml/2006/main" count="70" uniqueCount="34">
  <si>
    <t>Por quanto tempo?</t>
  </si>
  <si>
    <t>Taxa de Rendimento mensal?</t>
  </si>
  <si>
    <t>Patrimônio acumulado?</t>
  </si>
  <si>
    <t>Dividendos Mensais?</t>
  </si>
  <si>
    <t>INVESTIMENTO MENSAL</t>
  </si>
  <si>
    <t>Quanto investir por mês?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</si>
  <si>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</si>
  <si>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</si>
  <si>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</si>
  <si>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</si>
  <si>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</si>
  <si>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</si>
  <si>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CONFIGURAÇÕES</t>
  </si>
  <si>
    <t>Salário</t>
  </si>
  <si>
    <t>Rendimento Carteira</t>
  </si>
  <si>
    <t>Sugestão de Investimento</t>
  </si>
  <si>
    <t>VALOR A SER INVESTIDO POR MÊS</t>
  </si>
  <si>
    <t>PERFIL</t>
  </si>
  <si>
    <t>Conservador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</si>
  <si>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</si>
  <si>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</si>
  <si>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</si>
  <si>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</si>
  <si>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</si>
  <si>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</si>
  <si>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</si>
  <si>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</si>
  <si>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</si>
  <si>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DIVIDENDOS</t>
  </si>
  <si>
    <t>CHAVE</t>
  </si>
  <si>
    <t>Moderado</t>
  </si>
  <si>
    <t>Agressivo</t>
  </si>
  <si>
    <t>APORTE%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</si>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</sst>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9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8" fontId="0" fillId="3" borderId="17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166" fontId="2" fillId="5" borderId="8" xfId="0" applyNumberFormat="1" applyFont="1" applyFill="1" applyBorder="1" applyAlignment="1">
      <alignment horizontal="center"/>
    </xf>
    <xf numFmtId="8" fontId="0" fillId="5" borderId="1" xfId="0" applyNumberFormat="1" applyFill="1" applyBorder="1" applyAlignment="1">
      <alignment horizontal="center"/>
    </xf>
    <xf numFmtId="8" fontId="0" fillId="5" borderId="16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9" fontId="0" fillId="0" borderId="20" xfId="2" applyNumberFormat="1" applyFont="1" applyBorder="1" applyAlignment="1">
      <alignment horizontal="center"/>
    </xf>
    <xf numFmtId="9" fontId="0" fillId="0" borderId="19" xfId="2" applyNumberFormat="1" applyFont="1" applyBorder="1" applyAlignment="1">
      <alignment horizontal="center"/>
    </xf>
    <xf numFmtId="9" fontId="0" fillId="0" borderId="21" xfId="2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165" fontId="0" fillId="5" borderId="24" xfId="0" applyNumberFormat="1" applyFill="1" applyBorder="1" applyAlignment="1">
      <alignment horizontal="center"/>
    </xf>
    <xf numFmtId="10" fontId="0" fillId="5" borderId="25" xfId="2" applyNumberFormat="1" applyFont="1" applyFill="1" applyBorder="1" applyAlignment="1">
      <alignment horizontal="center"/>
    </xf>
    <xf numFmtId="165" fontId="0" fillId="5" borderId="26" xfId="0" applyNumberFormat="1" applyFill="1" applyBorder="1" applyAlignment="1">
      <alignment horizontal="center"/>
    </xf>
    <xf numFmtId="165" fontId="0" fillId="5" borderId="24" xfId="1" applyNumberFormat="1" applyFont="1" applyFill="1" applyBorder="1" applyAlignment="1">
      <alignment horizontal="center"/>
    </xf>
    <xf numFmtId="1" fontId="0" fillId="5" borderId="25" xfId="2" applyNumberFormat="1" applyFont="1" applyFill="1" applyBorder="1" applyAlignment="1">
      <alignment horizontal="center"/>
    </xf>
    <xf numFmtId="164" fontId="0" fillId="5" borderId="25" xfId="2" applyNumberFormat="1" applyFont="1" applyFill="1" applyBorder="1" applyAlignment="1">
      <alignment horizontal="center"/>
    </xf>
    <xf numFmtId="8" fontId="2" fillId="5" borderId="25" xfId="0" applyNumberFormat="1" applyFont="1" applyFill="1" applyBorder="1" applyAlignment="1">
      <alignment horizontal="center"/>
    </xf>
    <xf numFmtId="166" fontId="2" fillId="5" borderId="26" xfId="0" applyNumberFormat="1" applyFont="1" applyFill="1" applyBorder="1" applyAlignment="1">
      <alignment horizontal="center"/>
    </xf>
    <xf numFmtId="8" fontId="2" fillId="5" borderId="5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5" borderId="8" xfId="2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4" fillId="2" borderId="2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0" fillId="5" borderId="14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28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2"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085098195707325E-3"/>
          <c:y val="0.31997982315842016"/>
          <c:w val="0.81300753882780774"/>
          <c:h val="0.57348702046325917"/>
        </c:manualLayout>
      </c:layout>
      <c:pie3DChart>
        <c:varyColors val="1"/>
        <c:ser>
          <c:idx val="0"/>
          <c:order val="0"/>
          <c:tx>
            <c:strRef>
              <c:f>APP!$C$31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85-4F16-B67E-C86FE8631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85-4F16-B67E-C86FE8631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85-4F16-B67E-C86FE86311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85-4F16-B67E-C86FE86311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85-4F16-B67E-C86FE86311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85-4F16-B67E-C86FE86311AF}"/>
              </c:ext>
            </c:extLst>
          </c:dPt>
          <c:dLbls>
            <c:dLbl>
              <c:idx val="0"/>
              <c:layout>
                <c:manualLayout>
                  <c:x val="1.7006456118347835E-2"/>
                  <c:y val="-1.9064492161800443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85-4F16-B67E-C86FE86311AF}"/>
                </c:ext>
              </c:extLst>
            </c:dLbl>
            <c:dLbl>
              <c:idx val="1"/>
              <c:layout>
                <c:manualLayout>
                  <c:x val="0.23576074370876002"/>
                  <c:y val="-7.4565694548424419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5-4F16-B67E-C86FE86311AF}"/>
                </c:ext>
              </c:extLst>
            </c:dLbl>
            <c:dLbl>
              <c:idx val="2"/>
              <c:layout>
                <c:manualLayout>
                  <c:x val="-7.0699501664463149E-2"/>
                  <c:y val="4.0876537013090131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5-4F16-B67E-C86FE86311AF}"/>
                </c:ext>
              </c:extLst>
            </c:dLbl>
            <c:dLbl>
              <c:idx val="3"/>
              <c:layout>
                <c:manualLayout>
                  <c:x val="-0.12671645173756477"/>
                  <c:y val="-3.950400133850586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5-4F16-B67E-C86FE86311AF}"/>
                </c:ext>
              </c:extLst>
            </c:dLbl>
            <c:dLbl>
              <c:idx val="4"/>
              <c:layout>
                <c:manualLayout>
                  <c:x val="-8.4536795765280226E-2"/>
                  <c:y val="-9.356460843031828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5-4F16-B67E-C86FE86311AF}"/>
                </c:ext>
              </c:extLst>
            </c:dLbl>
            <c:dLbl>
              <c:idx val="5"/>
              <c:layout>
                <c:manualLayout>
                  <c:x val="0.11312369951258436"/>
                  <c:y val="-4.85460054674561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5-4F16-B67E-C86FE86311A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0.15</c:v>
                </c:pt>
                <c:pt idx="3">
                  <c:v>0.05</c:v>
                </c:pt>
                <c:pt idx="4">
                  <c:v>0.05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5-4F16-B67E-C86FE86311AF}"/>
            </c:ext>
          </c:extLst>
        </c:ser>
        <c:ser>
          <c:idx val="1"/>
          <c:order val="1"/>
          <c:tx>
            <c:strRef>
              <c:f>APP!$D$31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DEC-4545-A456-0327E41BB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DEC-4545-A456-0327E41BB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DEC-4545-A456-0327E41BB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DEC-4545-A456-0327E41BBC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DEC-4545-A456-0327E41BBC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DEC-4545-A456-0327E41BBC5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APP!$D$32:$D$37</c:f>
              <c:numCache>
                <c:formatCode>"R$"#,##0.00_);[Red]\("R$"#,##0.00\)</c:formatCode>
                <c:ptCount val="6"/>
                <c:pt idx="0">
                  <c:v>320</c:v>
                </c:pt>
                <c:pt idx="1">
                  <c:v>400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5-4F16-B67E-C86FE86311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3799134122791"/>
          <c:y val="0.34181420007259689"/>
          <c:w val="0.21190573988935982"/>
          <c:h val="0.455816545293677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215347</xdr:colOff>
      <xdr:row>37</xdr:row>
      <xdr:rowOff>110987</xdr:rowOff>
    </xdr:from>
    <xdr:to>
      <xdr:col>3</xdr:col>
      <xdr:colOff>1060174</xdr:colOff>
      <xdr:row>52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4AD7C4-A043-440A-BFC0-5AFB7B0F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32" name="AutoShape 8" descr="data:image/png;base64,iVBORw0KGgoAAAANSUhEUgAAArMAAACbCAYAAABxhxNpAAAAAXNSR0IArs4c6QAAIABJREFUeF7tnQWYVVX3xt97p5uhu1EkPxOwUUE6BQElpCRVRASkhpIQu5AUQVKlQVow6JRukBqY7rz3/19nYJjLzDD3nBtzhnn39/h8yuxY+7fPZd67ztprGXBvM5sNj1+f4RUVE1HOYDA9A1djA8D8jBmG4oAhU3f+AQmQAAmQAAmQAAmQAAnYl4AZBphvAIa/YTZsMqeY/471LXDpWone8TAYzBnXslCnL5qDXK9d8KtuNKf2ggHNzQaUta9hnI0ESIAESIAESIAESIAE1BEwmHEZZqw2GVxmlqwQfewPQ1DKnRnSxWy1o2PcU318XjKYXSYDqGWAmW5YdZzZmwRIgARIgARIgARIwEEEzFA8skfMhtRhLrGxW4/XGJskSymCtZ15qcvxs5dfMRuNa2CAq4UNJjNSIhKRfDMO5sRUB5nHaUmABEiABEiABEiABEggjYDBwwVuRb3hWsADMN7jXzUjxWA0NatWvuzmZYb2qfJTQ/Wzn1WCwbAWwEPKDCYzkoPjEL3zCmJ3X1OELBsJkAAJkAAJkAAJkAAJOJOACFqfOiXhV6803Ip5ZxC2xtMwpzY9Vvn9c4YXtwW5hpQJnGMwmDuLceYUMxLOhyNsxSnEnwh1pr1ciwRIgARIgARIgARIgAQyEfB6pBAKtnoYnhUDYXBN89SaTVhQ+ErEW4YaZ76qZDDgqAHwlB8k34zFjVkHkHA2nChJgARIgARIgARIgARIQBcEPCsHonjPx+BW1CdNzAIJpsSUmoba578eB5NhlPyhKT4Z4RvPIXTlSV0YTSNIgARIgARIgARIgARI4A6BQi2rIrBhJRi93NL+yGgeb3j07He/m2F+Vf47JTQeV7/dhYSLEaRGAiRAAiRAAiRAAiRAAroi4Fm+AEr1rwvXQl5pdpmx0fDYme/jcTvEIPF6NM6P3Kgro2kMCZAACZAACZAACZAACdwhUHFCQ3iU8LvznwmGx85MT6+ikHQ9GudGbiAtEiABEiABEiABEiABEtAlgUoTXoX7XTELw+Onf7grZm9E4+zI33VpOI0iARIgARIgARIgARIggcoTGsG9eLpnFoYnTs+0ELNnRq4jJRIgARIgARIgARIgARLQJYEqE5pYitmnTs1OF7OJN6JwepTUTmAjARIgARIgARIgARIgAf0ReGh8U3gU9083zFDn1BwLMXtq1Br9WU2LSIAESIAESIAESIAESADAw+ObWYrZuqfm3hWz16NwcvRqgiIBEiABEiABEiABEiABXRKoOq45PEpk8Mw+fXJeuphNuBGFE6NX6tJwGkUCJEACJEACJEACJEACj4xrCc+MYQbPnJyfQcxG4vjoFaREAiRAAiRAAiRAAiRAArokUG1cK3gWD0i3zfDsiQUWYvbYmOW6NJxGkQAJkAAJkAAJkAAJkED1sa0txexzJxZaiNmjY34lJRIgARIgARIgARIgARLQJYEaY9taitkXji9OF7PxwRH4d8wvujScRpEACZAACZAACZAACZBAzbGvwatYgXQQhhePL7krZm9E4EjQMlIiARIgARIgARIgARIgAV0SqBXUDl7FM4jZ+seXWojZw0FLdWk4jSIBEiABEiABEiABEiCB2kHtLcXsS8eWZYiZjcDBsUtIiQRIgARIgARIgARIgAR0SeDRMa/DM6Nn9pVjv2XwzIbjwNhFujScRpEACZAACZAACZAACZDAY2M6wqt4YDoIQ4OjyzNcAAvH/rELSYkESIAESIAESIAESIAEdEng8TGd4FUsg5hteHRFupiNCxYx+7MuDadRJEACJEACJEACJEACJPD4mDfgnVHMvvrvqgxiNgz7xi0gJRIgARIgARIgARIgARLQJYEnRr8J72IF020zNPp3tYWY3Ttuvi4Np1EkQAIkQAIkQAIkQAIk8OTozpZitvG/ay3E7J5x80iJBEiABEiABEiABEiABHRJ4KnRXS3FbJMj6yzE7O7xP+rScBpFAiRAAiRAAiRAAiRAAnVGdbMUs82O/J4uZmODw7Br/BxSIgESIAESIAESIAESIAFdEqg7qjt8MsbMNj+8wULM7pwwW5eG0ygSIAESIAESIAESIAESqDeyh6WYbXF4UwYxG4p/JswiJRIgARIgARIgARIgARLQJYGnR/aET7FC6bYZWh3aclfM3gzFXxNm6NJwGkUCJEACJEACJEACJEACz47sDZ+iGcRs60NbLTyzf078gZRIgARIgARIgARIgARIQJcEnhvxtqVnts2hbRZidsfE6bo0/IE3ymiAS6AnDF5uMIXFwxSfApjTj+aB3z43SAIkQAIkQAIkQALWEHh+RB9LMdv24PYMYjYE2z/+3pp52MfOBFwKesGvaRV4P1UKiSdDkHD4BhJPhyE1NA7mVIpaO+PmdCRAAiRAAiRAAnmUwAsf9YVPscLp1hvaHfwzXSnFBIfgj4+/zaNby9tmGzxd4deoMvxeraRsxJyYipQbMUg4dhNxe64h5VYsYKKozdunTOtJgARIgARIgARsJfDiR/3hm1HMtj/w110xezME2z7+xtY1OF4jAa/HS8C/VVW4Fva+O4PJDHOqCdEbziP2z0swRScCGjStwcMFLgU8YfRxg8FgUOY3JaQgNSxB+X+GNGg8NA4jARIgARIgARJwKoH6Hw2Ab9EMntnXD/xt4ZndOulrpxrExe4ScCvlB/8WD8OzVrGssZjNiFp9GoknQpB8PVrx3lo0o0ERq66FvGEM9IRbCT94VisC94oFgNsCNjveImhjt19EaniC4hFOjUpEalh85jV4YCRAAiRAAiRAAiSQiwReGj7Q0jPbYf8/Fp7ZLZO+ykXz8vnSRgP8GldWwg0MrsZsYZiik5BwJBgJx28i4XgIkGqCW5kARQS7FvOBR5VCiqi1pUlYQ+LpUKTcjEPC0ZuKwGWYgy1EOZYESIAESIAESMAeBF4e/o6lZ7bT/l3pYjb6Zgg2T/rCHutwDo0EPGsWVbyzbqX9c5zBFJukhAlIiIDR1x1yiczeTUIcxEObcj0GMVsuIOlcGC+k2Rsy5yMBEiABEiABErCawCvD34NfxjCDN/bvySBmb2HTpM+tnowd7U/ApZAXAlo/Aomftbndjrc1p5iAZBNMcSkwxSfDnJQKSEiCpwuMPu6QeFq4GGFwM8JgNNw3JCHpXDgiFv+LlBuxUOZlIwESIAESIAESIAEnEmgwfBD8ihZJX9Hw5r69FmJ24+TPnGgOl8qKgG/DSkpWA6O3tlABiX9NOh+O5CtRSL4cqcTYmuKS7wtbctx6PVFSuSTm4u8Bj6qFYfByhcElc7iDKSZJCT2I++cKki6EU9TyMSYBEiABEiABEnAagYbD3rcUs5337c8gZm9iw+RPnWYMF8qagMcjheHf8mG4lyugCZGEAoTNOojUiARN42WQZ42iMPq5w+t/xdOErbtLprlSbsYibvdVxO+9nTpM82ocSAIkQAIkQAIkQALWEXh12GD4FS161zPbZe8BCzH7+5Rp1s3EXg4jIK/7C3SsAe96ZVSvITGuCYeCETbrgOqxmQZIxIGHK9xK+CKw52NwzSImV0INks6GIWrNaUgIAhsJ5BYBN1dXFC1QAP6+PnDJ4o1CckoqwqKiEBIRCTOr69l8TL5eXihaMBDenh4WcwnapORkhEZGKbzZ9E9AkjV6eXqiRKFC8PJwB9KyNyoZGxOTknArIgKRMbH63wgtzDcEGg39wFLMdt17yELMrp8yNd/A0PNGfV8sD99GleAS4KnaTAkxEDErWQ+U2FhvNxi83WD0cFHE6Z1MCSJEpWyuOTkVEjpgln9PSc2cx9YAuFcKRJHBT2drS/K1aESvP4uEf4PzdTqvkkUKo2hgAQuGGtIC3/5FYobJZFLSCov4SkxORkxcHGLjE5CUkoKU1FTl545usp8ShQun5ye2dr3ouDhcDwlFXIL2NwTZreXh5qYIqXLFi6FquXJ4q3kT1KxUEa4umd8g3DtHTHw8Nu/Zh583bMKFa9dxLSQUUbGxTmFpLbuM/dxcXVCsYCEULhCgenhEdDQu3wiGyUbx7uLigiIFCqBiqZKoV6Ma+rVtjeKFCub4TNwIDcPSLduw9u+dOHflKm6GhyvPbU6tVuVKcDEaM6TUVvcpioiOUZ49+cxk1+RZqVGpAu4ot9v6LSfT0n8el5CIC9euKZ9Fa5rRaIS7qyt8vb0Q6OcHdzc3GA0GGI0GyP/SBGTOVsieTly4aM2S9+0jX/7KFS+O6hXL4/2O7fFktUfu2//I2bP45pflWPf3ToRFRaOAr6/y94KHu7ZwOJs3cM8EwuV6SAjk7NkefAKNh35oKWa77Tl8V8zeuol1U6Y8+BTywA7dygagQLtqcK9cULW15sQUJF2IQNKlSOVyl3vZAMh82aX7knK5Soztf5EwRSUqKblEnKbnsTUa4PFwIRR+p859bZGsBzF/XELcrv/ShHQ+a/JLafzbPTGoQ3u771xEa3B4OE5d+g/nr15FeHQMRCz+FxyMXUePK7+4E5Icw/y9Du0xttdbkF9+atrWfQcwZuYc7D95Ss2w+/b18/bGM7Vr4tlaNdGwzpN4pEJ5RfRobbfCI7Dj0GFs238AOw4eVsRtqhO+IKixV0TjsC5voHerFmqGKX1/+2MHek+aChFeWpoUWKlUqiQaPPUk2tZ/Ho9VfRie7u6qp0pOScHeEyexbMs2bN67Dxeu3bjvl4c1n07BS088pnqdOwM27NqDYd/9gFOXLmc5h4jI5x+tjXWff6J5jeXb/8T7X3yD4LCw+87h4e6ufNF66fHHUDDAH1XKlMaTj1TV9OVEFjp39Rpqduqq2W4Z+OhDVdDkmXro3qwJShQuZPVc2/YfVD7T+06cRJsXn0dQr+6oXLqU1eMd2VG4BM2ag1+3bnfkMpxbJwSaDB0KvyIZwgy67/k3XcxG3QzG2qmTdWJq/jbDs3axtBRdJf2cDkJyzErxhPiDNxB/8LoSXhAgwrpCYI62mGKTEbfrCmI2n7cpZjfHhXTYwZFiNrvtikdRBJi8AhSRsOD3jRBvmD2bHsSseLGe/19tdGvWGE/XrKF4Be3Z5IvBxes3MGP5KizdshXRcfH2nN6muXJLzIoXseULz6FHi6Z4ourD8PZU/5bo3o3HxMXj6PnzmPbzYmzasw8icrNqTZ6ui18mjdfMTT4PHUYGYfvBQ1nOIV7Zcb27Q55tLU3elLw2fDQ2790LCV/JqsmXrFpVKiOoZzdULFkSlewk+mwRs+IdfqtpY7zdpiWqVSiveIbVNIpZNbTY15EEmn44DP5F7xaYMvTYc9RCzK6ZOsmR63NuKwioyTVrxXS50iVy5SnEbr8Ec/z9syjkinEOWjQ3xGxWW1m+fQcGf/ktgsPC7RIbmttitlCAPwa2a4shnTtZ8RLW9sPduv8ARk2fhYOnz9g+mR1myA0xK3GTo3u8hT6tWzrkNbKEnrz72VdYsnlrtmEHoRvXwMvDMh5XDc4uYydi5Y6/shTM4i29tGIZ/H0ylA5XMfmmPXsV++ULUFbNx9MTfdu0wri3e6iY1bquWsWsCNnxvXugV6vmkHhnLY1iVgs1jnEEgWYfDrcUsz13H8sgZm9i9ScTHbEu57SSgGsxXwS0rgrxzOb1FrnsOGL//g8S9pAfml7ErLCWOL45q9di0cbNOHjqjFVxitmdUW6JWfEE1n/8UQzu1AF1a1Rz6iMkr6e/XPILVuz4M9dj8JwtZosGBuL9Tq+je/MmmkWPNYd17upVjJ01F2v/3oX4xMxhEG+3boHP3xtozVRZ9pEQixHTZ+JSFoKzTvVHsO07bdUuxSs7dvZczFi+GhExmeMzJbZ4yoA+6NDgZc2232+gFjErF7uGdX1DsUlCdbQ2ilmt5DjO3gSaDxkB/4zZDHrvPpEuZiNvBmPVJxPsvSbns5KA5HqVHLM+T5fJMhWWldPoppvkto1aeRJxO68ql8we9KYnMSus5dLP1Vu3MHfNOny15FfNF7FyQ8wG+vmic+NX8XbrlqhQ0g4FRDQ8fKGRkfhx7Xp8s+w3xcudW82ZYlbW6tWyOXq2aIYicpHRwe305f/QZ8qn2HPseKZLasUKBuLEkgWaYnTF7Ku3QvD6iDE4cOp0pl18Megd9G7VXNPu/j13Hr0+noojZ89lGi+hGdOHfeAwISsLqhWz4t2e2KcX3mjUwCYhK2tTzGp6ZDjIAQRaDBmJgIxhBm/vOnVXzN66gZWfaI9TcoC9+WdKA+DzfDklv6zRSx+3Q+0BXyqO3Zr6D1KCYzJnSbDHAjqaQ29i9g4aueX7+87d6P/JZ8otZLXN2WJWbnq/16Ed+rZpCV8bvEhq95lVf/EYLt60FWNnzcHN8Ah7TKl6DmeJWXkN3a1pI3zctzf8fXxU26l1wPz1GzBu9o+K+Ly3fTloIHppuPh2Z55WH47Alr37Ml3qu7FupeYQgx+Wr8LUBQuVS5f3tsGdXsfY3j1Ux6KqYadWzL77+mvK56lYQdvjzClm1ZwU+zqSQMshoxBQpHj6EoY+u05beGZXTBvryPU5dzYEPKoUgn/rqnCv4HhviLMPIf5wMCLmHVZK6T7ITa9i9g5zyXrQY+JkJc5PTZ5VZ4pZieXr0aIZJvXrratH5Zet2zH4q28g2Q+c3ZwlZutUr4aJfXri6Vo1nb1FtB4qonN/pnAYuaS0Z84PEKGtpf38+yaMmjHL4lLkU9UfwR8aQwyiY+PQafQ4bNm3P5M5kjrt8spftJipaowaMdvs2acxrld3VC1fTtUa2XWmmLULRk5iBwKtPhhj6Zntu+uMhZhdPi3IDstwCjUEjD5u8G2QVsL2QW3h848gbueVtCzcWpvx9s1bkw1zaF3binF6F7OyhX/+PYr3Pv8aR8+dt2JHaV2cJWYlY0HXJo3w5fvvWG2bMztOmrcAny1cglgH5M293z6cIWbFGz6gXRsM7/qmM5GmryV5aN/7/KtM3llJA7b2s6moV7O6JrskH2uHUWNx5r8r6eNnjxiKjg1f0TSfhJ1M/ulnJXfvve37oYOV59fRzVoxG+Drg08G9sPrr7ykOq0exayjT5Hz20qg9QdBlmK2/85z6cog4tYN/DZtjK1rcLxKAp7ViyCgfXW4FnXeqz2VJtrcPTU8Xgk3UFNiV0roupbwhVft4nAt5gO4GGEwm2FKSFEKNEgKsQxZ1W220dYJ8oKYldfmv+/ag8nzFkBi/6xpzhCzksZIBMakfm9DshfosUmy/6HfTMfMlattulCndm/OELMiFqe901/JP5obTTyerwwcpHzJyvhVVTyyjeo+ZVOarpf6vYs9x08oMbnynF1d85umMArJPzxw2hdYuHGzUuEsY5MUVxdXLNOcO1YNc2vFrORhlpCH2pXt5yShZ1bNSbGvIwm0+WAsCmQMMxiw84KFmP112ihHrs+57yFg9HKFz4vllZyyD3qL2XgOkctP3t2mVL5xN8Lg5pImSlNMykUx+W/vZ8rA96UKMPq5wyClSe94ZWW0GUi5GYOQz3cjNdL+1aW0nkNeELOyNynAMGvVWnz4zfeZfilntXdniFnxDF5csdRuHiStZ5jTOMmLWr1DF1y5dSunrnb7uaPFrBRGaPfSi5gzarhDYz1zAjJtwSJMW7hEqcaWsUl2gN1zftCcW3j68lWYMOdHJV78jVcb4IdhH2gKW/h9126M/mE2jp6/kGkrnV5tgOlDB1tVgS4nDjn93Fox+9l7A5RCG2pzyd5vfYrZnE6HP3cWgbYfjLcUswP/uWhxAWzZpyOdZUv+XEeqFroYIaEF4omVMrG+L1eE0Vd9VZ28CDD0271wLemrZG1w8bFhz2YzbozahtRQ/SS3zytiVp6b81evQV6bS+qunEqdOlrMirdsftBItHrhuTzxSP9x4KAS45mY5JwYcEeLWSkJ/FG3zkr2iNxsizdtwZCvv0NoZJSFGXIbX0Igxvbqrsm8Pw4cQo8Jk3E9NBSSxaBXy2Y5luG9dyH5jIz4fiZmrlyVZTW1IW92xOjuXSFlfx3drBGzD5Urg8n93kajuvev2qjWVopZtcTY31EE2g2eYHkB7N1/Lll4Zpd+OsJRa+fveY0GuJcvAM8aRWHwdFVem3tWK5K/mWjdvRlKyd2w2QdhitZWplPr0vcbl5fErOxj1Z9/Y/SM2ZD0SPdrjhazr9Z9Csun5K381lIidsHvmxzxGGWa09FitlblSvj03QF4plYNp+wnu0Wu3QpB/f7v4r/gmxZdpEhV5dKlsf37r1HAz1eTjU+91VtJaXVq6c+aQgEk7/CQb77H5j37slz/mw/eQ7emjTV5fNVuyBox2+CpJ5RSs/YOG6GYVXta7O8oAu0HT7T0zL77z38ZxOx1LP30I0etnX/nNUB5ZS7/uBTUVnkl/8IDUkLiELPlApIvRaZfIEuNTEwLMdDRZbC8JmZj4xMwce5P+GrpL/f1zjpSzMorbhEYpYva54udpCGT0rSzV67B30f+VfZVs1JFDGjXFhLK4O2pvaJUxs/gzbBwPNKhc5bJ/u39WXW0mBXhs2TiWM35XCVlWd+pn6KAry+mDeyHQH/tJbhrdOyK89euZUJY0N8fnwzsq/ni1oS5Pymp1ab07wOpbqa2ffzjfHyxeBli4rN+E7Ttuy/wVLVqqj2+au2Q/taIWRHWH3V7E6UzJJXXspaUBV6540+s2P4nGtZ9CnIOXy5eplTHa/Pi84pgrmynMr1a7Ms4RrgEzZqDX7dut3Uqjs8DBNoP/hgFitzNQW547++rFmJ2yWfD8sA28paJEvdZYmqDvGW0I601Q4mNNaeYgFQTDN5uaXGx92kJx24h6rcTSL6mPk+qI7eScW5bxOzF69fx+kdBMMOsCDCJa5UPpoebG6qWK4MWzz2L6hUrwM/HW0l87u3hYZdXmvIKVn4B7Dl2IltMjhSzA9u1waT+fWyK6xNOEVHRmLd2PaYtXJxtLl1J+9WlSSMM6/IGCgb427am2YyP5y1Qvgw4ujlazDaqVwe/TdZWLGfT7r1o+eFdB4ikpxLBqDVbQO0337LIPHCHrXzpES/jjulfa/J+Ltm0FfGJCejUqCGksIGaFh4VjaHfTseC3zdmO+zgT7PxUNmyEC+y2haXkIgrN28qxU22HzyMuPj49Etwsu87/0jsq/x7ckoyTl++m50hq/VGvtUFkvNWyvZqafL3z+5jxzHk6++zLDohcwb4+KBYoYLK31E5tfIliitfmLS0jiODcP7a9RyHyqW8G6FhiLwn5jrHgeyQJwm8/v5kSzE76O9rFmJ28WdD8+TG9Gx0QOtH4Nuwop5NdJ5tZiDpfBgiV5xC0oVweDxcGIX6PJ52CUzudiWlIvlqtNxSgluZAItKaJFLjyH2nyu6LY9ri5iV15iPdrGujnuNihXQpv4LeOHR/6F2lUqQsq9a283wcKXkp+TjzK45Usyu+/wTvPDY/6BBAyjmyg3z7QcOYth3M3D8/IUc439ljFQUk/hLiSf09db+puTKzVuo0amrVZfotJ6PjHOkmJV45RbPPYOfx43WZOKLfQdiz/G7lzplvqdr1cDvX0zT5KXsHDRBCX+Ri3b3trLFi2HWR0PxbG31eXBFnGnNVbtk81ZMmDNP8Yhm144vmo/yJe8mcLcWZkxcHMbNmacIWXlTYq82/u2eGNSxveYvbMfOX8A7n36JnUeP2cWkh8uVhQh+Le3xrj1x4uIlLUM55gEm0OH9KZZidvBfN9LFbPita1j0+YcP8PZzZ2uBnWvB++kyubO43lY1A/GHriNsxgEYvd3g17gyfF+5LfTNgHhgI385BqSa4de0CryeLJnutU04EozIX08g5ablbWe9bNFZYvbOfkWUyas+qe5TKCBAM4YZK1YpuTPFq5FVs0nMzpqD/SdOZTlvnWqPYM1nU+HjpU2Mi0CZs3otpi5YBBGWapqUau3ftrXCTvLbamkJSUnoPHYi1v71j5bhVo9xpJiVy1UdGryMb4cMstqejB0LNmgK4ZCxSaGDdZ9PRdHAQNVzjpk5RykfLCnk7m2eHu5oW/8FzBzuvN9RErIiNk3/beV996JVzIr3U75M/nPkqGpW9xsw4baYFU+u2iafq0179qHtsJFWfTm0Zn6KWWsosY8aAh0HTUVgkZLpQwwf/BVsIWYXfj5EzXzsawWBwG614V2ntBU980cXiXe9MWwzXAp4omCPR+FeOa3MYkpwLKLWnEb8vjQPiEe1IkrKMvdyaUItNSoRYT/sR9L5cF2CcraYFQhurq7o1qyxUuUnwFfb5Rj5xRU0c44SB5dVc5SYfad9W8VDqvVV6PLtf2L87B9x8tJlTc+DxP8NbN8WQzt30jRevIefLlyMcbPnaRpv7SBHilkJWZFE/1MH9rXWnPR+khu2bKvXMmV1kFfK04cNwfP/q6V6zqnzFyqlYuXVe1ZNQm0WBI2EiCNntF3/75kMmjkXOw4dvu9yWsXshWvXlVf56/7ZadftSHaKD97ooCkOWuLOJUb2rfGT7GYTxazdUHKi2wQ6DfqEYtbZTwPFrCVxU1wyrg/eCJdCXijU70m4lUy7MJJyPRpRK08j/vAN5b8lbVlAq6rpYlfibEO/2YPE01l7EJ19rveulxti9o4NEgf6YedOmn55nbtyVck5u37nbqeK2bWfTcHzj/5PSWSvtklqscFffYsNu/aoHWrRX37JjureBW1efEHTPFIauFqHzprGWjvI0WK2W9NGmDJAvZi9FRGBh17rBBE/GVuZokXxxaCBaPx0XWu3mN7vkwWLMGW+iNmsX7mLR31wpw6QL0KObvJlZcpPPyux0Tk1rWJW5pUQn3nrfseN0FBFxKeHWEgaR+kgsbK3DTCZzBDuObXuzZso1dxKFVF/sVJi9iVrQ5uhI+iZzQk0f55rBChmcwE9xawl9HQxW8ATgd3/B48qhZQOkrUgeu0ZxO1Ku9zgWbMY/Fs8BLfSaRVepvUVAAAgAElEQVShUkLjED7rIJIu5vyXeS4cM3JTzMoN8t2zp2u6vSy/vN759AvMWb0uS2yO8sye+3UxShROO3s1LTXVhCnzf8ZXS3/NlGBfzTy3dYJyWWlK/76aKo9JzPFjXXoiLMoyN6paO+7XX69iNiQiAlWcLGaFU70a1bFg7ChNz46aczl+4SLGzf5RieHNqdkiZmVuEamhkZGQL0cRMTFKZRijwajEHcvfKwb5d0B5zjqNHpeTOWjw1JMI6vWW5tRch86cRe9Jn6gqe30/o+iZzfHI2EElAYpZlcDs0Z1iNmsxK4Ui/FtXhc/teGLJbiBxsVErT8EUnwy/VyvD57my6ZfAEg4HI/I3xsxm90xOHdAXfdu20uTpHPjpF5i9aq3TxGyFEiXwx/dfQTxtapuEQ4z6YRa27jugdmiW/evWqI5xvbvj2drqX4vLzWkpcfrL1j/sYktWk+hXzEaiymsdneqZFT6VSpXC+Ld7OLzIxvz1G5QsBhHRIi7v32wVsznNf+fnwWFhqND69Ry7P1b1IUzs00u5JKqliWdcsje89/nXWoZnGkMxaxeMnCQDAYrZXHgcKGazFrPyp25lA1B0+LNWnUr43IOI338d5tSM1dutGuqUTrnpmZUNtn+5PmZ+9KGmkrCSYurrZb9l6el0hGe2V6vmkEsqErOptkmlKMkbKqEG9moSXziut3XZJDKuKXlHJabyu1+X28uUTPPoVcyGRkSici6IWQHU7NmnsWRCkKaMCdYclDxbklt24cbN1nSH3sSs3Pv6YtC7SrUzrU0yGgz77gds2btf6xTp4yhmbUbICe4hQDGbC48Exew9YjY2Cdc/SEsFZfTzgF/TyvB9ofx9TybxQjgiFx9D8uXIXDhB65bMbTFbtGCgUoDAmryP9+5o4YZNSmxgVgLREWL27dYtFW+oFjE7dtZcfPLzYiUXr72apDEa37uH6vRN+VrMRkaiclvne2blzCU93aR+vfHyk0/Y6xGwmGfbvgMY+t0PVr9m15uYlc1IoRDJNVusoPqsEjJe0t4t375DefMgxRNsaRSzttDj2KwIUMzmwnNBMWsJPSU4BsFBd6u0SGnfgPbVsy3vK3lno1aeROLxEJhT7Sdg7P0o5LaYlYtUtzas1nQJbM3f/2DsrB8h3ph7myPEbN82rZSYPi1iVkrwTvt5sV2Pr3erFoq49vfxUTUvxWzuiFkpayvP0KjuXVWdlzWdJXb1yyW/qHrG9Chmq5Qpjc/eHYCXn3zcmm1n2Ucuh078cT7kbYgtjWLWFnocSzGrk2cgoH01+NavoBNrctkMsxnRG84pcbHpzWhQ0nR5P1tGiZM1GG/f3TWZlcwGMZvOI/m/qLSKYTpuuS1mJSl8iEYxu/bvnQiaNdd5YrZtKwT1FM+suqIF5v+vjjZ6xhwlJZY9m5T/lDADqWClpuVvMRuFym07OD1m9s751KleTfHOSsyzPduh02fw0fcz8ceBg1ZPq0cxK5fHpr3TD281a6LpC65sXryzizduwZCvv7t9Mc1qJBYdKWa1ceOo7AnQM5sLT4fvKxUQ0LZaLqyswyVNZkT8chyx2y5ma5zB3UVJR2NOzFwFSIc7uqvJ/1+UK5V3OrRXbaaaCmDZTS5C7MyyRfBwV18EQC4wSRzq6cv/ZZreEZ7ZPm1aKjlm9eKZFXtEzErJWzXtwRCzjTFlQB8121b6hkVGoVIuitlyJYpjWOdO6Nq0sWrbsxuQkpqKRRu34O3Jn6iaU49iVjYgXtmP+/ZGzUraK1BKVoexs3/EaiuyOmQHjWJW1ePEzlYQoJi1ApLduxgNKDK4Htwraotdsrs9uTlhqhnXh2+GKdqyalBummSvtXPbM9v46TpYPD4oT1wAk9f6ciNdi5id/NMCTJ2/KFPlKVvOMT9fAHuraWNM1iJmo26L2STn5Zm994xbvfAcpg3sh5JFCtty/Olj5UvlqBmzsUZlVTe9ilnZmIjZ7s2bwt9H/WXLO2Ck0p5cBouJi9fEmWJWEzYOug8BitlcejwkLtTriZLwa1Il7Qau+iqDuWS5fZeV6l5hs61/fWff1R07W26LWUkmP6ZnN7i6uKjeqNRhn71qDbLKE+EIz2zTZ+opZUkl9lFtk7yfkv9TPEb2aOWKF8eItzrjzUYNVU+X5pmdg+9+XaF6rLUDHJ3N4K1mjTG5vwbPbFQ0KrV9PVMFMEcWTbiXWVrRi65KWWd7NEn31mXsRNV5g/UsZksXLYJ5o0egXk3t4RjbDx6CxKrvPX5SE2aKWU3YOIhiVqfPgCS/dndRYkLdHy6EQj0fSxO1Gupn63SHOZoVteoUotefzbFfXuyQ22L29LKFkF9cWpqz88y6uLjg9LKfUaKQ+qIJUgJ0+PczsGrHX1q2mmnME488rIQ81H/8MdXzhUdHK0nstx84pHqstQP0KmZl7xXb5K6YNRoMePf11zCxb29rcWbb78rNm5gw5yf8tH6D6rn0LGZlM/3atsKQNztpzmwg1ckmzp2P2auzzkWdEzCK2ZwI8edqCdAzq5aYg/u7lfJXCgd4VtcmQhxsnl2nT41IwI3htt2KtatBdp4sN8Vs/9daKzGfXh4eqnd1PSQUH3z1LZZv/zPLsY7wzMpCxxfPR/kSxVXbKwOmzl+IzxcvtTllkLenJwa2b4sxPbppskOS2Ffr0AXxiYmaxlszyPFitgkm93/bGlMs+kRER6NCLotZMejRh6pgTM+30LDOk6r3kHGAFOPoPn4yTl2+rHoerWI2NiEBl28EIyomNsu3IvcaEh4VhbbDR6m2T77kLp4QhEcffkjzS0H5zEnsrFzCVNsoZtUSY/+cCFDM5kQoF37uWbsYCrxeAy6BnrmwuvOWDJuxH/EHbzhvQSevlFti9vGqD2N+0EiUK15MUxL5HQcPK68Q9xw/4VQxO2PYEHRo+LKmsIhzV68qNq/9ayeSUrRfFBQBNO2d/qhcupTqp0V+qR85dx71eqh/Ra9mMf2K2RhUaNM+V8MMhKOvtxdGdOuieGi1tui4OMxb+zs+/OZ7TVNoEbOSJ/nnDZswad4CpYyto9uU/n3QrVljTXHqYtvMlauVjCfhUdGqTaWYVY2MA3IgQDGrw0fEpYg3/JtUgXfd0jq0zj4mJZ4JQ+g3e2BOSrXPhDqcJTfE7DO1aipetf9VqQx5da+lyavDyfMW4OqtEKeK2QHt2iiFCjzc3bWYjYvXrmPAtC+wdb+2srZVy5VVPHotn7euAt29RianpODThUuU+F1HNoeKWR9vJXXT5H4aPLMxMajQOvfFrLBv8nRdBPXqrhRT0NLOXP4P3SdOwf6TGVIGqphIi5g9e+UqRk6fCYkBd0br2rQRgnq+hWIFC2paTi7FiZjVEqtOMasJOQfdhwDFrE4fDxGyko/W6KU+rZJOt3TXLJMZoTMPIOHwDVj1Lk33G8raQGeJWSmO4OnurqQkGvJmR81xcLILySM5/Lsf8M2y37Kl7qgwA7kIeXX1b5ougd0xdvvBwxjx/QwcOnMGJpN1rz8lzrJq+XIY3aMbWjz3jOanLS4hEQ3ffR8HTp7WPIc1Ax0pZuWGu4jZSRrEbGRMDMrrRMz6+/oo5ZF7tlBfvlU87LuOHsPLAwZZcxxZ9tEiZo+eu4DRM2bh9117NK+rZmCvls0x4q0uKBpYQM2w9L5b9u3HmJlzND3vFLOakHMQxWzeewZcCnrBr3Fl+DxdBrhTNCDvbSNLi6M3nUP06tMwJ+u76IGtuB0lZiU7QdnixVCpdCn4eHqiSplS6NKkESqWKqU5/u3OXuWXuPyC+vPQEaeLWVlwycSxaPZMPU3hEXcMPnzmLOauWY+lm7fmmNhdUoE1f/ZpSJGEZ/9Xy6YjP3jqNJ7p3d+mOawZrF8xG4vyrdvlepjBHYYSZvBh504I9POzBmt6H4kZFw//+p27VI3L2PnownmoUKqkqs9jYnIyvly8DF8u/UXTq/t7jZUcyfJ3RURMTKZ9VChZAgvHjUbtKpU171FEt2TuOHL2nOo5KGZVI+OAHAjQM6vjR8SjSkH4t6wK90oPTj7axNOhCJ9zEKmRjrsgo5cjtYeYLRTgjxbPPYsnq1VN35b8gpKYzmoVysPX2xviWbRX+2H5KqVYgpTwzK45yjMr69WqUhn/zPgWUr3MlpaSkoJ1/+zC2atXMXvVWiUG8c5FFaElBSXebtMKj5Qri1eefAJ+NuTcFDtl7m7jPsayrX/YYrZVYylmrcIESbEmITdqw0Ykt+wzvfohzoZLfHvm/IDqFSuo/lJ2PTQU+0+cwq3wCJiUi1U5v124FRGZZWhLo7p10P6V+pACKJv27IOEwUjr2OAVdGn6Kp58pCrkwqPWtnTLNoydORcXrl9XPQXFrGpkHEAxm4efAaMBXo+VgH/TKnAtrj7/pt52bk5ORcinO5F0OdKav6P1Zr5qe+whZuUSV1CvHnj9lfqq11c74NDpswiaNQcbd++971BHillZeN6YEWj30otqzc+yf2pqKkKjohRvoSIOzGYYjEa4u7pCvii4ubraZR0R/5XbdsxUytUuk98ziaPFbPfmTfBxX/Uxs5GxsSjfSj+eWQlbmdinl5KGyt3NunAtufg1Zf5CfLZwiU1Ht3LaJLz8xOM2f9HMWcoC569cRc03MmffkJjYz98biKTkZETFxiLVZFbsKejvp4hYJb+5DU1KSI+d9SOkSpraRjGrlhj750SAntmcCOX2zw2Af7OH4PtKRSUnbV5tpvhkhM08gMRToYCVsYx5da937M5LYjYxKQmfLVqKiXN/uu0Ryp6+o8WslNrc+u0X8FFZSja3nhfxyr73+VeYuXKNU0xwrJj1QZqYVZ+nNSo2DuVavaabMAM5jOdq18KEvr0UL6Q17dKNYDzRtSckRZYtbVSPrvjwzU6QeHZHt3NXr6Fmp66ZlpHQmc8HDYSHlUJejZ3i5Z38089K5gUtjWJWCzWOuR8Bitk88Hy4FvGBT/3y8H6qJIw+2m565+Y2U8PjEb3hHOJ2X4U5QXvapNzcg5a185KY3bR7Lz6aPhPHzl/IcauOFrNiwIedOyKoZ/ccbdFDh93HjqN+v3edZopexax4Ncu21JeYFe/jl4PegXgpc/LCi0Bb/sef6Db+Y5vPUj4j43t315xRRI0BuSFmT1y8pIQ2rNRYqIRiVs0Js681BChmraGkgz5Gfw8EtKmqhB0Y3PKOh9YUk4TI5ScRv/8azInqX0fpAL1mE/KKmJV40sk/LcD89RutSoDuDDEb4OuLOSOGovH/p1jSc5PLQs0/GKYpPZHWfdkuZj9BXDaeR38f7Z5ZPYpZYdy58asY3vUNlC9R4r7IJRvDM7364/y1a1qPJn1cxVIlcWDebLi72SeM5X4G5YaYXf7HDoyYPlNzPlyKWZsfMU5wDwGK2Tz0SBhcDCjY+3F41iqWJ6yW0IKI+UcQfyhYiVXMby0viNmExCTMWb0WQ7753iohK2foDDEr64hoO/+bbbGLjn7mnujWEycuXraanT3s0a+Yjb/tmU2y2GaZokXxxaCBmr6YfLJgkRLDmp34toan5FteEDTyvhfBJJ56+4GDaPr+UGumtKrP4QVzUaWM43OFO1vMigf7q6W/YNQPs63ikFUnilnN6DgwGwIUs3nt0TAaENi1NrweFQ+t4+OxtOIRj2zEkmOKR9aKC7lal9H1OL2L2Zj4eCxYv1FJ1K7m5razxKxkbZBLNN8OGYSSRQrr6qwjY2KVeMEZK1YhIclSvDnaUEeL2R7Nm2Ji316qtyHPU5kWEmagLzErGxnUsb1SEaxoYNaZYUSgSZGEX+2YjaJjw5cxe8Qw1RzVDshOzEre6S/eGwgPd+suv1m7rlQI/Oj7GThwSns+ZYpZa2mzn7UEKGatJaWjft51SsG/5cNwCfTSkVWWpkiZWsklm3xdfalD3W5KpWF6FrOSe3LRxs34fNFSXLl5S9XOnCVmxSj5RSx5YMf26gHJjamHJhkSRs2YrZTzjI237aKQlv04XMy2aKpkAVDb9CxmHypbBjOHf2iR4i7j/qTQxXN9BtjVwy6Xv9Z8NgUvPPo/tShV9c9ezKZlM5CCKvZqElbz6aIl+P6X5Tb5KChm7XUinOcOAYrZPPgseFQtjAIda8C1qI9urY9ccRKxWy7AnPJgF0a43wHoVcyGRUUpFb6m/7Yyx6ICWe3PmWJW1pe4w4Z1nsTckcN1keGg96RP8Ou27Yi3IQ+pLR9cvYpZyQBQunnbzJ7ZYrfDDOqpj3+2R5iBsJYkVKO6d8PbbVpkWURBvOzj58yz5ViyHCtfwKSAgq1psO5nmLPErMREz1+/AWNnzUV0XLxNrChmbcLHwVkQoJjNo49FkSFPw72ifospSIhB7B8X8yhd+5itNzErcYGXrt/AJz8vwo9r1mvepLPFrBgq+TGlQteCoFEoGOBvc/5OLZsPj45G17EfY9v+A0rZ39xqjhSzAT4+6NGiGSb06al6e/cTs5JRoFG9OqrntJeYlYWbP/cMJvd7O5OHX7zrxZu0dMiZioht/3J9fPPBIPh4aS9QoEnMNrntmfWw3TMrYRgrtv+F3pOm2iWXMsWs6o8CB+RAgGI2jz4ihd+vB4/KBdNcDjprcvErctlxxO28ojPLnGuOnsRsbHw8lmzeCqnw9e+58zaByA0xq3jXDAbUqFgBQ7u8oby6laIHzmjyizytzO9c7D1+wiGiR80+9Cpm5ZJWqWw8s3oQs/KFaPbIYWj1/LPwyPDqXQSzlHB2VJOUYK83eAnvd2yPquXK2X2ZbD2zdhKzEj7y27YdmPjjT/gv+KZd7KeYtQtGTpKBAMVsHn0cAjrUgE/d0jB46C9NV9KFcEQtP4nEM2F5lK59zNaLmBUBu2XvfmzYvSe9pKUtO8wtMZsmaKUUbQE0rlcXclEpY5lfW/aU3djTl//Dok2bsXjjFlwOvmnXmEqt9jpUzPre9sy+rd4zG5eQiFLN22QZZvDl++9Ayquqbfb0zMrakqZrbK/uSqaMO+2xLj1w8tJltaap6u/m6oLaVSqj3Uv1MbB9W1Vjc+qcnZjtoojZAfDy8Mhpimx/Lm8jJBxJSkJfCwnRPM+9Aylm7YaSE90mQDGbRx8Fn2fLwr/FwzD62f4Kyd4IEk+GImrlSSRdjLD31HlqvtwUs1KVKmjWXPy8YRNCwiOQdLsuuz0A5qaYvWO/XK6RnKi9WjbHex3boYCvfcs9S4nOGctXKZddboVHaCrZaQ/WWc2RF8XsV++/i1frPqUaib3FrFTD2jH9G9SsXFGxZdbKNXjvi69hclLYiKwvl9EGtGujCGt7NEeJ2WshoWg7bKSSQ1neTtizUczakybnEgIUs3n0OfB6siQC2laDS0DO37ql6lb84WAkXYqA9+MlAVcjDEpWL4NlmEJ6KlgzzKlmmJNTEbv9klKCtsSUVyRw0Spa8fuuIWr1aaTcjLWq/4PaScRsv7at8carDVRvUQoZdBw1VklJNahDe7z20gvw9fJSvCzyul3EaVRMLOQyV0JyMswmE1JSTdh74oTiSZHx9v4FdGcTsp8+bVpCUmepaXuOn8QPy1favcCAcBF7Wjz3DIoWDETxggXhrrKEp2QoCImMxNVbIdhx8BB+WLEa/wUHw6TD0ssSXtG9eVO0efF5NfiVvlv3HVAuOmWXTkxYtn7xefRr20r13DLnq+8ORlKypfAR8S2lXevVrK56zp/W/Y65a9bbNf1Z71YtMLpHVxT098drw0dh/c7dTve4y2dYPst1qj0CSaFVoVQJuBpdIH9nqG2SjaTdR6MzDWv6TD2M6NZFiREO8LXusrB4Ys9fvaZU9pJLoo5KO1e+RHEsGj9G7VaV/p1Gj8OFa9c1jeWgB5cAxWwePVvXIt4oNOApqzIapITEIXrVKcTtTatsYxAx62q8LWQzCFpFzJoBE2BKSrHID1t4UF14PFTIKlrRa88g+vez+TqTwR1QkhZHrbCSseIpklg1ibcrVaQIHipbGpJ8vkhgAaXee1RsnFKp6Nj5iwiPjlI8h/GJSU7xMMl+PJXclep+8YqNkoPUUZenhLW8yq1bozqKFQxUxELpokXwbO2a8Pf1tbBW4jt3HT2Oc1evQl6Pyy/xQ6fP4K9DR5QsBXou8SFCSFKWubuqzx+anJqChITs9ydzu7u6WsSUWvWhVzqZlefy3iaxqp4eHqq//Mg8ScnJyjNjz/N4uGwZrJo2GbciItDo3cGIyYX0alkxks+VfN7VZj4wmU2IySK7gNFoRMnChfD8o/9D9QrllS96dapXQ4USxdPL7Mrlt78OH8HF69eVszt67jzW/rPLpiIV1jwvYpt8cdLS5O9FZ3nStdjHMblDgGI2d7jbZdWio56HW0m/HOdSxOzKU4jbp71MY0CrqvB9tVKOa0mHqBUnEb3hnFV92YkEHEFAvMbyj7+PN0oXLap8ocgovZNTU3HtVggioqMh/56SkmJXweSIPXFO+xGYMqAv/j78L9b9s1NXIST226HlTPJZ8Pb0VMStlIqWLxjS5O3NfzdvQUr5ytseikRHnQDndTQBillHE3bg/IXfqwOPKoVyfP0vsavh8w4j5UaMZmt86pdHgXbVc3TGiXCOWnkKEmrARgIkQAJ6JCAhD1IoITE5WY/m0SYSIAGVBChmVQLTU3f3KgXh+0J5uBTwzFpkms0wxSYrMa8xWy/YZLqUzi3QpbYSo2twyaKMrllibE1KBoO4XVeQGmZbUm2bjOVgEiABEiABEiCBfEOAYjaPH7Wk5jL6uGctZk1mmOJTgORU5UKXrU2JtfV2gwjbTM1khjnJBHNiCmNlbQXN8SRAAiRAAiRAAlYToJi1GhU7kgAJkAAJkAAJkAAJ6I0AxazeToT2kAAJkAAJkAAJkAAJWE2AYtZqVOxIAiRAAiRAAiRAAiSgNwIUs3o7EdpDAiRAAiRAAiRAAiRgNQGKWatRsSMJkAAJkAAJkAAJkIDeCFDM6u1EaA8JkAAJkAAJkAAJkIDVBChmrUbFjiRAAiRAAiRAAiRAAnojQDGrtxOhPSRAAiRAAiRAAiRAAlYToJi1GhU7kgAJkAAJkAAJkAAJ6I0AxazeToT2kAAJkAAJkAAJkAAJWE2AYtZqVOxIAiRAAiRAAiRAAiSgNwIUs3o7EdpDAiRAAiRAAiRAAiRgNQGKWatRsSMJkAAJkAAJkAAJkIDeCGQSs4P/vGG+Y2R4yDUs+vxDvdlMe0iABEiABEiABEiABEhAIdBx0FQEFi6ZTsPw7o6r6WI2IuQ6ln4xjKhIgARIgARIgARIgARIQJcE2r83GQUKl7grZgdsv3RXzN66jl+/GqlLw2kUCZAACZAACZAACZAACbR9ZwIKFMkgZvtsO58uZiNDbmDF16NJiQRIgARIgARIgARIgAR0SaDVwHEIKFz8rme255bT6WI2KiQYq78dq0vDaRQJkAAJkAAJkAAJkAAJNO8/Bv6Fi90Vs902H08Xs9EhwVj33URSIgESIAESIAESIAESIAFdEmjSbwT8MorZzpuOZPDM3sTG7yfr0nAaRQIkQAIkQAIkQAIkQAIN+w6Df+Gidz2zHTccvOuZDb2JLdM/ISUSIAESIAESIAESIAES0CWBl/sMgV+hDGL2tfV708VsTOgtbJ/xmS4Np1EkQAIkQAIkQAIkQAIk8ELv9+FbqMhdz2yrdTvTxWxsaAj+mvklKZEACZAACZAACZAACZCALgk82+td+BQqfFfMNlv7Z7qYjQsNwc5Z3+rScBpFAiRAAiRAAiRAAiRAAvV69od3RjHbaPW2u2I2LBR7Z08nJRIgARIgARIgARIgARLQJYEne/SBd8FCdz2zDVZuthCzB+bO1KXhNIoESIAESIAESIAESIAEHnurl6WYrb9iQ7qYjQ8LxeEf55ASCZAACZAACZAACZAACeiSQO1u3eGV0TP7/PJ1IWaYFV9tQng4js3/CeZUky6Np1EkQAIkQAIkQAIkQAL5l4DBxYjqnbvAMzBQgWA2I8xQ97eV8w1mvCl/kBwbi8ubNiP60uX8S4k7JwESIAESIAESIAES0CUBv7JlUbbhK3Dz8UkTswb8bHjs118/NJowRfmD1FREX7iA/9Zv0uUGaBQJkAAJkAAJkAAJkED+JVCmUQP4VawAg4tLGgSjcaihzoIF/knu7hcBs+KvTYmJxc1/9iD67HmYTQw3yL+PC3dOAiRAAiRAAiRAAvogYDAa4Ve5Ioo+/RRcfdO8soAh3D0pqbwBS5e61ExN/sBgMExWvLMSbhAVjfADhxF7/hJSExL1sQtaQQIkQAIkQAIkQAIkkO8IuHh6wKdiOQQ+Vhtu/n4w3CZgNpuH/eviNk3571q//VQ0JRFLzTC8kPZzM1ITk5AYfAtx5y8h/tJVpMbF5zt43DAJkAAJkAAJkAAJkEDuEHDx9oJXuVLwrlgOHsWKwMXDXbyxaT5ZmLe7eqD9kTZdbt4Rt6i0aFEZozl+A2CsqoTTspEACZAACZAACZAACZCArggYzDCYTqa6uDY6377Lf2l3wO40c5Cx0pLS1cyp5ilmM+oCKKgr22kMCZAACZAACZAACZBAfiYQZoBht8EVH557/cpxGIKUy12WHtigIGOFUgWKpHp7N0SqqYPZYK4PM7zyMzXunQRIgARIgARIgARIIBcJGBBvMBu2wYAlLi4uGy6cvnoLQWlCNrOYvfOnS5e6lE0O8U81pZSF2VgLQDkzDH5mmNxycStcmgRIgARIgARIgARIIB8QMADJBhiiAVyCwXTExeh6+bJb4Si0b5967/YZG5sPHghukQRIgARIgARIgAQeVAIUsw/qyXJfJEACJEACJEACJJAPCFDM5oND5hZJgARIgARIgARI4EElQDH7oJ4s90UCJEACJEACJEAC+YAAxWw+OGRukQRIgARIgARIgAQeVAIUsw/qyXJfJEACJEACJEACJJAPCAouSgcAAAD5SURBVFDM5oND5hZJgARIgARIgARI4EElQDH7oJ4s90UCJEACJEACJEAC+YAAxWw+OGRukQRIgARIgARIgAQeVAIUsw/qyXJfJEACJEACJEACJJAPCFDM5oND5hZJgARIgARIgARI4EElQDH7oJ4s90UCJEACJEACJEAC+YAAxWw+OGRukQRIgARIgARIgAQeVAIUsw/qyXJfJEACJEACJEACJJAPCFDM5oND5hZJgARIgARIgARI4EElQDH7oJ4s90UCJEACJEACJEAC+YAAxWw+OGRukQRIgARIgARIgAQeVAIUsw/qyXJfJEACJEACJEACJJAPCPwfEu/QTzX3mwcAAAAASUVORK5CYII=">
          <a:extLst>
            <a:ext uri="{FF2B5EF4-FFF2-40B4-BE49-F238E27FC236}">
              <a16:creationId xmlns:a16="http://schemas.microsoft.com/office/drawing/2014/main" id="{5FA23EA2-9804-4FAC-9387-85135ECE51C0}"/>
            </a:ext>
          </a:extLst>
        </xdr:cNvPr>
        <xdr:cNvSpPr>
          <a:spLocks noChangeAspect="1" noChangeArrowheads="1"/>
        </xdr:cNvSpPr>
      </xdr:nvSpPr>
      <xdr:spPr bwMode="auto">
        <a:xfrm>
          <a:off x="228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227133</xdr:colOff>
      <xdr:row>0</xdr:row>
      <xdr:rowOff>131887</xdr:rowOff>
    </xdr:from>
    <xdr:ext cx="5590443" cy="1091710"/>
    <xdr:pic>
      <xdr:nvPicPr>
        <xdr:cNvPr id="4" name="image1.png">
          <a:extLst>
            <a:ext uri="{FF2B5EF4-FFF2-40B4-BE49-F238E27FC236}">
              <a16:creationId xmlns:a16="http://schemas.microsoft.com/office/drawing/2014/main" id="{373357AE-F014-4325-9F61-518E3E03143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b="11834"/>
        <a:stretch/>
      </xdr:blipFill>
      <xdr:spPr>
        <a:xfrm>
          <a:off x="227133" y="131887"/>
          <a:ext cx="5590443" cy="109171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2B6E6-393D-4248-B718-5B428473F3C5}" name="Tabela1" displayName="Tabela1" ref="A2:D20" totalsRowShown="0">
  <autoFilter ref="A2:D20" xr:uid="{F2786F1D-4F8C-4EAC-A83B-B2D887154C5C}"/>
  <tableColumns count="4">
    <tableColumn id="1" xr3:uid="{5AD5FB56-386F-4FB3-B643-BE06BF12572E}" name="CHAVE">
      <calculatedColumnFormula>B3&amp;"-"&amp;C3</calculatedColumnFormula>
    </tableColumn>
    <tableColumn id="2" xr3:uid="{2DB47AB4-CD96-4471-97DF-BB33144E5257}" name="PERFIL"/>
    <tableColumn id="3" xr3:uid="{F3BA6EE2-1BEC-4FA5-82A7-D5A80FF0F060}" name="TIPO DE FII" dataDxfId="1"/>
    <tableColumn id="4" xr3:uid="{5EE49674-015E-48A6-B975-508125C65B6D}" name="APORTE%" dataDxfId="0" dataCellStyle="Porcentagem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0DBC-2DE8-48A2-A139-655A0A0B00CA}">
  <dimension ref="A7:K38"/>
  <sheetViews>
    <sheetView showGridLines="0" tabSelected="1" zoomScale="130" zoomScaleNormal="130" workbookViewId="0">
      <selection activeCell="D18" sqref="D18"/>
    </sheetView>
  </sheetViews>
  <sheetFormatPr defaultColWidth="0" defaultRowHeight="15" x14ac:dyDescent="0.25"/>
  <cols>
    <col min="1" max="1" width="3.42578125" customWidth="1"/>
    <col min="2" max="2" width="36.85546875" bestFit="1" customWidth="1"/>
    <col min="3" max="3" width="28.5703125" style="1" bestFit="1" customWidth="1"/>
    <col min="4" max="4" width="16" style="1" bestFit="1" customWidth="1"/>
    <col min="5" max="5" width="3.7109375" customWidth="1"/>
    <col min="6" max="6" width="10.7109375" hidden="1" customWidth="1"/>
    <col min="7" max="11" width="9.140625" hidden="1" customWidth="1"/>
  </cols>
  <sheetData>
    <row r="7" spans="2:4" ht="15.75" thickBot="1" x14ac:dyDescent="0.3"/>
    <row r="8" spans="2:4" ht="24" thickBot="1" x14ac:dyDescent="0.3">
      <c r="B8" s="37" t="s">
        <v>12</v>
      </c>
      <c r="C8" s="38"/>
      <c r="D8" s="39"/>
    </row>
    <row r="9" spans="2:4" x14ac:dyDescent="0.25">
      <c r="B9" s="40" t="s">
        <v>13</v>
      </c>
      <c r="C9" s="41"/>
      <c r="D9" s="23">
        <v>4588</v>
      </c>
    </row>
    <row r="10" spans="2:4" x14ac:dyDescent="0.25">
      <c r="B10" s="40" t="s">
        <v>14</v>
      </c>
      <c r="C10" s="41"/>
      <c r="D10" s="24">
        <v>0.01</v>
      </c>
    </row>
    <row r="11" spans="2:4" ht="15.75" thickBot="1" x14ac:dyDescent="0.3">
      <c r="B11" s="47" t="s">
        <v>15</v>
      </c>
      <c r="C11" s="48"/>
      <c r="D11" s="25">
        <f>salario*30%</f>
        <v>1376.3999999999999</v>
      </c>
    </row>
    <row r="12" spans="2:4" ht="15.75" thickBot="1" x14ac:dyDescent="0.3"/>
    <row r="13" spans="2:4" ht="24" thickBot="1" x14ac:dyDescent="0.4">
      <c r="B13" s="44" t="s">
        <v>4</v>
      </c>
      <c r="C13" s="45"/>
      <c r="D13" s="46"/>
    </row>
    <row r="14" spans="2:4" x14ac:dyDescent="0.25">
      <c r="B14" s="40" t="s">
        <v>5</v>
      </c>
      <c r="C14" s="41"/>
      <c r="D14" s="26">
        <v>1000</v>
      </c>
    </row>
    <row r="15" spans="2:4" x14ac:dyDescent="0.25">
      <c r="B15" s="42" t="s">
        <v>0</v>
      </c>
      <c r="C15" s="43"/>
      <c r="D15" s="27">
        <v>25</v>
      </c>
    </row>
    <row r="16" spans="2:4" x14ac:dyDescent="0.25">
      <c r="B16" s="40" t="s">
        <v>1</v>
      </c>
      <c r="C16" s="41"/>
      <c r="D16" s="28">
        <v>1.0789999999999999E-2</v>
      </c>
    </row>
    <row r="17" spans="1:4" x14ac:dyDescent="0.25">
      <c r="B17" s="53" t="s">
        <v>2</v>
      </c>
      <c r="C17" s="54"/>
      <c r="D17" s="29">
        <f>FV(taxa_mensal,tempo_anos*12,valor_investido*-1)</f>
        <v>2226101.6732382323</v>
      </c>
    </row>
    <row r="18" spans="1:4" ht="15.75" thickBot="1" x14ac:dyDescent="0.3">
      <c r="B18" s="51" t="s">
        <v>3</v>
      </c>
      <c r="C18" s="55"/>
      <c r="D18" s="30">
        <f>patrimonio*rendimento_carteira</f>
        <v>22261.016732382323</v>
      </c>
    </row>
    <row r="19" spans="1:4" ht="15.75" thickBot="1" x14ac:dyDescent="0.3"/>
    <row r="20" spans="1:4" ht="24" thickBot="1" x14ac:dyDescent="0.4">
      <c r="B20" s="44" t="s">
        <v>6</v>
      </c>
      <c r="C20" s="45"/>
      <c r="D20" s="22" t="s">
        <v>28</v>
      </c>
    </row>
    <row r="21" spans="1:4" x14ac:dyDescent="0.25">
      <c r="A21" s="2">
        <v>2</v>
      </c>
      <c r="B21" s="11" t="s">
        <v>7</v>
      </c>
      <c r="C21" s="9">
        <f>FV(taxa_mensal,$A21*12,valor_investido*-1)</f>
        <v>27227.627297645216</v>
      </c>
      <c r="D21" s="6">
        <f>C21*rendimento_carteira</f>
        <v>272.27627297645216</v>
      </c>
    </row>
    <row r="22" spans="1:4" x14ac:dyDescent="0.25">
      <c r="A22" s="2">
        <v>5</v>
      </c>
      <c r="B22" s="12" t="s">
        <v>8</v>
      </c>
      <c r="C22" s="9">
        <f>FV(taxa_mensal,$A22*12,valor_investido*-1)</f>
        <v>83776.913998487638</v>
      </c>
      <c r="D22" s="6">
        <f>C22*rendimento_carteira</f>
        <v>837.76913998487635</v>
      </c>
    </row>
    <row r="23" spans="1:4" x14ac:dyDescent="0.25">
      <c r="A23" s="2">
        <v>10</v>
      </c>
      <c r="B23" s="12" t="s">
        <v>9</v>
      </c>
      <c r="C23" s="9">
        <f>FV(taxa_mensal,$A23*12,valor_investido*-1)</f>
        <v>243284.2125301722</v>
      </c>
      <c r="D23" s="6">
        <f>C23*rendimento_carteira</f>
        <v>2432.8421253017218</v>
      </c>
    </row>
    <row r="24" spans="1:4" x14ac:dyDescent="0.25">
      <c r="A24" s="2">
        <v>20</v>
      </c>
      <c r="B24" s="12" t="s">
        <v>10</v>
      </c>
      <c r="C24" s="9">
        <f>FV(taxa_mensal,$A24*12,valor_investido*-1)</f>
        <v>1125198.4000970805</v>
      </c>
      <c r="D24" s="6">
        <f>C24*rendimento_carteira</f>
        <v>11251.984000970806</v>
      </c>
    </row>
    <row r="25" spans="1:4" ht="15.75" thickBot="1" x14ac:dyDescent="0.3">
      <c r="A25" s="2">
        <v>30</v>
      </c>
      <c r="B25" s="13" t="s">
        <v>11</v>
      </c>
      <c r="C25" s="10">
        <f>FV(taxa_mensal,$A25*12,valor_investido*-1)</f>
        <v>4322169.6550047146</v>
      </c>
      <c r="D25" s="7">
        <f>C25*rendimento_carteira</f>
        <v>43221.696550047149</v>
      </c>
    </row>
    <row r="27" spans="1:4" ht="15.75" thickBot="1" x14ac:dyDescent="0.3"/>
    <row r="28" spans="1:4" ht="24" thickBot="1" x14ac:dyDescent="0.4">
      <c r="B28" s="44" t="s">
        <v>33</v>
      </c>
      <c r="C28" s="45"/>
      <c r="D28" s="46"/>
    </row>
    <row r="29" spans="1:4" x14ac:dyDescent="0.25">
      <c r="B29" s="49" t="s">
        <v>17</v>
      </c>
      <c r="C29" s="50"/>
      <c r="D29" s="31" t="s">
        <v>30</v>
      </c>
    </row>
    <row r="30" spans="1:4" ht="15.75" thickBot="1" x14ac:dyDescent="0.3">
      <c r="B30" s="51" t="s">
        <v>16</v>
      </c>
      <c r="C30" s="52"/>
      <c r="D30" s="8">
        <f>valor_investido</f>
        <v>1000</v>
      </c>
    </row>
    <row r="31" spans="1:4" ht="19.5" thickBot="1" x14ac:dyDescent="0.3">
      <c r="B31" s="22" t="s">
        <v>19</v>
      </c>
      <c r="C31" s="22" t="s">
        <v>20</v>
      </c>
      <c r="D31" s="22" t="s">
        <v>21</v>
      </c>
    </row>
    <row r="32" spans="1:4" x14ac:dyDescent="0.25">
      <c r="B32" s="32" t="s">
        <v>22</v>
      </c>
      <c r="C32" s="35">
        <f>VLOOKUP($D$29&amp;"-"&amp;B32,Tabela1[#All],4,FALSE)</f>
        <v>0.32</v>
      </c>
      <c r="D32" s="6">
        <f t="shared" ref="D32:D37" si="0">C32*$D$30</f>
        <v>320</v>
      </c>
    </row>
    <row r="33" spans="2:4" x14ac:dyDescent="0.25">
      <c r="B33" s="33" t="s">
        <v>23</v>
      </c>
      <c r="C33" s="35">
        <f>VLOOKUP($D$29&amp;"-"&amp;B33,Tabela1[#All],4,FALSE)</f>
        <v>0.4</v>
      </c>
      <c r="D33" s="6">
        <f t="shared" si="0"/>
        <v>400</v>
      </c>
    </row>
    <row r="34" spans="2:4" x14ac:dyDescent="0.25">
      <c r="B34" s="33" t="s">
        <v>24</v>
      </c>
      <c r="C34" s="35">
        <f>VLOOKUP($D$29&amp;"-"&amp;B34,Tabela1[#All],4,FALSE)</f>
        <v>0.15</v>
      </c>
      <c r="D34" s="6">
        <f t="shared" si="0"/>
        <v>150</v>
      </c>
    </row>
    <row r="35" spans="2:4" x14ac:dyDescent="0.25">
      <c r="B35" s="33" t="s">
        <v>25</v>
      </c>
      <c r="C35" s="35">
        <f>VLOOKUP($D$29&amp;"-"&amp;B35,Tabela1[#All],4,FALSE)</f>
        <v>0.05</v>
      </c>
      <c r="D35" s="6">
        <f t="shared" si="0"/>
        <v>50</v>
      </c>
    </row>
    <row r="36" spans="2:4" x14ac:dyDescent="0.25">
      <c r="B36" s="33" t="s">
        <v>26</v>
      </c>
      <c r="C36" s="35">
        <f>VLOOKUP($D$29&amp;"-"&amp;B36,Tabela1[#All],4,FALSE)</f>
        <v>0.05</v>
      </c>
      <c r="D36" s="6">
        <f t="shared" si="0"/>
        <v>50</v>
      </c>
    </row>
    <row r="37" spans="2:4" ht="15.75" thickBot="1" x14ac:dyDescent="0.3">
      <c r="B37" s="34" t="s">
        <v>27</v>
      </c>
      <c r="C37" s="36">
        <f>VLOOKUP($D$29&amp;"-"&amp;B37,Tabela1[#All],4,FALSE)</f>
        <v>0.03</v>
      </c>
      <c r="D37" s="7">
        <f t="shared" si="0"/>
        <v>30</v>
      </c>
    </row>
    <row r="38" spans="2:4" x14ac:dyDescent="0.25">
      <c r="D38" s="5"/>
    </row>
  </sheetData>
  <mergeCells count="14">
    <mergeCell ref="B29:C29"/>
    <mergeCell ref="B30:C30"/>
    <mergeCell ref="B17:C17"/>
    <mergeCell ref="B18:C18"/>
    <mergeCell ref="B20:C20"/>
    <mergeCell ref="B9:C9"/>
    <mergeCell ref="B10:C10"/>
    <mergeCell ref="B11:C11"/>
    <mergeCell ref="B28:D28"/>
    <mergeCell ref="B8:D8"/>
    <mergeCell ref="B14:C14"/>
    <mergeCell ref="B15:C15"/>
    <mergeCell ref="B16:C16"/>
    <mergeCell ref="B13:D13"/>
  </mergeCells>
  <dataValidations count="1">
    <dataValidation type="list" allowBlank="1" showInputMessage="1" showErrorMessage="1" sqref="D29" xr:uid="{F38C2A6A-113C-474D-99F0-81AE8C8DFB6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530-39FC-4D69-9E34-080C3EC5F249}">
  <dimension ref="A2:D20"/>
  <sheetViews>
    <sheetView workbookViewId="0">
      <selection activeCell="D11" sqref="D11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style="1" bestFit="1" customWidth="1"/>
    <col min="4" max="4" width="14.140625" style="4" bestFit="1" customWidth="1"/>
  </cols>
  <sheetData>
    <row r="2" spans="1:4" x14ac:dyDescent="0.25">
      <c r="A2" t="s">
        <v>29</v>
      </c>
      <c r="B2" t="s">
        <v>17</v>
      </c>
      <c r="C2" s="1" t="s">
        <v>19</v>
      </c>
      <c r="D2" s="19" t="s">
        <v>32</v>
      </c>
    </row>
    <row r="3" spans="1:4" x14ac:dyDescent="0.25">
      <c r="A3" s="3" t="str">
        <f>B3&amp;"-"&amp;C3</f>
        <v>Conservador-PAPEL</v>
      </c>
      <c r="B3" s="3" t="s">
        <v>18</v>
      </c>
      <c r="C3" s="14" t="s">
        <v>22</v>
      </c>
      <c r="D3" s="19">
        <v>0.3</v>
      </c>
    </row>
    <row r="4" spans="1:4" x14ac:dyDescent="0.25">
      <c r="A4" s="3" t="str">
        <f t="shared" ref="A4:A20" si="0">B4&amp;"-"&amp;C4</f>
        <v>Conservador-TIJOLO</v>
      </c>
      <c r="B4" s="3" t="s">
        <v>18</v>
      </c>
      <c r="C4" s="14" t="s">
        <v>23</v>
      </c>
      <c r="D4" s="19">
        <v>0.5</v>
      </c>
    </row>
    <row r="5" spans="1:4" x14ac:dyDescent="0.25">
      <c r="A5" s="3" t="str">
        <f t="shared" si="0"/>
        <v>Conservador-HIBRIDOS</v>
      </c>
      <c r="B5" s="3" t="s">
        <v>18</v>
      </c>
      <c r="C5" s="14" t="s">
        <v>24</v>
      </c>
      <c r="D5" s="19">
        <v>0.1</v>
      </c>
    </row>
    <row r="6" spans="1:4" x14ac:dyDescent="0.25">
      <c r="A6" s="3" t="str">
        <f t="shared" si="0"/>
        <v>Conservador-FOFs</v>
      </c>
      <c r="B6" s="3" t="s">
        <v>18</v>
      </c>
      <c r="C6" s="14" t="s">
        <v>25</v>
      </c>
      <c r="D6" s="19">
        <v>0.1</v>
      </c>
    </row>
    <row r="7" spans="1:4" x14ac:dyDescent="0.25">
      <c r="A7" s="3" t="str">
        <f t="shared" si="0"/>
        <v>Conservador-DESENVOLVIMENTO</v>
      </c>
      <c r="B7" s="3" t="s">
        <v>18</v>
      </c>
      <c r="C7" s="14" t="s">
        <v>26</v>
      </c>
      <c r="D7" s="19">
        <v>0</v>
      </c>
    </row>
    <row r="8" spans="1:4" ht="15.75" thickBot="1" x14ac:dyDescent="0.3">
      <c r="A8" s="15" t="str">
        <f t="shared" si="0"/>
        <v>Conservador-HOTELARIAS</v>
      </c>
      <c r="B8" s="15" t="s">
        <v>18</v>
      </c>
      <c r="C8" s="16" t="s">
        <v>27</v>
      </c>
      <c r="D8" s="20">
        <v>0</v>
      </c>
    </row>
    <row r="9" spans="1:4" x14ac:dyDescent="0.25">
      <c r="A9" s="17" t="str">
        <f t="shared" si="0"/>
        <v>Moderado-PAPEL</v>
      </c>
      <c r="B9" s="17" t="s">
        <v>30</v>
      </c>
      <c r="C9" s="18" t="s">
        <v>22</v>
      </c>
      <c r="D9" s="21">
        <v>0.32</v>
      </c>
    </row>
    <row r="10" spans="1:4" x14ac:dyDescent="0.25">
      <c r="A10" s="3" t="str">
        <f t="shared" si="0"/>
        <v>Moderado-TIJOLO</v>
      </c>
      <c r="B10" s="3" t="s">
        <v>30</v>
      </c>
      <c r="C10" s="14" t="s">
        <v>23</v>
      </c>
      <c r="D10" s="19">
        <v>0.4</v>
      </c>
    </row>
    <row r="11" spans="1:4" x14ac:dyDescent="0.25">
      <c r="A11" s="3" t="str">
        <f t="shared" si="0"/>
        <v>Moderado-HIBRIDOS</v>
      </c>
      <c r="B11" s="3" t="s">
        <v>30</v>
      </c>
      <c r="C11" s="14" t="s">
        <v>24</v>
      </c>
      <c r="D11" s="19">
        <v>0.15</v>
      </c>
    </row>
    <row r="12" spans="1:4" x14ac:dyDescent="0.25">
      <c r="A12" s="3" t="str">
        <f t="shared" si="0"/>
        <v>Moderado-FOFs</v>
      </c>
      <c r="B12" s="3" t="s">
        <v>30</v>
      </c>
      <c r="C12" s="14" t="s">
        <v>25</v>
      </c>
      <c r="D12" s="19">
        <v>0.05</v>
      </c>
    </row>
    <row r="13" spans="1:4" x14ac:dyDescent="0.25">
      <c r="A13" s="3" t="str">
        <f t="shared" si="0"/>
        <v>Moderado-DESENVOLVIMENTO</v>
      </c>
      <c r="B13" s="3" t="s">
        <v>30</v>
      </c>
      <c r="C13" s="14" t="s">
        <v>26</v>
      </c>
      <c r="D13" s="19">
        <v>0.05</v>
      </c>
    </row>
    <row r="14" spans="1:4" ht="15.75" thickBot="1" x14ac:dyDescent="0.3">
      <c r="A14" s="15" t="str">
        <f t="shared" si="0"/>
        <v>Moderado-HOTELARIAS</v>
      </c>
      <c r="B14" s="15" t="s">
        <v>30</v>
      </c>
      <c r="C14" s="16" t="s">
        <v>27</v>
      </c>
      <c r="D14" s="20">
        <v>0.03</v>
      </c>
    </row>
    <row r="15" spans="1:4" x14ac:dyDescent="0.25">
      <c r="A15" s="17" t="str">
        <f t="shared" si="0"/>
        <v>Agressivo-PAPEL</v>
      </c>
      <c r="B15" s="17" t="s">
        <v>31</v>
      </c>
      <c r="C15" s="18" t="s">
        <v>22</v>
      </c>
      <c r="D15" s="21">
        <v>0.45</v>
      </c>
    </row>
    <row r="16" spans="1:4" x14ac:dyDescent="0.25">
      <c r="A16" s="3" t="str">
        <f t="shared" si="0"/>
        <v>Agressivo-TIJOLO</v>
      </c>
      <c r="B16" s="3" t="s">
        <v>31</v>
      </c>
      <c r="C16" s="14" t="s">
        <v>23</v>
      </c>
      <c r="D16" s="19">
        <v>0.15</v>
      </c>
    </row>
    <row r="17" spans="1:4" x14ac:dyDescent="0.25">
      <c r="A17" s="3" t="str">
        <f t="shared" si="0"/>
        <v>Agressivo-HIBRIDOS</v>
      </c>
      <c r="B17" s="3" t="s">
        <v>31</v>
      </c>
      <c r="C17" s="14" t="s">
        <v>24</v>
      </c>
      <c r="D17" s="19">
        <v>0.05</v>
      </c>
    </row>
    <row r="18" spans="1:4" x14ac:dyDescent="0.25">
      <c r="A18" s="3" t="str">
        <f t="shared" si="0"/>
        <v>Agressivo-FOFs</v>
      </c>
      <c r="B18" s="3" t="s">
        <v>31</v>
      </c>
      <c r="C18" s="14" t="s">
        <v>25</v>
      </c>
      <c r="D18" s="19">
        <v>0.05</v>
      </c>
    </row>
    <row r="19" spans="1:4" x14ac:dyDescent="0.25">
      <c r="A19" s="3" t="str">
        <f t="shared" si="0"/>
        <v>Agressivo-DESENVOLVIMENTO</v>
      </c>
      <c r="B19" s="3" t="s">
        <v>31</v>
      </c>
      <c r="C19" s="14" t="s">
        <v>26</v>
      </c>
      <c r="D19" s="19">
        <v>0.2</v>
      </c>
    </row>
    <row r="20" spans="1:4" ht="15.75" thickBot="1" x14ac:dyDescent="0.3">
      <c r="A20" s="15" t="str">
        <f t="shared" si="0"/>
        <v>Agressivo-HOTELARIAS</v>
      </c>
      <c r="B20" s="15" t="s">
        <v>31</v>
      </c>
      <c r="C20" s="16" t="s">
        <v>27</v>
      </c>
      <c r="D20" s="20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PERFIL</vt:lpstr>
      <vt:lpstr>investimento_sugerido</vt:lpstr>
      <vt:lpstr>patrimonio</vt:lpstr>
      <vt:lpstr>rendimento_carteira</vt:lpstr>
      <vt:lpstr>salario</vt:lpstr>
      <vt:lpstr>taxa_mensal</vt:lpstr>
      <vt:lpstr>tempo_anos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Andrêy Nascimento</dc:creator>
  <cp:lastModifiedBy>Andrêy Nascimento</cp:lastModifiedBy>
  <dcterms:created xsi:type="dcterms:W3CDTF">2025-06-12T00:48:36Z</dcterms:created>
  <dcterms:modified xsi:type="dcterms:W3CDTF">2025-06-14T01:29:50Z</dcterms:modified>
</cp:coreProperties>
</file>