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MetaboApp-main\QCapp\"/>
    </mc:Choice>
  </mc:AlternateContent>
  <xr:revisionPtr revIDLastSave="0" documentId="13_ncr:1_{A530F8B0-0B69-4BBF-9AC7-253AC2DAF26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LabQCs" sheetId="1" r:id="rId1"/>
    <sheet name="LabQCs_ref_20" sheetId="2" r:id="rId2"/>
    <sheet name="References" sheetId="3" r:id="rId3"/>
    <sheet name="Normalization_aa" sheetId="4" r:id="rId4"/>
    <sheet name="Normalization_a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10" i="3" l="1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Z8" i="3"/>
  <c r="AY8" i="3"/>
  <c r="AX8" i="3"/>
  <c r="AW8" i="3"/>
  <c r="AV8" i="3"/>
  <c r="AU8" i="3"/>
  <c r="AT8" i="3"/>
  <c r="AN8" i="3"/>
  <c r="AM8" i="3"/>
  <c r="AL8" i="3"/>
  <c r="AK8" i="3"/>
  <c r="AJ8" i="3"/>
  <c r="AI8" i="3"/>
  <c r="AH8" i="3"/>
  <c r="AA8" i="3"/>
  <c r="Z8" i="3"/>
  <c r="Y8" i="3"/>
  <c r="X8" i="3"/>
  <c r="W8" i="3"/>
  <c r="V8" i="3"/>
  <c r="O8" i="3"/>
  <c r="N8" i="3"/>
  <c r="M8" i="3"/>
  <c r="L8" i="3"/>
  <c r="K8" i="3"/>
  <c r="J8" i="3"/>
  <c r="C8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E2" i="3"/>
  <c r="BE8" i="3" s="1"/>
  <c r="BD2" i="3"/>
  <c r="BD8" i="3" s="1"/>
  <c r="BC2" i="3"/>
  <c r="BC8" i="3" s="1"/>
  <c r="BB2" i="3"/>
  <c r="BB8" i="3" s="1"/>
  <c r="BA2" i="3"/>
  <c r="BA8" i="3" s="1"/>
  <c r="AZ2" i="3"/>
  <c r="AY2" i="3"/>
  <c r="AX2" i="3"/>
  <c r="AW2" i="3"/>
  <c r="AV2" i="3"/>
  <c r="AU2" i="3"/>
  <c r="AT2" i="3"/>
  <c r="AS2" i="3"/>
  <c r="AS8" i="3" s="1"/>
  <c r="AR2" i="3"/>
  <c r="AR8" i="3" s="1"/>
  <c r="AQ2" i="3"/>
  <c r="AQ8" i="3" s="1"/>
  <c r="AP2" i="3"/>
  <c r="AP8" i="3" s="1"/>
  <c r="AO2" i="3"/>
  <c r="AO8" i="3" s="1"/>
  <c r="AN2" i="3"/>
  <c r="AM2" i="3"/>
  <c r="AL2" i="3"/>
  <c r="AK2" i="3"/>
  <c r="AJ2" i="3"/>
  <c r="AI2" i="3"/>
  <c r="AG2" i="3"/>
  <c r="AG8" i="3" s="1"/>
  <c r="AF2" i="3"/>
  <c r="AF8" i="3" s="1"/>
  <c r="AE2" i="3"/>
  <c r="AE8" i="3" s="1"/>
  <c r="AD2" i="3"/>
  <c r="AD8" i="3" s="1"/>
  <c r="AC2" i="3"/>
  <c r="AC8" i="3" s="1"/>
  <c r="AB2" i="3"/>
  <c r="AB8" i="3" s="1"/>
  <c r="AA2" i="3"/>
  <c r="Z2" i="3"/>
  <c r="Y2" i="3"/>
  <c r="X2" i="3"/>
  <c r="W2" i="3"/>
  <c r="V2" i="3"/>
  <c r="U2" i="3"/>
  <c r="U8" i="3" s="1"/>
  <c r="T2" i="3"/>
  <c r="T8" i="3" s="1"/>
  <c r="S2" i="3"/>
  <c r="S8" i="3" s="1"/>
  <c r="R2" i="3"/>
  <c r="R8" i="3" s="1"/>
  <c r="Q2" i="3"/>
  <c r="Q8" i="3" s="1"/>
  <c r="P2" i="3"/>
  <c r="P8" i="3" s="1"/>
  <c r="O2" i="3"/>
  <c r="N2" i="3"/>
  <c r="M2" i="3"/>
  <c r="L2" i="3"/>
  <c r="K2" i="3"/>
  <c r="J2" i="3"/>
  <c r="I2" i="3"/>
  <c r="I8" i="3" s="1"/>
  <c r="H2" i="3"/>
  <c r="H8" i="3" s="1"/>
  <c r="G2" i="3"/>
  <c r="G8" i="3" s="1"/>
  <c r="F2" i="3"/>
  <c r="F8" i="3" s="1"/>
  <c r="E2" i="3"/>
  <c r="E8" i="3" s="1"/>
  <c r="D2" i="3"/>
  <c r="D8" i="3" s="1"/>
  <c r="C2" i="3"/>
  <c r="BE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BE4" i="2"/>
  <c r="BE3" i="2"/>
  <c r="BE2" i="2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H43" i="1"/>
  <c r="BC37" i="1"/>
  <c r="AZ37" i="1"/>
  <c r="AY37" i="1"/>
  <c r="AQ37" i="1"/>
  <c r="AN37" i="1"/>
  <c r="AM37" i="1"/>
  <c r="AE37" i="1"/>
  <c r="AB37" i="1"/>
  <c r="AA37" i="1"/>
  <c r="S37" i="1"/>
  <c r="P37" i="1"/>
  <c r="O37" i="1"/>
  <c r="G37" i="1"/>
  <c r="D37" i="1"/>
  <c r="C37" i="1"/>
  <c r="BD36" i="1"/>
  <c r="BC36" i="1"/>
  <c r="BB36" i="1"/>
  <c r="BA36" i="1"/>
  <c r="AZ36" i="1"/>
  <c r="AY36" i="1"/>
  <c r="AX36" i="1"/>
  <c r="AX37" i="1" s="1"/>
  <c r="AW36" i="1"/>
  <c r="AW37" i="1" s="1"/>
  <c r="AV36" i="1"/>
  <c r="AV37" i="1" s="1"/>
  <c r="AU36" i="1"/>
  <c r="AU37" i="1" s="1"/>
  <c r="AT36" i="1"/>
  <c r="AT37" i="1" s="1"/>
  <c r="AS36" i="1"/>
  <c r="AR36" i="1"/>
  <c r="AQ36" i="1"/>
  <c r="AP36" i="1"/>
  <c r="AO36" i="1"/>
  <c r="AN36" i="1"/>
  <c r="AM36" i="1"/>
  <c r="AL36" i="1"/>
  <c r="AL37" i="1" s="1"/>
  <c r="AK36" i="1"/>
  <c r="AK37" i="1" s="1"/>
  <c r="AJ36" i="1"/>
  <c r="AJ37" i="1" s="1"/>
  <c r="AI36" i="1"/>
  <c r="AI37" i="1" s="1"/>
  <c r="AH36" i="1"/>
  <c r="AH37" i="1" s="1"/>
  <c r="AG36" i="1"/>
  <c r="AF36" i="1"/>
  <c r="AE36" i="1"/>
  <c r="AD36" i="1"/>
  <c r="AC36" i="1"/>
  <c r="AB36" i="1"/>
  <c r="AA36" i="1"/>
  <c r="Z36" i="1"/>
  <c r="Z37" i="1" s="1"/>
  <c r="Y36" i="1"/>
  <c r="Y37" i="1" s="1"/>
  <c r="X36" i="1"/>
  <c r="X37" i="1" s="1"/>
  <c r="W36" i="1"/>
  <c r="W37" i="1" s="1"/>
  <c r="V36" i="1"/>
  <c r="V37" i="1" s="1"/>
  <c r="U36" i="1"/>
  <c r="T36" i="1"/>
  <c r="S36" i="1"/>
  <c r="R36" i="1"/>
  <c r="Q36" i="1"/>
  <c r="P36" i="1"/>
  <c r="O36" i="1"/>
  <c r="N36" i="1"/>
  <c r="N37" i="1" s="1"/>
  <c r="M36" i="1"/>
  <c r="M37" i="1" s="1"/>
  <c r="L36" i="1"/>
  <c r="L37" i="1" s="1"/>
  <c r="K36" i="1"/>
  <c r="K37" i="1" s="1"/>
  <c r="J36" i="1"/>
  <c r="J37" i="1" s="1"/>
  <c r="I36" i="1"/>
  <c r="H36" i="1"/>
  <c r="G36" i="1"/>
  <c r="F36" i="1"/>
  <c r="E36" i="1"/>
  <c r="D36" i="1"/>
  <c r="C36" i="1"/>
  <c r="B36" i="1"/>
  <c r="B37" i="1" s="1"/>
  <c r="BD35" i="1"/>
  <c r="BD37" i="1" s="1"/>
  <c r="BC35" i="1"/>
  <c r="BB35" i="1"/>
  <c r="BB37" i="1" s="1"/>
  <c r="BA35" i="1"/>
  <c r="BA37" i="1" s="1"/>
  <c r="AZ35" i="1"/>
  <c r="AY35" i="1"/>
  <c r="AX35" i="1"/>
  <c r="AW35" i="1"/>
  <c r="AV35" i="1"/>
  <c r="AU35" i="1"/>
  <c r="AT35" i="1"/>
  <c r="AS35" i="1"/>
  <c r="AS37" i="1" s="1"/>
  <c r="AR35" i="1"/>
  <c r="AR37" i="1" s="1"/>
  <c r="AQ35" i="1"/>
  <c r="AP35" i="1"/>
  <c r="AP37" i="1" s="1"/>
  <c r="AO35" i="1"/>
  <c r="AO37" i="1" s="1"/>
  <c r="AN35" i="1"/>
  <c r="AM35" i="1"/>
  <c r="AL35" i="1"/>
  <c r="AK35" i="1"/>
  <c r="AJ35" i="1"/>
  <c r="AI35" i="1"/>
  <c r="AH35" i="1"/>
  <c r="AG35" i="1"/>
  <c r="AG37" i="1" s="1"/>
  <c r="AF35" i="1"/>
  <c r="AF37" i="1" s="1"/>
  <c r="AE35" i="1"/>
  <c r="AD35" i="1"/>
  <c r="AD37" i="1" s="1"/>
  <c r="AC35" i="1"/>
  <c r="AC37" i="1" s="1"/>
  <c r="AB35" i="1"/>
  <c r="AA35" i="1"/>
  <c r="Z35" i="1"/>
  <c r="Y35" i="1"/>
  <c r="X35" i="1"/>
  <c r="W35" i="1"/>
  <c r="V35" i="1"/>
  <c r="U35" i="1"/>
  <c r="U37" i="1" s="1"/>
  <c r="T35" i="1"/>
  <c r="T37" i="1" s="1"/>
  <c r="S35" i="1"/>
  <c r="R35" i="1"/>
  <c r="R37" i="1" s="1"/>
  <c r="Q35" i="1"/>
  <c r="Q37" i="1" s="1"/>
  <c r="P35" i="1"/>
  <c r="O35" i="1"/>
  <c r="N35" i="1"/>
  <c r="N38" i="1" s="1"/>
  <c r="M35" i="1"/>
  <c r="L35" i="1"/>
  <c r="K35" i="1"/>
  <c r="J35" i="1"/>
  <c r="I35" i="1"/>
  <c r="I37" i="1" s="1"/>
  <c r="H35" i="1"/>
  <c r="H37" i="1" s="1"/>
  <c r="G35" i="1"/>
  <c r="F35" i="1"/>
  <c r="F37" i="1" s="1"/>
  <c r="E35" i="1"/>
  <c r="D35" i="1"/>
  <c r="C35" i="1"/>
  <c r="B35" i="1"/>
  <c r="F41" i="1" l="1"/>
  <c r="F40" i="1"/>
  <c r="H41" i="1"/>
  <c r="H40" i="1"/>
  <c r="E37" i="1"/>
  <c r="E41" i="1" s="1"/>
  <c r="N40" i="1"/>
  <c r="H38" i="1"/>
  <c r="E38" i="1"/>
  <c r="N41" i="1"/>
  <c r="H39" i="1"/>
  <c r="E39" i="1" l="1"/>
  <c r="E40" i="1"/>
</calcChain>
</file>

<file path=xl/sharedStrings.xml><?xml version="1.0" encoding="utf-8"?>
<sst xmlns="http://schemas.openxmlformats.org/spreadsheetml/2006/main" count="332" uniqueCount="200">
  <si>
    <t>Value</t>
  </si>
  <si>
    <t>C0 Results</t>
  </si>
  <si>
    <t>C10 Results</t>
  </si>
  <si>
    <t>C10-1 Results</t>
  </si>
  <si>
    <t>C10-2 Results</t>
  </si>
  <si>
    <t>C12 Results</t>
  </si>
  <si>
    <t>C12-1 Results</t>
  </si>
  <si>
    <t>C14 Results</t>
  </si>
  <si>
    <t>C14-1 Results</t>
  </si>
  <si>
    <t>C14-2 Results</t>
  </si>
  <si>
    <t>C14-OH Results</t>
  </si>
  <si>
    <t>C16 Results</t>
  </si>
  <si>
    <t>C16-1 Results</t>
  </si>
  <si>
    <t>C16-1-OH Results</t>
  </si>
  <si>
    <t>C16-OH Results</t>
  </si>
  <si>
    <t>C18 Results</t>
  </si>
  <si>
    <t>C18-1 Results</t>
  </si>
  <si>
    <t>C18-1-OH Results</t>
  </si>
  <si>
    <t>C18-2 Results</t>
  </si>
  <si>
    <t>C18-OH Results</t>
  </si>
  <si>
    <t>C2 Results</t>
  </si>
  <si>
    <t>C3 Results</t>
  </si>
  <si>
    <t>C4 Results</t>
  </si>
  <si>
    <t>C5 Results</t>
  </si>
  <si>
    <t>C5-1 Results</t>
  </si>
  <si>
    <t>C5-DC Results</t>
  </si>
  <si>
    <t>C5-OH Results</t>
  </si>
  <si>
    <t>C6 Results</t>
  </si>
  <si>
    <t>C6-DC Results</t>
  </si>
  <si>
    <t>C8 Results</t>
  </si>
  <si>
    <t>C8-1 Results</t>
  </si>
  <si>
    <t>Mean</t>
  </si>
  <si>
    <t>5-hydroxytryptophan Results</t>
  </si>
  <si>
    <t>Adenosin Results</t>
  </si>
  <si>
    <t>ADMA Results</t>
  </si>
  <si>
    <t>Alanine Results</t>
  </si>
  <si>
    <t>Antranillic acid Results</t>
  </si>
  <si>
    <t>Arginine Results</t>
  </si>
  <si>
    <t>Asparagine Results</t>
  </si>
  <si>
    <t>Aspartic acid Results</t>
  </si>
  <si>
    <t>Betaine Results</t>
  </si>
  <si>
    <t>Carnosine Results</t>
  </si>
  <si>
    <t>Choline Results</t>
  </si>
  <si>
    <t>Citrulline Results</t>
  </si>
  <si>
    <t>Cortisol Results</t>
  </si>
  <si>
    <t>Creatinine Results</t>
  </si>
  <si>
    <t>Cytidine Results</t>
  </si>
  <si>
    <t>DMG Results</t>
  </si>
  <si>
    <t>Glutamic acid Results</t>
  </si>
  <si>
    <t>Glutamine Results</t>
  </si>
  <si>
    <t>Glycine Results</t>
  </si>
  <si>
    <t>HIAA Results</t>
  </si>
  <si>
    <t>Histamine Results</t>
  </si>
  <si>
    <t>Histidine Results</t>
  </si>
  <si>
    <t>Homoarginine Results</t>
  </si>
  <si>
    <t>Hydroxyproline Results</t>
  </si>
  <si>
    <t>Indole-3-acetic acid Results</t>
  </si>
  <si>
    <t>Indole-3-butyric Results</t>
  </si>
  <si>
    <t>Indole-3-carboxaldehyde Results</t>
  </si>
  <si>
    <t>Indole-3-lactic acid Results</t>
  </si>
  <si>
    <t>Indole-3-propionic acid Results</t>
  </si>
  <si>
    <t>Kynurenic acid Results</t>
  </si>
  <si>
    <t>Kynurenine Results</t>
  </si>
  <si>
    <t>Leucine Results</t>
  </si>
  <si>
    <t>Lysine Results</t>
  </si>
  <si>
    <t>Melatonin Results</t>
  </si>
  <si>
    <t>Methionine-Sulfoxide Results</t>
  </si>
  <si>
    <t>Methionine Results</t>
  </si>
  <si>
    <t>Methylhistidine Results</t>
  </si>
  <si>
    <t>Ornitine Results</t>
  </si>
  <si>
    <t>Pantothenic Results</t>
  </si>
  <si>
    <t>Phenylalanine Results</t>
  </si>
  <si>
    <t>Proline Results</t>
  </si>
  <si>
    <t>Quinolinic acid Results</t>
  </si>
  <si>
    <t>Riboflavin Results</t>
  </si>
  <si>
    <t>Serine Results</t>
  </si>
  <si>
    <t>Serotonin Results</t>
  </si>
  <si>
    <t>Taurine Results</t>
  </si>
  <si>
    <t>Threonine Results</t>
  </si>
  <si>
    <t>TMAO Results</t>
  </si>
  <si>
    <t>SDMA Results</t>
  </si>
  <si>
    <t>Tryptamine Results</t>
  </si>
  <si>
    <t>Tryptophan Results</t>
  </si>
  <si>
    <t>Tyrosin Results</t>
  </si>
  <si>
    <t>Uridine Results</t>
  </si>
  <si>
    <t>Valine Results</t>
  </si>
  <si>
    <t>Xanthurenic acid Results</t>
  </si>
  <si>
    <t>Metabolite</t>
  </si>
  <si>
    <t>Accepted</t>
  </si>
  <si>
    <t>5-hydroxytryptophan</t>
  </si>
  <si>
    <t>Adenosin</t>
  </si>
  <si>
    <t>ADMA</t>
  </si>
  <si>
    <t>Alanine</t>
  </si>
  <si>
    <t>Antranillic acid</t>
  </si>
  <si>
    <t>Arginine</t>
  </si>
  <si>
    <t>Asparagine</t>
  </si>
  <si>
    <t>Aspartic acid</t>
  </si>
  <si>
    <t>Betaine</t>
  </si>
  <si>
    <t>Carnosine</t>
  </si>
  <si>
    <t>Choline</t>
  </si>
  <si>
    <t>Citrulline</t>
  </si>
  <si>
    <t>Cortisol</t>
  </si>
  <si>
    <t>Creatinine</t>
  </si>
  <si>
    <t>Cytidine</t>
  </si>
  <si>
    <t>DMG</t>
  </si>
  <si>
    <t>Glutamic acid</t>
  </si>
  <si>
    <t>Glutamine</t>
  </si>
  <si>
    <t>Glycine</t>
  </si>
  <si>
    <t>HIAA</t>
  </si>
  <si>
    <t>Histamine</t>
  </si>
  <si>
    <t>Histidine</t>
  </si>
  <si>
    <t>Homoarginine</t>
  </si>
  <si>
    <t>Hydroxyproline</t>
  </si>
  <si>
    <t>Indole-3-acetic acid</t>
  </si>
  <si>
    <t>Indole-3-butyric</t>
  </si>
  <si>
    <t>Indole-3-carboxaldehyde</t>
  </si>
  <si>
    <t>Indole-3-lactic acid</t>
  </si>
  <si>
    <t>Indole-3-propionic acid</t>
  </si>
  <si>
    <t>Kynurenic acid</t>
  </si>
  <si>
    <t>Kynurenine</t>
  </si>
  <si>
    <t>Summ Leu-Ile</t>
  </si>
  <si>
    <t>Lysine</t>
  </si>
  <si>
    <t>Melatonin</t>
  </si>
  <si>
    <t>Methionine-Sulfoxide</t>
  </si>
  <si>
    <t>Methionine</t>
  </si>
  <si>
    <t>Methylhistidine</t>
  </si>
  <si>
    <t>Ornitine</t>
  </si>
  <si>
    <t>Pantothenic</t>
  </si>
  <si>
    <t>Phenylalanine</t>
  </si>
  <si>
    <t>Proline</t>
  </si>
  <si>
    <t>Quinolinic acid</t>
  </si>
  <si>
    <t>Riboflavin</t>
  </si>
  <si>
    <t>Serine</t>
  </si>
  <si>
    <t>Serotonin</t>
  </si>
  <si>
    <t>Taurine</t>
  </si>
  <si>
    <t>Threonine</t>
  </si>
  <si>
    <t>TMAO</t>
  </si>
  <si>
    <t>SDMA</t>
  </si>
  <si>
    <t>Tryptamine</t>
  </si>
  <si>
    <t>Tryptophan</t>
  </si>
  <si>
    <t>Tyrosin</t>
  </si>
  <si>
    <t>Uridine</t>
  </si>
  <si>
    <t>Valine</t>
  </si>
  <si>
    <t>Xanthurenic acid</t>
  </si>
  <si>
    <t>Cal-1</t>
  </si>
  <si>
    <t>Cal-2</t>
  </si>
  <si>
    <t>Cal-3</t>
  </si>
  <si>
    <t>Cal-4</t>
  </si>
  <si>
    <t>Cal-5</t>
  </si>
  <si>
    <t>Cal-6</t>
  </si>
  <si>
    <t>LQC</t>
  </si>
  <si>
    <t>MQC</t>
  </si>
  <si>
    <t>HQC</t>
  </si>
  <si>
    <t>LabQC_ref_mean</t>
  </si>
  <si>
    <t>semi_low</t>
  </si>
  <si>
    <t>low</t>
  </si>
  <si>
    <t>semi_high</t>
  </si>
  <si>
    <t>high</t>
  </si>
  <si>
    <t>Name</t>
  </si>
  <si>
    <t>Methinine-Sulfoxide Results</t>
  </si>
  <si>
    <t>TotalDMA Results</t>
  </si>
  <si>
    <t>Summ</t>
  </si>
  <si>
    <t>LabQC_1</t>
  </si>
  <si>
    <t>LabQC_2</t>
  </si>
  <si>
    <t>LabQC_3</t>
  </si>
  <si>
    <t>LabQC_4</t>
  </si>
  <si>
    <t>LabQC_5</t>
  </si>
  <si>
    <t>LabQC_6</t>
  </si>
  <si>
    <t>LabQC_7</t>
  </si>
  <si>
    <t>LabQC_8</t>
  </si>
  <si>
    <t>LabQC_9</t>
  </si>
  <si>
    <t>LabQC_10</t>
  </si>
  <si>
    <t>LabQC_11</t>
  </si>
  <si>
    <t>LabQC_12</t>
  </si>
  <si>
    <t>LabQC_13</t>
  </si>
  <si>
    <t>LabQC_14</t>
  </si>
  <si>
    <t>LabQC_15</t>
  </si>
  <si>
    <t>LabQC_16</t>
  </si>
  <si>
    <t>LabQC_17</t>
  </si>
  <si>
    <t>LabQC_18</t>
  </si>
  <si>
    <t>LabQC_19</t>
  </si>
  <si>
    <t>LabQC_20</t>
  </si>
  <si>
    <t>LabQC_21</t>
  </si>
  <si>
    <t>LabQC_22</t>
  </si>
  <si>
    <t>LabQC_23</t>
  </si>
  <si>
    <t>LabQC_24</t>
  </si>
  <si>
    <t>LabQC_25</t>
  </si>
  <si>
    <t>LabQC_26</t>
  </si>
  <si>
    <t>LabQC_27</t>
  </si>
  <si>
    <t>LabQC_28</t>
  </si>
  <si>
    <t>LabQC_29</t>
  </si>
  <si>
    <t>LabQC_30</t>
  </si>
  <si>
    <t>LabQC_31</t>
  </si>
  <si>
    <t>LabQC_32</t>
  </si>
  <si>
    <t>LabQC_33</t>
  </si>
  <si>
    <t>Q1</t>
  </si>
  <si>
    <t>Q3</t>
  </si>
  <si>
    <t>IQR</t>
  </si>
  <si>
    <t>very low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</si>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</sst>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"/>
  </numFmts>
  <fonts count="13" x14ac:knownFonts="1">
    <font>
      <sz val="11"/>
      <color theme="1"/>
      <name val="Calibri"/>
      <family val="2"/>
      <scheme val="minor"/>
    </font>
    <font>
      <sz val="8"/>
      <color rgb="FF000000"/>
      <name val="Microsoft Sans Serif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icrosoft Sans Serif"/>
      <family val="2"/>
    </font>
    <font>
      <sz val="11"/>
      <color rgb="FF7030A0"/>
      <name val="Calibri"/>
      <family val="2"/>
    </font>
    <font>
      <i/>
      <sz val="8"/>
      <color rgb="FFFF0000"/>
      <name val="Microsoft Sans Serif"/>
      <family val="2"/>
    </font>
    <font>
      <sz val="8"/>
      <color rgb="FFFF0000"/>
      <name val="Microsoft Sans Serif"/>
      <family val="2"/>
    </font>
    <font>
      <i/>
      <sz val="11"/>
      <color rgb="FF000000"/>
      <name val="Calibri"/>
      <family val="2"/>
    </font>
    <font>
      <i/>
      <sz val="11"/>
      <color rgb="FFFF0000"/>
      <name val="Calibri"/>
      <family val="2"/>
    </font>
    <font>
      <i/>
      <sz val="8"/>
      <color theme="1"/>
      <name val="Microsoft Sans Serif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2F0D9"/>
      </patternFill>
    </fill>
    <fill>
      <patternFill patternType="solid">
        <fgColor rgb="FFEDEDED"/>
      </patternFill>
    </fill>
    <fill>
      <patternFill patternType="solid">
        <fgColor rgb="FFDAE3F3"/>
      </patternFill>
    </fill>
    <fill>
      <patternFill patternType="solid">
        <fgColor rgb="FFC5E0B4"/>
      </patternFill>
    </fill>
    <fill>
      <patternFill patternType="solid">
        <fgColor rgb="FFFFE699"/>
      </patternFill>
    </fill>
    <fill>
      <patternFill patternType="solid">
        <fgColor rgb="FFF4B183"/>
      </patternFill>
    </fill>
    <fill>
      <patternFill patternType="solid">
        <fgColor rgb="FFFBE5D6"/>
      </patternFill>
    </fill>
    <fill>
      <patternFill patternType="solid">
        <fgColor rgb="FFFFFFFF"/>
      </patternFill>
    </fill>
    <fill>
      <patternFill patternType="solid">
        <fgColor rgb="FFFFF2CC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0" fontId="0" fillId="0" borderId="0" xfId="0" applyAlignment="1"/>
    <xf numFmtId="4" fontId="0" fillId="0" borderId="0" xfId="0" applyNumberFormat="1" applyAlignment="1">
      <alignment horizontal="right"/>
    </xf>
    <xf numFmtId="164" fontId="1" fillId="3" borderId="3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/>
    <xf numFmtId="4" fontId="0" fillId="0" borderId="0" xfId="0" applyNumberFormat="1" applyAlignment="1"/>
    <xf numFmtId="4" fontId="1" fillId="3" borderId="3" xfId="0" applyNumberFormat="1" applyFont="1" applyFill="1" applyBorder="1" applyAlignment="1">
      <alignment horizontal="center"/>
    </xf>
    <xf numFmtId="4" fontId="1" fillId="4" borderId="3" xfId="0" applyNumberFormat="1" applyFont="1" applyFill="1" applyBorder="1" applyAlignment="1">
      <alignment horizontal="center"/>
    </xf>
    <xf numFmtId="4" fontId="1" fillId="2" borderId="3" xfId="0" applyNumberFormat="1" applyFont="1" applyFill="1" applyBorder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4" fontId="3" fillId="0" borderId="2" xfId="0" applyNumberFormat="1" applyFont="1" applyBorder="1" applyAlignment="1">
      <alignment horizontal="right"/>
    </xf>
    <xf numFmtId="4" fontId="3" fillId="0" borderId="3" xfId="0" applyNumberFormat="1" applyFont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4" fontId="4" fillId="0" borderId="3" xfId="0" applyNumberFormat="1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3" fontId="3" fillId="6" borderId="3" xfId="0" applyNumberFormat="1" applyFont="1" applyFill="1" applyBorder="1" applyAlignment="1">
      <alignment horizontal="right"/>
    </xf>
    <xf numFmtId="3" fontId="4" fillId="6" borderId="3" xfId="0" applyNumberFormat="1" applyFont="1" applyFill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4" fontId="0" fillId="0" borderId="0" xfId="0" applyNumberFormat="1" applyAlignment="1"/>
    <xf numFmtId="0" fontId="3" fillId="4" borderId="3" xfId="0" applyFont="1" applyFill="1" applyBorder="1" applyAlignment="1">
      <alignment horizontal="left"/>
    </xf>
    <xf numFmtId="165" fontId="1" fillId="4" borderId="3" xfId="0" applyNumberFormat="1" applyFont="1" applyFill="1" applyBorder="1" applyAlignment="1">
      <alignment horizontal="center"/>
    </xf>
    <xf numFmtId="165" fontId="1" fillId="7" borderId="3" xfId="0" applyNumberFormat="1" applyFont="1" applyFill="1" applyBorder="1" applyAlignment="1">
      <alignment horizontal="center"/>
    </xf>
    <xf numFmtId="0" fontId="3" fillId="8" borderId="3" xfId="0" applyFont="1" applyFill="1" applyBorder="1" applyAlignment="1">
      <alignment horizontal="left"/>
    </xf>
    <xf numFmtId="165" fontId="5" fillId="8" borderId="3" xfId="0" applyNumberFormat="1" applyFont="1" applyFill="1" applyBorder="1" applyAlignment="1">
      <alignment horizontal="right"/>
    </xf>
    <xf numFmtId="4" fontId="5" fillId="8" borderId="3" xfId="0" applyNumberFormat="1" applyFont="1" applyFill="1" applyBorder="1" applyAlignment="1">
      <alignment horizontal="right"/>
    </xf>
    <xf numFmtId="165" fontId="6" fillId="8" borderId="3" xfId="0" applyNumberFormat="1" applyFont="1" applyFill="1" applyBorder="1" applyAlignment="1">
      <alignment horizontal="right"/>
    </xf>
    <xf numFmtId="0" fontId="3" fillId="5" borderId="3" xfId="0" applyFont="1" applyFill="1" applyBorder="1" applyAlignment="1">
      <alignment horizontal="left"/>
    </xf>
    <xf numFmtId="165" fontId="5" fillId="9" borderId="3" xfId="0" applyNumberFormat="1" applyFont="1" applyFill="1" applyBorder="1" applyAlignment="1">
      <alignment horizontal="right"/>
    </xf>
    <xf numFmtId="4" fontId="5" fillId="9" borderId="3" xfId="0" applyNumberFormat="1" applyFont="1" applyFill="1" applyBorder="1" applyAlignment="1">
      <alignment horizontal="right"/>
    </xf>
    <xf numFmtId="165" fontId="6" fillId="7" borderId="3" xfId="0" applyNumberFormat="1" applyFont="1" applyFill="1" applyBorder="1" applyAlignment="1">
      <alignment horizontal="right"/>
    </xf>
    <xf numFmtId="4" fontId="7" fillId="9" borderId="3" xfId="0" applyNumberFormat="1" applyFont="1" applyFill="1" applyBorder="1" applyAlignment="1">
      <alignment horizontal="right"/>
    </xf>
    <xf numFmtId="4" fontId="8" fillId="9" borderId="3" xfId="0" applyNumberFormat="1" applyFont="1" applyFill="1" applyBorder="1" applyAlignment="1">
      <alignment horizontal="right"/>
    </xf>
    <xf numFmtId="165" fontId="8" fillId="9" borderId="3" xfId="0" applyNumberFormat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4" fontId="1" fillId="10" borderId="3" xfId="0" applyNumberFormat="1" applyFont="1" applyFill="1" applyBorder="1" applyAlignment="1">
      <alignment horizontal="center"/>
    </xf>
    <xf numFmtId="0" fontId="3" fillId="11" borderId="4" xfId="0" applyFont="1" applyFill="1" applyBorder="1" applyAlignment="1">
      <alignment horizontal="left"/>
    </xf>
    <xf numFmtId="165" fontId="5" fillId="11" borderId="3" xfId="0" applyNumberFormat="1" applyFont="1" applyFill="1" applyBorder="1" applyAlignment="1">
      <alignment horizontal="right"/>
    </xf>
    <xf numFmtId="4" fontId="5" fillId="11" borderId="3" xfId="0" applyNumberFormat="1" applyFont="1" applyFill="1" applyBorder="1" applyAlignment="1">
      <alignment horizontal="right"/>
    </xf>
    <xf numFmtId="4" fontId="7" fillId="11" borderId="3" xfId="0" applyNumberFormat="1" applyFont="1" applyFill="1" applyBorder="1" applyAlignment="1">
      <alignment horizontal="right"/>
    </xf>
    <xf numFmtId="4" fontId="8" fillId="11" borderId="3" xfId="0" applyNumberFormat="1" applyFont="1" applyFill="1" applyBorder="1" applyAlignment="1">
      <alignment horizontal="right"/>
    </xf>
    <xf numFmtId="165" fontId="8" fillId="11" borderId="3" xfId="0" applyNumberFormat="1" applyFont="1" applyFill="1" applyBorder="1" applyAlignment="1">
      <alignment horizontal="right"/>
    </xf>
    <xf numFmtId="0" fontId="9" fillId="0" borderId="2" xfId="0" applyFont="1" applyBorder="1" applyAlignment="1">
      <alignment horizontal="left"/>
    </xf>
    <xf numFmtId="165" fontId="10" fillId="0" borderId="2" xfId="0" applyNumberFormat="1" applyFont="1" applyBorder="1" applyAlignment="1">
      <alignment horizontal="right"/>
    </xf>
    <xf numFmtId="4" fontId="11" fillId="10" borderId="3" xfId="0" applyNumberFormat="1" applyFont="1" applyFill="1" applyBorder="1" applyAlignment="1">
      <alignment horizontal="right"/>
    </xf>
    <xf numFmtId="4" fontId="7" fillId="10" borderId="3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4" fontId="12" fillId="10" borderId="4" xfId="0" applyNumberFormat="1" applyFont="1" applyFill="1" applyBorder="1" applyAlignment="1">
      <alignment horizontal="right"/>
    </xf>
    <xf numFmtId="3" fontId="3" fillId="10" borderId="4" xfId="0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D43"/>
  <sheetViews>
    <sheetView workbookViewId="0"/>
  </sheetViews>
  <sheetFormatPr defaultRowHeight="14.4" x14ac:dyDescent="0.3"/>
  <cols>
    <col min="1" max="1" width="13.5546875" style="5" bestFit="1" customWidth="1"/>
    <col min="2" max="3" width="13.5546875" style="27" bestFit="1" customWidth="1"/>
    <col min="4" max="7" width="8.6640625" style="27" bestFit="1" customWidth="1"/>
    <col min="8" max="8" width="8.6640625" style="6" bestFit="1" customWidth="1"/>
    <col min="9" max="13" width="8.6640625" style="27" bestFit="1" customWidth="1"/>
    <col min="14" max="56" width="8.6640625" style="6" bestFit="1" customWidth="1"/>
  </cols>
  <sheetData>
    <row r="1" spans="1:56" ht="18.75" customHeight="1" x14ac:dyDescent="0.3">
      <c r="A1" s="13"/>
      <c r="B1" s="16" t="s">
        <v>32</v>
      </c>
      <c r="C1" s="15" t="s">
        <v>33</v>
      </c>
      <c r="D1" s="43" t="s">
        <v>34</v>
      </c>
      <c r="E1" s="43" t="s">
        <v>35</v>
      </c>
      <c r="F1" s="43" t="s">
        <v>36</v>
      </c>
      <c r="G1" s="43" t="s">
        <v>37</v>
      </c>
      <c r="H1" s="43" t="s">
        <v>38</v>
      </c>
      <c r="I1" s="43" t="s">
        <v>39</v>
      </c>
      <c r="J1" s="43" t="s">
        <v>40</v>
      </c>
      <c r="K1" s="43" t="s">
        <v>41</v>
      </c>
      <c r="L1" s="43" t="s">
        <v>42</v>
      </c>
      <c r="M1" s="43" t="s">
        <v>43</v>
      </c>
      <c r="N1" s="43" t="s">
        <v>44</v>
      </c>
      <c r="O1" s="43" t="s">
        <v>45</v>
      </c>
      <c r="P1" s="43" t="s">
        <v>46</v>
      </c>
      <c r="Q1" s="43" t="s">
        <v>47</v>
      </c>
      <c r="R1" s="43" t="s">
        <v>48</v>
      </c>
      <c r="S1" s="43" t="s">
        <v>49</v>
      </c>
      <c r="T1" s="43" t="s">
        <v>50</v>
      </c>
      <c r="U1" s="43" t="s">
        <v>51</v>
      </c>
      <c r="V1" s="43" t="s">
        <v>52</v>
      </c>
      <c r="W1" s="43" t="s">
        <v>53</v>
      </c>
      <c r="X1" s="43" t="s">
        <v>54</v>
      </c>
      <c r="Y1" s="43" t="s">
        <v>55</v>
      </c>
      <c r="Z1" s="43" t="s">
        <v>56</v>
      </c>
      <c r="AA1" s="43" t="s">
        <v>57</v>
      </c>
      <c r="AB1" s="43" t="s">
        <v>58</v>
      </c>
      <c r="AC1" s="43" t="s">
        <v>59</v>
      </c>
      <c r="AD1" s="43" t="s">
        <v>60</v>
      </c>
      <c r="AE1" s="43" t="s">
        <v>61</v>
      </c>
      <c r="AF1" s="43" t="s">
        <v>62</v>
      </c>
      <c r="AG1" s="43" t="s">
        <v>63</v>
      </c>
      <c r="AH1" s="43" t="s">
        <v>64</v>
      </c>
      <c r="AI1" s="43" t="s">
        <v>65</v>
      </c>
      <c r="AJ1" s="43" t="s">
        <v>159</v>
      </c>
      <c r="AK1" s="43" t="s">
        <v>67</v>
      </c>
      <c r="AL1" s="43" t="s">
        <v>68</v>
      </c>
      <c r="AM1" s="43" t="s">
        <v>69</v>
      </c>
      <c r="AN1" s="43" t="s">
        <v>70</v>
      </c>
      <c r="AO1" s="43" t="s">
        <v>71</v>
      </c>
      <c r="AP1" s="43" t="s">
        <v>72</v>
      </c>
      <c r="AQ1" s="43" t="s">
        <v>73</v>
      </c>
      <c r="AR1" s="43" t="s">
        <v>74</v>
      </c>
      <c r="AS1" s="43" t="s">
        <v>75</v>
      </c>
      <c r="AT1" s="43" t="s">
        <v>76</v>
      </c>
      <c r="AU1" s="43" t="s">
        <v>77</v>
      </c>
      <c r="AV1" s="43" t="s">
        <v>78</v>
      </c>
      <c r="AW1" s="43" t="s">
        <v>79</v>
      </c>
      <c r="AX1" s="43" t="s">
        <v>160</v>
      </c>
      <c r="AY1" s="43" t="s">
        <v>81</v>
      </c>
      <c r="AZ1" s="43" t="s">
        <v>82</v>
      </c>
      <c r="BA1" s="43" t="s">
        <v>83</v>
      </c>
      <c r="BB1" s="43" t="s">
        <v>84</v>
      </c>
      <c r="BC1" s="43" t="s">
        <v>85</v>
      </c>
      <c r="BD1" s="43" t="s">
        <v>86</v>
      </c>
    </row>
    <row r="2" spans="1:56" ht="18.75" customHeight="1" x14ac:dyDescent="0.3">
      <c r="A2" s="44" t="s">
        <v>162</v>
      </c>
      <c r="B2" s="45">
        <v>1.3213690340783399</v>
      </c>
      <c r="C2" s="45">
        <v>3.0953103849074501E-3</v>
      </c>
      <c r="D2" s="46">
        <v>0.30901915540698099</v>
      </c>
      <c r="E2" s="45">
        <v>252.23327769770401</v>
      </c>
      <c r="F2" s="45">
        <v>0</v>
      </c>
      <c r="G2" s="46">
        <v>71.142929676888102</v>
      </c>
      <c r="H2" s="46">
        <v>99.147547159229802</v>
      </c>
      <c r="I2" s="46">
        <v>16.6419918675053</v>
      </c>
      <c r="J2" s="46">
        <v>11.565912532901899</v>
      </c>
      <c r="K2" s="46">
        <v>0.29300718960597399</v>
      </c>
      <c r="L2" s="46">
        <v>5.7295542805342299</v>
      </c>
      <c r="M2" s="46">
        <v>25.760020369429402</v>
      </c>
      <c r="N2" s="45">
        <v>0.28559679954481498</v>
      </c>
      <c r="O2" s="46">
        <v>4.1121814354309496</v>
      </c>
      <c r="P2" s="46">
        <v>3.9536414165185496E-3</v>
      </c>
      <c r="Q2" s="46">
        <v>0.281708938192616</v>
      </c>
      <c r="R2" s="46">
        <v>243.75398836776699</v>
      </c>
      <c r="S2" s="46">
        <v>310.80108268872101</v>
      </c>
      <c r="T2" s="46">
        <v>200.17576432112699</v>
      </c>
      <c r="U2" s="46">
        <v>0.10188935971617399</v>
      </c>
      <c r="V2" s="46">
        <v>9.9412440407394796E-3</v>
      </c>
      <c r="W2" s="46">
        <v>85.465472870528302</v>
      </c>
      <c r="X2" s="46">
        <v>2.2433661594197201</v>
      </c>
      <c r="Y2" s="46">
        <v>11.679824023982</v>
      </c>
      <c r="Z2" s="46">
        <v>1.96976833585172</v>
      </c>
      <c r="AA2" s="46">
        <v>3.3992170618426097E-2</v>
      </c>
      <c r="AB2" s="46">
        <v>1.7780313942739299E-2</v>
      </c>
      <c r="AC2" s="46">
        <v>0.61311387673980999</v>
      </c>
      <c r="AD2" s="46">
        <v>1.2527901895370499</v>
      </c>
      <c r="AE2" s="46">
        <v>4.7948368026605299E-2</v>
      </c>
      <c r="AF2" s="46">
        <v>1.58080632570331</v>
      </c>
      <c r="AG2" s="46">
        <v>119.828802889022</v>
      </c>
      <c r="AH2" s="46">
        <v>303.07190860816399</v>
      </c>
      <c r="AI2" s="46">
        <v>1.2296149096226699E-2</v>
      </c>
      <c r="AJ2" s="46">
        <v>0.89886498254245095</v>
      </c>
      <c r="AK2" s="46">
        <v>40.495177621805503</v>
      </c>
      <c r="AL2" s="46">
        <v>5.9440863659630301</v>
      </c>
      <c r="AM2" s="46">
        <v>31.714588739282899</v>
      </c>
      <c r="AN2" s="46">
        <v>0.13580173032298701</v>
      </c>
      <c r="AO2" s="46">
        <v>66.857419069109298</v>
      </c>
      <c r="AP2" s="46">
        <v>203.311833536535</v>
      </c>
      <c r="AQ2" s="46">
        <v>6.2910209566063094E-2</v>
      </c>
      <c r="AR2" s="46">
        <v>7.6650923365952695E-2</v>
      </c>
      <c r="AS2" s="46">
        <v>96.862575127938499</v>
      </c>
      <c r="AT2" s="46">
        <v>0.81409254460255298</v>
      </c>
      <c r="AU2" s="46">
        <v>34.655107146790499</v>
      </c>
      <c r="AV2" s="46">
        <v>78.5219215679992</v>
      </c>
      <c r="AW2" s="46">
        <v>1.96674458632496</v>
      </c>
      <c r="AX2" s="46">
        <v>0.50095858582479302</v>
      </c>
      <c r="AY2" s="46">
        <v>1.5984158468017699E-3</v>
      </c>
      <c r="AZ2" s="46">
        <v>25.256668707432802</v>
      </c>
      <c r="BA2" s="46">
        <v>73.717093186483297</v>
      </c>
      <c r="BB2" s="46">
        <v>2.4519966975095602</v>
      </c>
      <c r="BC2" s="46">
        <v>183.60250933978801</v>
      </c>
      <c r="BD2" s="46">
        <v>1.0756402185596601E-2</v>
      </c>
    </row>
    <row r="3" spans="1:56" ht="18.75" customHeight="1" x14ac:dyDescent="0.3">
      <c r="A3" s="44" t="s">
        <v>163</v>
      </c>
      <c r="B3" s="45">
        <v>1.2837468776607801</v>
      </c>
      <c r="C3" s="45">
        <v>4.5391901351957602E-3</v>
      </c>
      <c r="D3" s="46">
        <v>0.304076888004437</v>
      </c>
      <c r="E3" s="45">
        <v>261.18714702242403</v>
      </c>
      <c r="F3" s="45">
        <v>0</v>
      </c>
      <c r="G3" s="46">
        <v>70.338962404467907</v>
      </c>
      <c r="H3" s="46">
        <v>109.814949893746</v>
      </c>
      <c r="I3" s="46">
        <v>11.488849641883</v>
      </c>
      <c r="J3" s="46">
        <v>12.490928176617</v>
      </c>
      <c r="K3" s="46">
        <v>0.27689481551390299</v>
      </c>
      <c r="L3" s="46">
        <v>5.7765447970394304</v>
      </c>
      <c r="M3" s="46">
        <v>26.031428857607501</v>
      </c>
      <c r="N3" s="45">
        <v>0.24860103391121399</v>
      </c>
      <c r="O3" s="46">
        <v>3.5788683032900801</v>
      </c>
      <c r="P3" s="46">
        <v>2.7345787976878299E-3</v>
      </c>
      <c r="Q3" s="46">
        <v>0.21170104333054801</v>
      </c>
      <c r="R3" s="46">
        <v>235.60024222129101</v>
      </c>
      <c r="S3" s="46">
        <v>310.60136119038498</v>
      </c>
      <c r="T3" s="46">
        <v>192.70436893431599</v>
      </c>
      <c r="U3" s="46">
        <v>0.104981034143556</v>
      </c>
      <c r="V3" s="46">
        <v>1.02468077206556E-2</v>
      </c>
      <c r="W3" s="46">
        <v>85.210347593479895</v>
      </c>
      <c r="X3" s="46">
        <v>2.1524221423641001</v>
      </c>
      <c r="Y3" s="46">
        <v>12.107853177223401</v>
      </c>
      <c r="Z3" s="46">
        <v>1.90687305877693</v>
      </c>
      <c r="AA3" s="46">
        <v>9.3424334949028395E-2</v>
      </c>
      <c r="AB3" s="46">
        <v>4.5004341851012299E-2</v>
      </c>
      <c r="AC3" s="46">
        <v>0.88297598460379201</v>
      </c>
      <c r="AD3" s="46">
        <v>1.2555023690979299</v>
      </c>
      <c r="AE3" s="46">
        <v>5.08502957766548E-2</v>
      </c>
      <c r="AF3" s="46">
        <v>1.7009280408535099</v>
      </c>
      <c r="AG3" s="46">
        <v>221.473793876797</v>
      </c>
      <c r="AH3" s="46">
        <v>323.664544194835</v>
      </c>
      <c r="AI3" s="46">
        <v>1.48929505861363E-2</v>
      </c>
      <c r="AJ3" s="46">
        <v>0.75810604324500097</v>
      </c>
      <c r="AK3" s="46">
        <v>35.888249542630703</v>
      </c>
      <c r="AL3" s="46">
        <v>5.9417695733947404</v>
      </c>
      <c r="AM3" s="46">
        <v>34.941014722473497</v>
      </c>
      <c r="AN3" s="46">
        <v>0.142513911987698</v>
      </c>
      <c r="AO3" s="46">
        <v>86.448796116337306</v>
      </c>
      <c r="AP3" s="46">
        <v>199.325586030382</v>
      </c>
      <c r="AQ3" s="46">
        <v>3.8402958205107203E-2</v>
      </c>
      <c r="AR3" s="46">
        <v>4.3997519788311797E-2</v>
      </c>
      <c r="AS3" s="46">
        <v>97.193665211290593</v>
      </c>
      <c r="AT3" s="46">
        <v>1.0077002891571201</v>
      </c>
      <c r="AU3" s="46">
        <v>37.249305757502199</v>
      </c>
      <c r="AV3" s="46">
        <v>152.306862910333</v>
      </c>
      <c r="AW3" s="46">
        <v>1.3372298224222301</v>
      </c>
      <c r="AX3" s="46">
        <v>0.52923207065529798</v>
      </c>
      <c r="AY3" s="46">
        <v>3.8654025440218402E-3</v>
      </c>
      <c r="AZ3" s="46">
        <v>27.916789718351499</v>
      </c>
      <c r="BA3" s="46">
        <v>64.253314811903095</v>
      </c>
      <c r="BB3" s="46">
        <v>1.93417170213949</v>
      </c>
      <c r="BC3" s="46">
        <v>182.82325831439499</v>
      </c>
      <c r="BD3" s="46">
        <v>2.0049253552840401E-2</v>
      </c>
    </row>
    <row r="4" spans="1:56" ht="18.75" customHeight="1" x14ac:dyDescent="0.3">
      <c r="A4" s="44" t="s">
        <v>164</v>
      </c>
      <c r="B4" s="45">
        <v>1.2378337899101199</v>
      </c>
      <c r="C4" s="45">
        <v>4.18600324674999E-3</v>
      </c>
      <c r="D4" s="46">
        <v>0.32146484072936199</v>
      </c>
      <c r="E4" s="45">
        <v>256.33224049025301</v>
      </c>
      <c r="F4" s="45">
        <v>0.93784083938586904</v>
      </c>
      <c r="G4" s="46">
        <v>73.899687377217006</v>
      </c>
      <c r="H4" s="46">
        <v>103.703533194622</v>
      </c>
      <c r="I4" s="46">
        <v>15.4688099266536</v>
      </c>
      <c r="J4" s="46">
        <v>11.855302068329999</v>
      </c>
      <c r="K4" s="46">
        <v>0.27062693295414803</v>
      </c>
      <c r="L4" s="46">
        <v>6.3175411970323196</v>
      </c>
      <c r="M4" s="46">
        <v>23.029290781783299</v>
      </c>
      <c r="N4" s="45">
        <v>0.24042194202535599</v>
      </c>
      <c r="O4" s="46">
        <v>3.9275934621736299</v>
      </c>
      <c r="P4" s="46">
        <v>3.7917337224668501E-3</v>
      </c>
      <c r="Q4" s="46">
        <v>0.363167125872699</v>
      </c>
      <c r="R4" s="46">
        <v>169.57067870438399</v>
      </c>
      <c r="S4" s="46">
        <v>299.99051184957602</v>
      </c>
      <c r="T4" s="46">
        <v>194.479332976352</v>
      </c>
      <c r="U4" s="46">
        <v>0.128349165582924</v>
      </c>
      <c r="V4" s="46">
        <v>1.08134682448937E-2</v>
      </c>
      <c r="W4" s="46">
        <v>85.297866468194499</v>
      </c>
      <c r="X4" s="46">
        <v>2.1416480279338499</v>
      </c>
      <c r="Y4" s="46">
        <v>11.992694569151499</v>
      </c>
      <c r="Z4" s="46">
        <v>1.8689339983262001</v>
      </c>
      <c r="AA4" s="46">
        <v>2.4345908983429199E-2</v>
      </c>
      <c r="AB4" s="46">
        <v>3.2534484208673997E-2</v>
      </c>
      <c r="AC4" s="46">
        <v>0.73762917259858996</v>
      </c>
      <c r="AD4" s="46">
        <v>1.1994903857755499</v>
      </c>
      <c r="AE4" s="46">
        <v>5.7233398420539601E-2</v>
      </c>
      <c r="AF4" s="46">
        <v>1.61853647792084</v>
      </c>
      <c r="AG4" s="46">
        <v>130.27380832840799</v>
      </c>
      <c r="AH4" s="46">
        <v>306.46525351531</v>
      </c>
      <c r="AI4" s="46">
        <v>4.2133359639568199E-2</v>
      </c>
      <c r="AJ4" s="46">
        <v>0.69311059432951705</v>
      </c>
      <c r="AK4" s="46">
        <v>37.213591766396199</v>
      </c>
      <c r="AL4" s="46">
        <v>5.7946763085564399</v>
      </c>
      <c r="AM4" s="46">
        <v>39.711472777019203</v>
      </c>
      <c r="AN4" s="46">
        <v>0.14118452523609101</v>
      </c>
      <c r="AO4" s="46">
        <v>32.265514673680599</v>
      </c>
      <c r="AP4" s="46">
        <v>205.73846184648599</v>
      </c>
      <c r="AQ4" s="46">
        <v>9.5078729478223101E-2</v>
      </c>
      <c r="AR4" s="46">
        <v>8.4325918830304394E-2</v>
      </c>
      <c r="AS4" s="46">
        <v>99.8751490307925</v>
      </c>
      <c r="AT4" s="46">
        <v>0.942979510224495</v>
      </c>
      <c r="AU4" s="46">
        <v>37.6948048928123</v>
      </c>
      <c r="AV4" s="46">
        <v>89.6099253562613</v>
      </c>
      <c r="AW4" s="46">
        <v>1.56641830927856</v>
      </c>
      <c r="AX4" s="46">
        <v>0.51283636375292196</v>
      </c>
      <c r="AY4" s="46">
        <v>4.5820388009937003E-3</v>
      </c>
      <c r="AZ4" s="46">
        <v>23.533720702754898</v>
      </c>
      <c r="BA4" s="46">
        <v>63.969591014434499</v>
      </c>
      <c r="BB4" s="46">
        <v>2.3000053913423102</v>
      </c>
      <c r="BC4" s="46">
        <v>178.391104442451</v>
      </c>
      <c r="BD4" s="46">
        <v>1.0108934494494499E-2</v>
      </c>
    </row>
    <row r="5" spans="1:56" ht="18.75" customHeight="1" x14ac:dyDescent="0.3">
      <c r="A5" s="44" t="s">
        <v>165</v>
      </c>
      <c r="B5" s="45">
        <v>1.4728068918394901</v>
      </c>
      <c r="C5" s="45">
        <v>3.5295536893802599E-3</v>
      </c>
      <c r="D5" s="46">
        <v>0.31251040307071298</v>
      </c>
      <c r="E5" s="45">
        <v>263.96688412875699</v>
      </c>
      <c r="F5" s="45">
        <v>7.6142426379186195E-2</v>
      </c>
      <c r="G5" s="46">
        <v>71.408738749568499</v>
      </c>
      <c r="H5" s="46">
        <v>102.453726323089</v>
      </c>
      <c r="I5" s="46">
        <v>17.6750064713993</v>
      </c>
      <c r="J5" s="46">
        <v>11.831560255134001</v>
      </c>
      <c r="K5" s="46">
        <v>0.24577554831530099</v>
      </c>
      <c r="L5" s="46">
        <v>9.0537287950071192</v>
      </c>
      <c r="M5" s="46">
        <v>23.1597428312894</v>
      </c>
      <c r="N5" s="45">
        <v>0.23270208426604699</v>
      </c>
      <c r="O5" s="46">
        <v>3.3623955676162698</v>
      </c>
      <c r="P5" s="46">
        <v>4.2186962962018201E-4</v>
      </c>
      <c r="Q5" s="46">
        <v>0.32485847134588203</v>
      </c>
      <c r="R5" s="46">
        <v>246.776870234895</v>
      </c>
      <c r="S5" s="46">
        <v>315.49386328432797</v>
      </c>
      <c r="T5" s="46">
        <v>202.787357068978</v>
      </c>
      <c r="U5" s="46">
        <v>8.2432236637112397E-2</v>
      </c>
      <c r="V5" s="46">
        <v>1.0058270693285E-2</v>
      </c>
      <c r="W5" s="46">
        <v>79.771933506961702</v>
      </c>
      <c r="X5" s="46">
        <v>2.0164506978683301</v>
      </c>
      <c r="Y5" s="46">
        <v>11.553934801072099</v>
      </c>
      <c r="Z5" s="46">
        <v>2.3502992450669602</v>
      </c>
      <c r="AA5" s="46">
        <v>1.5634400593342101E-2</v>
      </c>
      <c r="AB5" s="46">
        <v>4.1105863822304502E-2</v>
      </c>
      <c r="AC5" s="46">
        <v>0.50933126401103002</v>
      </c>
      <c r="AD5" s="46">
        <v>1.1452211217017301</v>
      </c>
      <c r="AE5" s="46">
        <v>5.8314127829848801E-2</v>
      </c>
      <c r="AF5" s="46">
        <v>1.7048554268874201</v>
      </c>
      <c r="AG5" s="46">
        <v>122.893213309047</v>
      </c>
      <c r="AH5" s="46">
        <v>310.82173011867599</v>
      </c>
      <c r="AI5" s="46">
        <v>3.4146678938270503E-2</v>
      </c>
      <c r="AJ5" s="46">
        <v>0.81749308292467604</v>
      </c>
      <c r="AK5" s="46">
        <v>40.166644746692199</v>
      </c>
      <c r="AL5" s="46">
        <v>5.7497406929947896</v>
      </c>
      <c r="AM5" s="46">
        <v>43.428938993582001</v>
      </c>
      <c r="AN5" s="46">
        <v>0.14782192808026401</v>
      </c>
      <c r="AO5" s="46">
        <v>45.821140133155701</v>
      </c>
      <c r="AP5" s="46">
        <v>195.52960849527901</v>
      </c>
      <c r="AQ5" s="46">
        <v>0.15976461880293699</v>
      </c>
      <c r="AR5" s="46">
        <v>6.8392583306284699E-2</v>
      </c>
      <c r="AS5" s="46">
        <v>94.160876519433401</v>
      </c>
      <c r="AT5" s="46">
        <v>1.0385364978537199</v>
      </c>
      <c r="AU5" s="46">
        <v>35.923445032420602</v>
      </c>
      <c r="AV5" s="46">
        <v>82.327575568144994</v>
      </c>
      <c r="AW5" s="46">
        <v>1.4223634979839399</v>
      </c>
      <c r="AX5" s="46">
        <v>0.49082541291902398</v>
      </c>
      <c r="AY5" s="46">
        <v>5.8553569344922396E-3</v>
      </c>
      <c r="AZ5" s="46">
        <v>23.165222961334599</v>
      </c>
      <c r="BA5" s="46">
        <v>62.718917935398601</v>
      </c>
      <c r="BB5" s="46">
        <v>2.0943699610501501</v>
      </c>
      <c r="BC5" s="46">
        <v>189.53566458626199</v>
      </c>
      <c r="BD5" s="46">
        <v>1.1670045216756001E-2</v>
      </c>
    </row>
    <row r="6" spans="1:56" ht="18.75" customHeight="1" x14ac:dyDescent="0.3">
      <c r="A6" s="44" t="s">
        <v>166</v>
      </c>
      <c r="B6" s="45">
        <v>1.20792236093645</v>
      </c>
      <c r="C6" s="45">
        <v>3.9967548287306301E-3</v>
      </c>
      <c r="D6" s="46">
        <v>0.30139678531130099</v>
      </c>
      <c r="E6" s="45">
        <v>250.769493842722</v>
      </c>
      <c r="F6" s="45">
        <v>0.243288873580008</v>
      </c>
      <c r="G6" s="46">
        <v>71.866298277545795</v>
      </c>
      <c r="H6" s="46">
        <v>103.347043572033</v>
      </c>
      <c r="I6" s="46">
        <v>11.6718581202233</v>
      </c>
      <c r="J6" s="46">
        <v>10.917898390614999</v>
      </c>
      <c r="K6" s="46">
        <v>1.4868034551148299E-2</v>
      </c>
      <c r="L6" s="46">
        <v>8.51991392128852</v>
      </c>
      <c r="M6" s="46">
        <v>24.470152232312099</v>
      </c>
      <c r="N6" s="45">
        <v>0.30397650754556599</v>
      </c>
      <c r="O6" s="46">
        <v>4.7949004275667901</v>
      </c>
      <c r="P6" s="46">
        <v>8.0911541295123799E-4</v>
      </c>
      <c r="Q6" s="46">
        <v>0.34756492324869798</v>
      </c>
      <c r="R6" s="46">
        <v>266.70642803793402</v>
      </c>
      <c r="S6" s="46">
        <v>352.70377951623999</v>
      </c>
      <c r="T6" s="46">
        <v>192.624328792901</v>
      </c>
      <c r="U6" s="46">
        <v>0.178025850057732</v>
      </c>
      <c r="V6" s="46">
        <v>1.2369512876458801E-2</v>
      </c>
      <c r="W6" s="46">
        <v>81.844433987155099</v>
      </c>
      <c r="X6" s="46">
        <v>2.0687561219894999</v>
      </c>
      <c r="Y6" s="46">
        <v>11.951860650465999</v>
      </c>
      <c r="Z6" s="46">
        <v>2.08570647752873</v>
      </c>
      <c r="AA6" s="46">
        <v>0.152372360708417</v>
      </c>
      <c r="AB6" s="46">
        <v>1.12173924903155E-2</v>
      </c>
      <c r="AC6" s="46">
        <v>0.74803079973112097</v>
      </c>
      <c r="AD6" s="46">
        <v>1.1760521030336799</v>
      </c>
      <c r="AE6" s="46">
        <v>5.4062097797852302E-2</v>
      </c>
      <c r="AF6" s="46">
        <v>1.4983626877385201</v>
      </c>
      <c r="AG6" s="46">
        <v>72.434034227208798</v>
      </c>
      <c r="AH6" s="46">
        <v>266.54731053774299</v>
      </c>
      <c r="AI6" s="46">
        <v>3.0222103261102799E-2</v>
      </c>
      <c r="AJ6" s="46">
        <v>0.64827950430131498</v>
      </c>
      <c r="AK6" s="46">
        <v>38.830122755996904</v>
      </c>
      <c r="AL6" s="46">
        <v>5.7127286035937503</v>
      </c>
      <c r="AM6" s="46">
        <v>40.386865598597602</v>
      </c>
      <c r="AN6" s="46">
        <v>0.13235303322247</v>
      </c>
      <c r="AO6" s="46">
        <v>46.632823204653697</v>
      </c>
      <c r="AP6" s="46">
        <v>201.891944469295</v>
      </c>
      <c r="AQ6" s="46">
        <v>1.8247095856599099E-2</v>
      </c>
      <c r="AR6" s="46">
        <v>3.9648900792569601E-2</v>
      </c>
      <c r="AS6" s="46">
        <v>94.057594350375197</v>
      </c>
      <c r="AT6" s="46">
        <v>1.0209098662785501</v>
      </c>
      <c r="AU6" s="46">
        <v>35.674433215245998</v>
      </c>
      <c r="AV6" s="46">
        <v>96.905450583921507</v>
      </c>
      <c r="AW6" s="46">
        <v>1.7434324472028999</v>
      </c>
      <c r="AX6" s="46">
        <v>0.50453658535641799</v>
      </c>
      <c r="AY6" s="46">
        <v>1.75241344935184E-3</v>
      </c>
      <c r="AZ6" s="46">
        <v>20.825838625878198</v>
      </c>
      <c r="BA6" s="46">
        <v>58.935162240121997</v>
      </c>
      <c r="BB6" s="46">
        <v>2.5178326951630701</v>
      </c>
      <c r="BC6" s="46">
        <v>174.467159904791</v>
      </c>
      <c r="BD6" s="46">
        <v>2.5200193910541398E-2</v>
      </c>
    </row>
    <row r="7" spans="1:56" ht="18.75" customHeight="1" x14ac:dyDescent="0.3">
      <c r="A7" s="44" t="s">
        <v>167</v>
      </c>
      <c r="B7" s="45">
        <v>1.2403024549895401</v>
      </c>
      <c r="C7" s="45">
        <v>4.4467484701200101E-3</v>
      </c>
      <c r="D7" s="46">
        <v>0.28918328352602901</v>
      </c>
      <c r="E7" s="45">
        <v>243.41021016005001</v>
      </c>
      <c r="F7" s="45">
        <v>0.209673473203875</v>
      </c>
      <c r="G7" s="46">
        <v>71.2199853738352</v>
      </c>
      <c r="H7" s="46">
        <v>106.393902972284</v>
      </c>
      <c r="I7" s="46">
        <v>15.1310922643437</v>
      </c>
      <c r="J7" s="46">
        <v>11.6464040861862</v>
      </c>
      <c r="K7" s="46">
        <v>2.0213716180471301E-2</v>
      </c>
      <c r="L7" s="46">
        <v>9.1655217414763896</v>
      </c>
      <c r="M7" s="46">
        <v>24.978558914632799</v>
      </c>
      <c r="N7" s="45">
        <v>0.35424030310390903</v>
      </c>
      <c r="O7" s="46">
        <v>4.1951232073164801</v>
      </c>
      <c r="P7" s="46">
        <v>1.94931154461287E-3</v>
      </c>
      <c r="Q7" s="46">
        <v>0.31422353535527903</v>
      </c>
      <c r="R7" s="46">
        <v>250.32234254223599</v>
      </c>
      <c r="S7" s="46">
        <v>312.54489131753502</v>
      </c>
      <c r="T7" s="46">
        <v>188.391531978752</v>
      </c>
      <c r="U7" s="47">
        <v>9.9404390084059019E-2</v>
      </c>
      <c r="V7" s="46">
        <v>1.16270857493388E-2</v>
      </c>
      <c r="W7" s="46">
        <v>79.272782938003701</v>
      </c>
      <c r="X7" s="46">
        <v>2.11091242675408</v>
      </c>
      <c r="Y7" s="46">
        <v>10.839401853818799</v>
      </c>
      <c r="Z7" s="46">
        <v>2.0662988242812301</v>
      </c>
      <c r="AA7" s="46">
        <v>9.9899933548215303E-2</v>
      </c>
      <c r="AB7" s="46">
        <v>2.38114041012614E-2</v>
      </c>
      <c r="AC7" s="46">
        <v>0.65885788295506298</v>
      </c>
      <c r="AD7" s="46">
        <v>1.3380842552740499</v>
      </c>
      <c r="AE7" s="46">
        <v>5.5441984565461899E-2</v>
      </c>
      <c r="AF7" s="46">
        <v>1.75899260855227</v>
      </c>
      <c r="AG7" s="46">
        <v>212.558034558489</v>
      </c>
      <c r="AH7" s="46">
        <v>264.23815263691699</v>
      </c>
      <c r="AI7" s="46">
        <v>9.2174763946892696E-3</v>
      </c>
      <c r="AJ7" s="46">
        <v>0.62393135433794</v>
      </c>
      <c r="AK7" s="46">
        <v>34.315680245621301</v>
      </c>
      <c r="AL7" s="46">
        <v>5.6334639709462397</v>
      </c>
      <c r="AM7" s="46">
        <v>46.433129144992698</v>
      </c>
      <c r="AN7" s="46">
        <v>0.13789453906631199</v>
      </c>
      <c r="AO7" s="46">
        <v>74.844650446228798</v>
      </c>
      <c r="AP7" s="46">
        <v>191.82737697099</v>
      </c>
      <c r="AQ7" s="46">
        <v>9.4604367425018807E-2</v>
      </c>
      <c r="AR7" s="46">
        <v>8.7594368685467106E-2</v>
      </c>
      <c r="AS7" s="46">
        <v>93.979780892876803</v>
      </c>
      <c r="AT7" s="46">
        <v>1.0893380494926701</v>
      </c>
      <c r="AU7" s="46">
        <v>35.767324122822103</v>
      </c>
      <c r="AV7" s="46">
        <v>166.664618455294</v>
      </c>
      <c r="AW7" s="46">
        <v>1.4581624376759501</v>
      </c>
      <c r="AX7" s="46">
        <v>0.49018658364401702</v>
      </c>
      <c r="AY7" s="46">
        <v>5.5360901423908496E-3</v>
      </c>
      <c r="AZ7" s="46">
        <v>23.349112082329398</v>
      </c>
      <c r="BA7" s="46">
        <v>64.256716216243902</v>
      </c>
      <c r="BB7" s="46">
        <v>2.1009217010011798</v>
      </c>
      <c r="BC7" s="46">
        <v>176.89012234055701</v>
      </c>
      <c r="BD7" s="46">
        <v>1.2489347804444301E-2</v>
      </c>
    </row>
    <row r="8" spans="1:56" ht="18.75" customHeight="1" x14ac:dyDescent="0.3">
      <c r="A8" s="44" t="s">
        <v>168</v>
      </c>
      <c r="B8" s="45">
        <v>1.59810186629131</v>
      </c>
      <c r="C8" s="45">
        <v>4.0879835796612798E-3</v>
      </c>
      <c r="D8" s="46">
        <v>0.32493333698115401</v>
      </c>
      <c r="E8" s="45">
        <v>256.11665379060003</v>
      </c>
      <c r="F8" s="45">
        <v>0.91415026704456803</v>
      </c>
      <c r="G8" s="46">
        <v>74.117517523506294</v>
      </c>
      <c r="H8" s="46">
        <v>110.50189124109799</v>
      </c>
      <c r="I8" s="46">
        <v>16.628730235842699</v>
      </c>
      <c r="J8" s="46">
        <v>12.5325090443938</v>
      </c>
      <c r="K8" s="46">
        <v>1.6990256606131099E-2</v>
      </c>
      <c r="L8" s="46">
        <v>9.4797574844600092</v>
      </c>
      <c r="M8" s="46">
        <v>24.331552058711601</v>
      </c>
      <c r="N8" s="45">
        <v>0.34035837700120403</v>
      </c>
      <c r="O8" s="46">
        <v>4.6699863701811601</v>
      </c>
      <c r="P8" s="46">
        <v>2.3748469760770598E-3</v>
      </c>
      <c r="Q8" s="46">
        <v>0.32555685647815602</v>
      </c>
      <c r="R8" s="46">
        <v>237.22343345584201</v>
      </c>
      <c r="S8" s="46">
        <v>316.903444360712</v>
      </c>
      <c r="T8" s="46">
        <v>200.280015982912</v>
      </c>
      <c r="U8" s="46">
        <v>9.9622558159017605E-2</v>
      </c>
      <c r="V8" s="46">
        <v>1.11857067041377E-2</v>
      </c>
      <c r="W8" s="46">
        <v>83.175738872634199</v>
      </c>
      <c r="X8" s="46">
        <v>2.1105780885067502</v>
      </c>
      <c r="Y8" s="46">
        <v>11.104569869563299</v>
      </c>
      <c r="Z8" s="46">
        <v>2.2230050139571702</v>
      </c>
      <c r="AA8" s="46">
        <v>4.5698191950631302E-2</v>
      </c>
      <c r="AB8" s="47">
        <v>3.0609863584283414E-2</v>
      </c>
      <c r="AC8" s="46">
        <v>0.59575497094915897</v>
      </c>
      <c r="AD8" s="46">
        <v>1.50574038023201</v>
      </c>
      <c r="AE8" s="46">
        <v>6.1681733046479101E-2</v>
      </c>
      <c r="AF8" s="46">
        <v>1.42966219361753</v>
      </c>
      <c r="AG8" s="46">
        <v>119.159759988812</v>
      </c>
      <c r="AH8" s="46">
        <v>299.80471655412998</v>
      </c>
      <c r="AI8" s="46">
        <v>5.1680079715429499E-3</v>
      </c>
      <c r="AJ8" s="46">
        <v>0.72386314472151903</v>
      </c>
      <c r="AK8" s="46">
        <v>34.810119779624799</v>
      </c>
      <c r="AL8" s="46">
        <v>5.9499092263439897</v>
      </c>
      <c r="AM8" s="46">
        <v>46.644820646632397</v>
      </c>
      <c r="AN8" s="46">
        <v>0.133262359892452</v>
      </c>
      <c r="AO8" s="46">
        <v>76.356876419985397</v>
      </c>
      <c r="AP8" s="46">
        <v>191.32704359889499</v>
      </c>
      <c r="AQ8" s="46">
        <v>0.114773859158668</v>
      </c>
      <c r="AR8" s="46">
        <v>9.7542157900984194E-2</v>
      </c>
      <c r="AS8" s="46">
        <v>97.608703541995197</v>
      </c>
      <c r="AT8" s="46">
        <v>1.0961932431033401</v>
      </c>
      <c r="AU8" s="46">
        <v>36.5752988358024</v>
      </c>
      <c r="AV8" s="46">
        <v>87.153851912235694</v>
      </c>
      <c r="AW8" s="46">
        <v>1.5523495132028999</v>
      </c>
      <c r="AX8" s="46">
        <v>0.53355015352563995</v>
      </c>
      <c r="AY8" s="46">
        <v>4.4184200170509502E-3</v>
      </c>
      <c r="AZ8" s="46">
        <v>24.111823078164299</v>
      </c>
      <c r="BA8" s="46">
        <v>64.057238055141099</v>
      </c>
      <c r="BB8" s="46">
        <v>2.05533930361565</v>
      </c>
      <c r="BC8" s="46">
        <v>177.39974632579001</v>
      </c>
      <c r="BD8" s="46">
        <v>2.92724444793395E-2</v>
      </c>
    </row>
    <row r="9" spans="1:56" ht="18.75" customHeight="1" x14ac:dyDescent="0.3">
      <c r="A9" s="44" t="s">
        <v>169</v>
      </c>
      <c r="B9" s="45">
        <v>1.1397468467018299</v>
      </c>
      <c r="C9" s="45">
        <v>3.9526033011320098E-3</v>
      </c>
      <c r="D9" s="46">
        <v>0.30584218217026299</v>
      </c>
      <c r="E9" s="45">
        <v>242.35237715956799</v>
      </c>
      <c r="F9" s="45">
        <v>9.4092072295934401E-2</v>
      </c>
      <c r="G9" s="46">
        <v>67.575075156631996</v>
      </c>
      <c r="H9" s="46">
        <v>103.03488932218001</v>
      </c>
      <c r="I9" s="46">
        <v>31.171926403450399</v>
      </c>
      <c r="J9" s="46">
        <v>14.1270390865848</v>
      </c>
      <c r="K9" s="46">
        <v>0.24736529192377099</v>
      </c>
      <c r="L9" s="46">
        <v>5.5892899932501097</v>
      </c>
      <c r="M9" s="46">
        <v>25.6532042509128</v>
      </c>
      <c r="N9" s="45">
        <v>0.28053075688090501</v>
      </c>
      <c r="O9" s="46">
        <v>2.8487836742750798</v>
      </c>
      <c r="P9" s="46">
        <v>1.3101738409227301E-3</v>
      </c>
      <c r="Q9" s="46">
        <v>0.39551991707404199</v>
      </c>
      <c r="R9" s="46">
        <v>276.94075968393901</v>
      </c>
      <c r="S9" s="46">
        <v>326.56437073184998</v>
      </c>
      <c r="T9" s="46">
        <v>196.334610430265</v>
      </c>
      <c r="U9" s="46">
        <v>6.66875941011532E-2</v>
      </c>
      <c r="V9" s="46">
        <v>1.3747726453161101E-2</v>
      </c>
      <c r="W9" s="46">
        <v>75.256807975701307</v>
      </c>
      <c r="X9" s="46">
        <v>2.0975155783089199</v>
      </c>
      <c r="Y9" s="46">
        <v>10.798475918541101</v>
      </c>
      <c r="Z9" s="46">
        <v>1.98600726963714</v>
      </c>
      <c r="AA9" s="46">
        <v>4.8249930961919898E-3</v>
      </c>
      <c r="AB9" s="46">
        <v>5.6163344443809299E-2</v>
      </c>
      <c r="AC9" s="46">
        <v>0.79041288120507702</v>
      </c>
      <c r="AD9" s="46">
        <v>1.22307210222192</v>
      </c>
      <c r="AE9" s="46">
        <v>5.4108850871208002E-2</v>
      </c>
      <c r="AF9" s="46">
        <v>1.6296771744193299</v>
      </c>
      <c r="AG9" s="46">
        <v>123.491329759842</v>
      </c>
      <c r="AH9" s="46">
        <v>303.36394471215101</v>
      </c>
      <c r="AI9" s="46">
        <v>2.00307560671436E-2</v>
      </c>
      <c r="AJ9" s="46">
        <v>0.73892069173777797</v>
      </c>
      <c r="AK9" s="46">
        <v>40.854210643708903</v>
      </c>
      <c r="AL9" s="46">
        <v>5.5672684392608396</v>
      </c>
      <c r="AM9" s="46">
        <v>51.421987882656303</v>
      </c>
      <c r="AN9" s="46">
        <v>0.13324402334775701</v>
      </c>
      <c r="AO9" s="46">
        <v>36.050950093064003</v>
      </c>
      <c r="AP9" s="46">
        <v>185.79530780130199</v>
      </c>
      <c r="AQ9" s="46">
        <v>0.144165373360229</v>
      </c>
      <c r="AR9" s="46">
        <v>2.6991831709760002E-2</v>
      </c>
      <c r="AS9" s="46">
        <v>87.525643352615006</v>
      </c>
      <c r="AT9" s="46">
        <v>1.1589858998136999</v>
      </c>
      <c r="AU9" s="46">
        <v>34.4896354954383</v>
      </c>
      <c r="AV9" s="46">
        <v>90.004966538769807</v>
      </c>
      <c r="AW9" s="46">
        <v>1.8115436722184699</v>
      </c>
      <c r="AX9" s="46">
        <v>0.49519939584579598</v>
      </c>
      <c r="AY9" s="46">
        <v>5.3712481220814503E-3</v>
      </c>
      <c r="AZ9" s="46">
        <v>27.2619174863148</v>
      </c>
      <c r="BA9" s="46">
        <v>63.678686281210702</v>
      </c>
      <c r="BB9" s="46">
        <v>2.4777477047783401</v>
      </c>
      <c r="BC9" s="46">
        <v>187.15359692396601</v>
      </c>
      <c r="BD9" s="46">
        <v>8.3216603003994308E-3</v>
      </c>
    </row>
    <row r="10" spans="1:56" ht="18.75" customHeight="1" x14ac:dyDescent="0.3">
      <c r="A10" s="44" t="s">
        <v>170</v>
      </c>
      <c r="B10" s="45">
        <v>1.6328835853668799</v>
      </c>
      <c r="C10" s="45">
        <v>4.1420226668216001E-3</v>
      </c>
      <c r="D10" s="46">
        <v>0.296075049060877</v>
      </c>
      <c r="E10" s="45">
        <v>251.362424354246</v>
      </c>
      <c r="F10" s="45">
        <v>0.43869670555423701</v>
      </c>
      <c r="G10" s="46">
        <v>78.462783068758</v>
      </c>
      <c r="H10" s="46">
        <v>107.056280197858</v>
      </c>
      <c r="I10" s="46">
        <v>10.886241983457101</v>
      </c>
      <c r="J10" s="46">
        <v>16.027818858508901</v>
      </c>
      <c r="K10" s="46">
        <v>3.9548248901635899E-2</v>
      </c>
      <c r="L10" s="46">
        <v>12.6961439148583</v>
      </c>
      <c r="M10" s="46">
        <v>27.084069364606801</v>
      </c>
      <c r="N10" s="45">
        <v>0.32313803980036399</v>
      </c>
      <c r="O10" s="46">
        <v>14.152538112637499</v>
      </c>
      <c r="P10" s="46">
        <v>6.2107741975801095E-4</v>
      </c>
      <c r="Q10" s="46">
        <v>9.8378563097357596E-2</v>
      </c>
      <c r="R10" s="46">
        <v>120.117300333413</v>
      </c>
      <c r="S10" s="46">
        <v>117.10152934756501</v>
      </c>
      <c r="T10" s="46">
        <v>191.444246582933</v>
      </c>
      <c r="U10" s="46">
        <v>9.4937230729195396E-2</v>
      </c>
      <c r="V10" s="46">
        <v>7.3009605379613504E-3</v>
      </c>
      <c r="W10" s="46">
        <v>103.384015584978</v>
      </c>
      <c r="X10" s="46">
        <v>2.15536812898748</v>
      </c>
      <c r="Y10" s="46">
        <v>15.954064771799001</v>
      </c>
      <c r="Z10" s="46">
        <v>1.65286270362205</v>
      </c>
      <c r="AA10" s="46">
        <v>1.7303029640561199E-2</v>
      </c>
      <c r="AB10" s="46">
        <v>2.9279011530924399E-2</v>
      </c>
      <c r="AC10" s="46">
        <v>0.519847431329164</v>
      </c>
      <c r="AD10" s="46">
        <v>1.17062930739981</v>
      </c>
      <c r="AE10" s="46">
        <v>4.3119210170498398E-2</v>
      </c>
      <c r="AF10" s="46">
        <v>1.15054843548602</v>
      </c>
      <c r="AG10" s="46">
        <v>199.729129443358</v>
      </c>
      <c r="AH10" s="46">
        <v>297.58209016795598</v>
      </c>
      <c r="AI10" s="46">
        <v>1.7373488997339799E-3</v>
      </c>
      <c r="AJ10" s="46">
        <v>0.54709102851924396</v>
      </c>
      <c r="AK10" s="46">
        <v>25.855158017761699</v>
      </c>
      <c r="AL10" s="46">
        <v>7.7350106386561199</v>
      </c>
      <c r="AM10" s="46">
        <v>33.961144236292299</v>
      </c>
      <c r="AN10" s="46">
        <v>0.13484249097906201</v>
      </c>
      <c r="AO10" s="46">
        <v>48.789415634945499</v>
      </c>
      <c r="AP10" s="46">
        <v>215.26426109147801</v>
      </c>
      <c r="AQ10" s="46">
        <v>0.11476637623465299</v>
      </c>
      <c r="AR10" s="46">
        <v>1.0714309575418701E-2</v>
      </c>
      <c r="AS10" s="46">
        <v>134.600546563835</v>
      </c>
      <c r="AT10" s="46">
        <v>1.14203528879813</v>
      </c>
      <c r="AU10" s="46">
        <v>37.682118517332299</v>
      </c>
      <c r="AV10" s="46">
        <v>156.10825765203401</v>
      </c>
      <c r="AW10" s="46">
        <v>2.41617713706232</v>
      </c>
      <c r="AX10" s="46">
        <v>0.52505688175078102</v>
      </c>
      <c r="AY10" s="46">
        <v>5.1401651027889001E-3</v>
      </c>
      <c r="AZ10" s="46">
        <v>25.255872694159699</v>
      </c>
      <c r="BA10" s="46">
        <v>76.317508967414099</v>
      </c>
      <c r="BB10" s="46">
        <v>0.23903624550057201</v>
      </c>
      <c r="BC10" s="46">
        <v>169.94772684530301</v>
      </c>
      <c r="BD10" s="46">
        <v>2.05151153493906E-2</v>
      </c>
    </row>
    <row r="11" spans="1:56" ht="18.75" customHeight="1" x14ac:dyDescent="0.3">
      <c r="A11" s="44" t="s">
        <v>171</v>
      </c>
      <c r="B11" s="45">
        <v>1.3758456393363101</v>
      </c>
      <c r="C11" s="45">
        <v>4.8400747367654201E-3</v>
      </c>
      <c r="D11" s="46">
        <v>0.28848044113952898</v>
      </c>
      <c r="E11" s="45">
        <v>240.50805515974099</v>
      </c>
      <c r="F11" s="45">
        <v>2.0035420753731401</v>
      </c>
      <c r="G11" s="46">
        <v>79.758460991579298</v>
      </c>
      <c r="H11" s="46">
        <v>117.684546250369</v>
      </c>
      <c r="I11" s="46">
        <v>11.7771378260856</v>
      </c>
      <c r="J11" s="46">
        <v>15.076853345115</v>
      </c>
      <c r="K11" s="46">
        <v>1.04152276820903E-2</v>
      </c>
      <c r="L11" s="46">
        <v>12.2179594835823</v>
      </c>
      <c r="M11" s="46">
        <v>26.766589979915398</v>
      </c>
      <c r="N11" s="45">
        <v>0.309796968543748</v>
      </c>
      <c r="O11" s="46">
        <v>15.597758728079899</v>
      </c>
      <c r="P11" s="46">
        <v>3.1111683260741201E-4</v>
      </c>
      <c r="Q11" s="46">
        <v>9.0948948830716497E-2</v>
      </c>
      <c r="R11" s="46">
        <v>108.74718209786199</v>
      </c>
      <c r="S11" s="46">
        <v>116.548911838338</v>
      </c>
      <c r="T11" s="46">
        <v>192.88552124521999</v>
      </c>
      <c r="U11" s="46">
        <v>9.7421868902664299E-2</v>
      </c>
      <c r="V11" s="46">
        <v>4.7741543740346098E-3</v>
      </c>
      <c r="W11" s="46">
        <v>105.16348584609899</v>
      </c>
      <c r="X11" s="46">
        <v>2.2184288627542998</v>
      </c>
      <c r="Y11" s="46">
        <v>13.677801764877699</v>
      </c>
      <c r="Z11" s="46">
        <v>1.76842808428686</v>
      </c>
      <c r="AA11" s="46">
        <v>3.21413277323538E-2</v>
      </c>
      <c r="AB11" s="46">
        <v>2.5003344812429901E-2</v>
      </c>
      <c r="AC11" s="46">
        <v>0.54221651030026297</v>
      </c>
      <c r="AD11" s="46">
        <v>1.20356639316028</v>
      </c>
      <c r="AE11" s="46">
        <v>4.0113642987159401E-2</v>
      </c>
      <c r="AF11" s="46">
        <v>1.2210729447184101</v>
      </c>
      <c r="AG11" s="46">
        <v>100.41689102927501</v>
      </c>
      <c r="AH11" s="46">
        <v>298.97977361017701</v>
      </c>
      <c r="AI11" s="46">
        <v>2.0996741417973002E-3</v>
      </c>
      <c r="AJ11" s="46">
        <v>0.49412430600540302</v>
      </c>
      <c r="AK11" s="46">
        <v>25.375505493392598</v>
      </c>
      <c r="AL11" s="46">
        <v>7.8655888603199697</v>
      </c>
      <c r="AM11" s="46">
        <v>62.193666473387204</v>
      </c>
      <c r="AN11" s="46">
        <v>0.103173832976017</v>
      </c>
      <c r="AO11" s="46">
        <v>49.7531650443091</v>
      </c>
      <c r="AP11" s="46">
        <v>191.18241164477499</v>
      </c>
      <c r="AQ11" s="46">
        <v>0.22537307573271201</v>
      </c>
      <c r="AR11" s="46">
        <v>1.51063393405772E-3</v>
      </c>
      <c r="AS11" s="46">
        <v>132.420198692691</v>
      </c>
      <c r="AT11" s="46">
        <v>1.0562210492562301</v>
      </c>
      <c r="AU11" s="46">
        <v>43.533845591354499</v>
      </c>
      <c r="AV11" s="46">
        <v>85.774734962149694</v>
      </c>
      <c r="AW11" s="46">
        <v>2.0738439383726601</v>
      </c>
      <c r="AX11" s="46">
        <v>0.50201707140881502</v>
      </c>
      <c r="AY11" s="46">
        <v>4.2567306714995498E-3</v>
      </c>
      <c r="AZ11" s="46">
        <v>22.588029974009199</v>
      </c>
      <c r="BA11" s="46">
        <v>70.995569628711493</v>
      </c>
      <c r="BB11" s="46">
        <v>0.19386008088968501</v>
      </c>
      <c r="BC11" s="46">
        <v>171.49756931336299</v>
      </c>
      <c r="BD11" s="48">
        <v>1.6487044143755861E-2</v>
      </c>
    </row>
    <row r="12" spans="1:56" ht="18.75" customHeight="1" x14ac:dyDescent="0.3">
      <c r="A12" s="44" t="s">
        <v>172</v>
      </c>
      <c r="B12" s="45">
        <v>1.35856742778997</v>
      </c>
      <c r="C12" s="45">
        <v>4.9094840064503199E-3</v>
      </c>
      <c r="D12" s="46">
        <v>0.30473480593195101</v>
      </c>
      <c r="E12" s="45">
        <v>247.59425599132399</v>
      </c>
      <c r="F12" s="45">
        <v>0.95642678922744095</v>
      </c>
      <c r="G12" s="46">
        <v>78.589308562605197</v>
      </c>
      <c r="H12" s="46">
        <v>105.71469647898</v>
      </c>
      <c r="I12" s="46">
        <v>9.2411644561118997</v>
      </c>
      <c r="J12" s="46">
        <v>18.497649639669099</v>
      </c>
      <c r="K12" s="46">
        <v>0.37224187709429202</v>
      </c>
      <c r="L12" s="46">
        <v>12.6587657380861</v>
      </c>
      <c r="M12" s="46">
        <v>25.901743108401099</v>
      </c>
      <c r="N12" s="45">
        <v>0.17674363185627001</v>
      </c>
      <c r="O12" s="46">
        <v>15.5091033810067</v>
      </c>
      <c r="P12" s="46">
        <v>7.7539041323971397E-4</v>
      </c>
      <c r="Q12" s="46">
        <v>9.0689923516920803E-2</v>
      </c>
      <c r="R12" s="46">
        <v>130.17248406540699</v>
      </c>
      <c r="S12" s="46">
        <v>138.63193215493499</v>
      </c>
      <c r="T12" s="46">
        <v>192.03854103102401</v>
      </c>
      <c r="U12" s="46">
        <v>3.9697002811061199E-2</v>
      </c>
      <c r="V12" s="46">
        <v>4.45630036974844E-3</v>
      </c>
      <c r="W12" s="46">
        <v>104.88178247328</v>
      </c>
      <c r="X12" s="46">
        <v>2.0801267553669098</v>
      </c>
      <c r="Y12" s="46">
        <v>13.745399553167401</v>
      </c>
      <c r="Z12" s="46">
        <v>1.86187934068528</v>
      </c>
      <c r="AA12" s="46">
        <v>5.3757623233997603E-2</v>
      </c>
      <c r="AB12" s="46">
        <v>2.4199134639363601E-2</v>
      </c>
      <c r="AC12" s="46">
        <v>0.42272261277328899</v>
      </c>
      <c r="AD12" s="46">
        <v>1.2847820507306</v>
      </c>
      <c r="AE12" s="46">
        <v>4.0834144642537901E-2</v>
      </c>
      <c r="AF12" s="46">
        <v>1.1984092854116</v>
      </c>
      <c r="AG12" s="46">
        <v>229.94707183082099</v>
      </c>
      <c r="AH12" s="46">
        <v>315.12038920473799</v>
      </c>
      <c r="AI12" s="46">
        <v>2.6243106470122501E-3</v>
      </c>
      <c r="AJ12" s="46">
        <v>0.44016500823472299</v>
      </c>
      <c r="AK12" s="46">
        <v>25.3436189284667</v>
      </c>
      <c r="AL12" s="46">
        <v>7.5795378179765303</v>
      </c>
      <c r="AM12" s="46">
        <v>61.623771691968003</v>
      </c>
      <c r="AN12" s="46">
        <v>0.104019119336066</v>
      </c>
      <c r="AO12" s="46">
        <v>56.273896740743197</v>
      </c>
      <c r="AP12" s="46">
        <v>197.18135591134001</v>
      </c>
      <c r="AQ12" s="46">
        <v>0.23916917500617099</v>
      </c>
      <c r="AR12" s="46">
        <v>7.0521933151659697E-3</v>
      </c>
      <c r="AS12" s="46">
        <v>128.56316128416699</v>
      </c>
      <c r="AT12" s="46">
        <v>1.0569235626053199</v>
      </c>
      <c r="AU12" s="46">
        <v>43.0763180431425</v>
      </c>
      <c r="AV12" s="46">
        <v>173.78495200514999</v>
      </c>
      <c r="AW12" s="46">
        <v>2.1051243479741601</v>
      </c>
      <c r="AX12" s="46">
        <v>0.54194218992920795</v>
      </c>
      <c r="AY12" s="46">
        <v>3.5432304144188001E-3</v>
      </c>
      <c r="AZ12" s="46">
        <v>23.262763773192901</v>
      </c>
      <c r="BA12" s="46">
        <v>71.995794725239705</v>
      </c>
      <c r="BB12" s="46">
        <v>0.21058643135066901</v>
      </c>
      <c r="BC12" s="46">
        <v>170.58994516053599</v>
      </c>
      <c r="BD12" s="48">
        <v>1.6487044143755861E-2</v>
      </c>
    </row>
    <row r="13" spans="1:56" ht="18.75" customHeight="1" x14ac:dyDescent="0.3">
      <c r="A13" s="44" t="s">
        <v>173</v>
      </c>
      <c r="B13" s="45">
        <v>0.95778980969341299</v>
      </c>
      <c r="C13" s="45">
        <v>4.2743487284455399E-3</v>
      </c>
      <c r="D13" s="46">
        <v>0.33211854419150499</v>
      </c>
      <c r="E13" s="45">
        <v>255.346542024922</v>
      </c>
      <c r="F13" s="45">
        <v>2.61201580375428</v>
      </c>
      <c r="G13" s="46">
        <v>75.191610140924297</v>
      </c>
      <c r="H13" s="49">
        <v>106.25936423686261</v>
      </c>
      <c r="I13" s="46">
        <v>14.0278042935114</v>
      </c>
      <c r="J13" s="46">
        <v>15.835515141038</v>
      </c>
      <c r="K13" s="46">
        <v>1.7017839364372001E-2</v>
      </c>
      <c r="L13" s="46">
        <v>12.689979289255801</v>
      </c>
      <c r="M13" s="46">
        <v>25.5923440511678</v>
      </c>
      <c r="N13" s="45">
        <v>0.34669228026537302</v>
      </c>
      <c r="O13" s="46">
        <v>15.2326016134606</v>
      </c>
      <c r="P13" s="46">
        <v>1.2321512720169501E-3</v>
      </c>
      <c r="Q13" s="46">
        <v>9.6107403477237993E-2</v>
      </c>
      <c r="R13" s="46">
        <v>110.74195902905601</v>
      </c>
      <c r="S13" s="46">
        <v>110.629442251748</v>
      </c>
      <c r="T13" s="46">
        <v>193.88665305169201</v>
      </c>
      <c r="U13" s="46">
        <v>0.146594817509939</v>
      </c>
      <c r="V13" s="46">
        <v>6.35195733221378E-3</v>
      </c>
      <c r="W13" s="46">
        <v>98.448399316614001</v>
      </c>
      <c r="X13" s="46">
        <v>2.0626327025483602</v>
      </c>
      <c r="Y13" s="46">
        <v>15.0928717775496</v>
      </c>
      <c r="Z13" s="46">
        <v>1.84951660809031</v>
      </c>
      <c r="AA13" s="46">
        <v>0.100550417648582</v>
      </c>
      <c r="AB13" s="46">
        <v>3.49682550386625E-2</v>
      </c>
      <c r="AC13" s="46">
        <v>0.35948007070886301</v>
      </c>
      <c r="AD13" s="46">
        <v>1.31620641441505</v>
      </c>
      <c r="AE13" s="46">
        <v>4.2261484320990299E-2</v>
      </c>
      <c r="AF13" s="46">
        <v>1.00469901713489</v>
      </c>
      <c r="AG13" s="46">
        <v>123.269161999953</v>
      </c>
      <c r="AH13" s="46">
        <v>303.68411423603601</v>
      </c>
      <c r="AI13" s="46">
        <v>1.32551095279408E-3</v>
      </c>
      <c r="AJ13" s="46">
        <v>0.627015934689092</v>
      </c>
      <c r="AK13" s="46">
        <v>27.605658336730698</v>
      </c>
      <c r="AL13" s="46">
        <v>7.2451743965296398</v>
      </c>
      <c r="AM13" s="46">
        <v>57.085684036088203</v>
      </c>
      <c r="AN13" s="46">
        <v>0.12671745941964599</v>
      </c>
      <c r="AO13" s="46">
        <v>60.016208469213701</v>
      </c>
      <c r="AP13" s="46">
        <v>202.92022990141501</v>
      </c>
      <c r="AQ13" s="46">
        <v>8.8347765751284599E-2</v>
      </c>
      <c r="AR13" s="46">
        <v>3.0686386155882098E-2</v>
      </c>
      <c r="AS13" s="46">
        <v>130.64468655911801</v>
      </c>
      <c r="AT13" s="46">
        <v>0.91835728153599505</v>
      </c>
      <c r="AU13" s="46">
        <v>38.326452884511198</v>
      </c>
      <c r="AV13" s="46">
        <v>193.37591607776</v>
      </c>
      <c r="AW13" s="46">
        <v>2.2353501360855002</v>
      </c>
      <c r="AX13" s="46">
        <v>0.58063556212128198</v>
      </c>
      <c r="AY13" s="46">
        <v>4.7146560446043803E-3</v>
      </c>
      <c r="AZ13" s="46">
        <v>24.636987029286999</v>
      </c>
      <c r="BA13" s="46">
        <v>73.097736474036296</v>
      </c>
      <c r="BB13" s="46">
        <v>0.221336168049659</v>
      </c>
      <c r="BC13" s="46">
        <v>173.97281889613001</v>
      </c>
      <c r="BD13" s="48">
        <v>1.6487044143755861E-2</v>
      </c>
    </row>
    <row r="14" spans="1:56" ht="18.75" customHeight="1" x14ac:dyDescent="0.3">
      <c r="A14" s="44" t="s">
        <v>174</v>
      </c>
      <c r="B14" s="45">
        <v>1.0539719484613099</v>
      </c>
      <c r="C14" s="45">
        <v>3.9502073330429403E-3</v>
      </c>
      <c r="D14" s="46">
        <v>0.42347271104831502</v>
      </c>
      <c r="E14" s="45">
        <v>261.267609795373</v>
      </c>
      <c r="F14" s="45">
        <v>0.54960629350363899</v>
      </c>
      <c r="G14" s="46">
        <v>71.817887057509296</v>
      </c>
      <c r="H14" s="49">
        <v>106.25936423686261</v>
      </c>
      <c r="I14" s="46">
        <v>13.430079997016099</v>
      </c>
      <c r="J14" s="46">
        <v>19.8687066450352</v>
      </c>
      <c r="K14" s="46">
        <v>1.5845249175301501E-2</v>
      </c>
      <c r="L14" s="46">
        <v>12.6909480082395</v>
      </c>
      <c r="M14" s="46">
        <v>25.7518409539963</v>
      </c>
      <c r="N14" s="45">
        <v>0.23895832100141401</v>
      </c>
      <c r="O14" s="46">
        <v>15.091668613727601</v>
      </c>
      <c r="P14" s="46">
        <v>6.6670852266727503E-4</v>
      </c>
      <c r="Q14" s="46">
        <v>0.10294400349935599</v>
      </c>
      <c r="R14" s="46">
        <v>139.48953350011101</v>
      </c>
      <c r="S14" s="46">
        <v>131.41451130344399</v>
      </c>
      <c r="T14" s="46">
        <v>213.18862242887101</v>
      </c>
      <c r="U14" s="46">
        <v>6.5733029689458197E-2</v>
      </c>
      <c r="V14" s="46">
        <v>5.2878979720647401E-3</v>
      </c>
      <c r="W14" s="46">
        <v>94.822095201006107</v>
      </c>
      <c r="X14" s="46">
        <v>2.24904776824035</v>
      </c>
      <c r="Y14" s="46">
        <v>21.4231796277797</v>
      </c>
      <c r="Z14" s="46">
        <v>1.8759809392375399</v>
      </c>
      <c r="AA14" s="46">
        <v>2.9644975254972301E-2</v>
      </c>
      <c r="AB14" s="46">
        <v>2.6631307009964501E-2</v>
      </c>
      <c r="AC14" s="46">
        <v>0.58669864933417504</v>
      </c>
      <c r="AD14" s="46">
        <v>1.2381029759011499</v>
      </c>
      <c r="AE14" s="46">
        <v>4.17212106306857E-2</v>
      </c>
      <c r="AF14" s="46">
        <v>1.36248180889464</v>
      </c>
      <c r="AG14" s="46">
        <v>62.357392380722203</v>
      </c>
      <c r="AH14" s="46">
        <v>296.04515834243801</v>
      </c>
      <c r="AI14" s="46">
        <v>1.40422373952937E-3</v>
      </c>
      <c r="AJ14" s="46">
        <v>0.79351739591757398</v>
      </c>
      <c r="AK14" s="46">
        <v>26.285870104074998</v>
      </c>
      <c r="AL14" s="46">
        <v>7.0984349960603801</v>
      </c>
      <c r="AM14" s="46">
        <v>93.017955009342899</v>
      </c>
      <c r="AN14" s="46">
        <v>0.22852088616125801</v>
      </c>
      <c r="AO14" s="46">
        <v>42.757411749781397</v>
      </c>
      <c r="AP14" s="46">
        <v>220.279571659688</v>
      </c>
      <c r="AQ14" s="46">
        <v>7.8634938311912803E-2</v>
      </c>
      <c r="AR14" s="46">
        <v>4.1469936725746601E-2</v>
      </c>
      <c r="AS14" s="46">
        <v>128.67373844193</v>
      </c>
      <c r="AT14" s="46">
        <v>1.0810365456845701</v>
      </c>
      <c r="AU14" s="46">
        <v>35.612615687212298</v>
      </c>
      <c r="AV14" s="46">
        <v>194.67086539061901</v>
      </c>
      <c r="AW14" s="46">
        <v>2.6829572636313901</v>
      </c>
      <c r="AX14" s="46">
        <v>0.76046151194451495</v>
      </c>
      <c r="AY14" s="46">
        <v>5.23853908497488E-3</v>
      </c>
      <c r="AZ14" s="46">
        <v>30.283797883834399</v>
      </c>
      <c r="BA14" s="46">
        <v>76.667376954217801</v>
      </c>
      <c r="BB14" s="46">
        <v>0.29283382041171102</v>
      </c>
      <c r="BC14" s="46">
        <v>183.03444830115399</v>
      </c>
      <c r="BD14" s="46">
        <v>2.7885972339311199E-2</v>
      </c>
    </row>
    <row r="15" spans="1:56" ht="18.75" customHeight="1" x14ac:dyDescent="0.3">
      <c r="A15" s="44" t="s">
        <v>175</v>
      </c>
      <c r="B15" s="45">
        <v>0.94559121409633495</v>
      </c>
      <c r="C15" s="45">
        <v>4.5933208242856698E-3</v>
      </c>
      <c r="D15" s="46">
        <v>0.47750152104314803</v>
      </c>
      <c r="E15" s="45">
        <v>256.52098825655003</v>
      </c>
      <c r="F15" s="45">
        <v>0.90059117657643994</v>
      </c>
      <c r="G15" s="46">
        <v>76.271149873526397</v>
      </c>
      <c r="H15" s="49">
        <v>106.25936423686299</v>
      </c>
      <c r="I15" s="46">
        <v>21.7584374098805</v>
      </c>
      <c r="J15" s="46">
        <v>15.7159383948079</v>
      </c>
      <c r="K15" s="46">
        <v>1.23164629224245E-2</v>
      </c>
      <c r="L15" s="46">
        <v>13.538309173943301</v>
      </c>
      <c r="M15" s="46">
        <v>25.3155575345742</v>
      </c>
      <c r="N15" s="45">
        <v>0.30630887831421399</v>
      </c>
      <c r="O15" s="46">
        <v>16.744935624491902</v>
      </c>
      <c r="P15" s="46">
        <v>9.0849167854904701E-4</v>
      </c>
      <c r="Q15" s="46">
        <v>0.10140855576093399</v>
      </c>
      <c r="R15" s="46">
        <v>111.097426524662</v>
      </c>
      <c r="S15" s="46">
        <v>114.236925801894</v>
      </c>
      <c r="T15" s="46">
        <v>197.22241498092399</v>
      </c>
      <c r="U15" s="46">
        <v>6.7229016587199097E-2</v>
      </c>
      <c r="V15" s="46">
        <v>5.3212797942437896E-3</v>
      </c>
      <c r="W15" s="46">
        <v>108.47757727148699</v>
      </c>
      <c r="X15" s="46">
        <v>2.3573319750107502</v>
      </c>
      <c r="Y15" s="46">
        <v>46.490102600856403</v>
      </c>
      <c r="Z15" s="46">
        <v>1.83106435049549</v>
      </c>
      <c r="AA15" s="46">
        <v>5.7722321971375203E-2</v>
      </c>
      <c r="AB15" s="46">
        <v>3.8880395329322102E-2</v>
      </c>
      <c r="AC15" s="46">
        <v>0.49503760250511503</v>
      </c>
      <c r="AD15" s="46">
        <v>1.21265512373783</v>
      </c>
      <c r="AE15" s="46">
        <v>4.1894516351451798E-2</v>
      </c>
      <c r="AF15" s="46">
        <v>1.3572485065586199</v>
      </c>
      <c r="AG15" s="46">
        <v>107.39717726040899</v>
      </c>
      <c r="AH15" s="46">
        <v>302.49781263004502</v>
      </c>
      <c r="AI15" s="46">
        <v>5.27746818737161E-3</v>
      </c>
      <c r="AJ15" s="46">
        <v>0.66884213028373696</v>
      </c>
      <c r="AK15" s="46">
        <v>22.023565058146598</v>
      </c>
      <c r="AL15" s="46">
        <v>7.8123978112548702</v>
      </c>
      <c r="AM15" s="46">
        <v>108.186601974349</v>
      </c>
      <c r="AN15" s="46">
        <v>0.57703958759804896</v>
      </c>
      <c r="AO15" s="46">
        <v>42.174680824195697</v>
      </c>
      <c r="AP15" s="46">
        <v>239.613838681038</v>
      </c>
      <c r="AQ15" s="46">
        <v>0.11990208283803</v>
      </c>
      <c r="AR15" s="46">
        <v>0.13315312481500799</v>
      </c>
      <c r="AS15" s="46">
        <v>143.642096557179</v>
      </c>
      <c r="AT15" s="46">
        <v>1.1780393007127501</v>
      </c>
      <c r="AU15" s="46">
        <v>52.808408414862797</v>
      </c>
      <c r="AV15" s="46">
        <v>349.54281883723002</v>
      </c>
      <c r="AW15" s="46">
        <v>2.8985821616001002</v>
      </c>
      <c r="AX15" s="46">
        <v>0.78159123140044695</v>
      </c>
      <c r="AY15" s="46">
        <v>6.7213629974329399E-3</v>
      </c>
      <c r="AZ15" s="46">
        <v>46.974070375855597</v>
      </c>
      <c r="BA15" s="46">
        <v>75.634515297590198</v>
      </c>
      <c r="BB15" s="46">
        <v>0.38765135343636498</v>
      </c>
      <c r="BC15" s="46">
        <v>200.506330149577</v>
      </c>
      <c r="BD15" s="46">
        <v>1.07948851330986E-2</v>
      </c>
    </row>
    <row r="16" spans="1:56" ht="18.75" customHeight="1" x14ac:dyDescent="0.3">
      <c r="A16" s="44" t="s">
        <v>176</v>
      </c>
      <c r="B16" s="45">
        <v>0.63030671503325797</v>
      </c>
      <c r="C16" s="45">
        <v>5.3733275730152696E-3</v>
      </c>
      <c r="D16" s="46">
        <v>0.50024661055661501</v>
      </c>
      <c r="E16" s="45">
        <v>260.26564730970603</v>
      </c>
      <c r="F16" s="45">
        <v>1.4449208302010299</v>
      </c>
      <c r="G16" s="46">
        <v>78.134121676949107</v>
      </c>
      <c r="H16" s="49">
        <v>106.25936423686299</v>
      </c>
      <c r="I16" s="46">
        <v>14.726381666382499</v>
      </c>
      <c r="J16" s="46">
        <v>19.086322731195001</v>
      </c>
      <c r="K16" s="46">
        <v>3.1454554865677699E-2</v>
      </c>
      <c r="L16" s="46">
        <v>12.558511376968401</v>
      </c>
      <c r="M16" s="46">
        <v>23.063683893726999</v>
      </c>
      <c r="N16" s="45">
        <v>0.26885138569771899</v>
      </c>
      <c r="O16" s="46">
        <v>16.573669482198301</v>
      </c>
      <c r="P16" s="48">
        <v>1.7320778187693135E-3</v>
      </c>
      <c r="Q16" s="46">
        <v>0.110045658354102</v>
      </c>
      <c r="R16" s="46">
        <v>120.553224095313</v>
      </c>
      <c r="S16" s="46">
        <v>115.518375982221</v>
      </c>
      <c r="T16" s="46">
        <v>196.38172867299201</v>
      </c>
      <c r="U16" s="46">
        <v>7.3292185829287398E-2</v>
      </c>
      <c r="V16" s="46">
        <v>5.5398306818194298E-3</v>
      </c>
      <c r="W16" s="46">
        <v>106.800016005468</v>
      </c>
      <c r="X16" s="46">
        <v>2.4505000734568001</v>
      </c>
      <c r="Y16" s="46">
        <v>44.744682066634397</v>
      </c>
      <c r="Z16" s="46">
        <v>1.7437748413952401</v>
      </c>
      <c r="AA16" s="46">
        <v>0.12572833607999201</v>
      </c>
      <c r="AB16" s="46">
        <v>2.8523717789002902E-2</v>
      </c>
      <c r="AC16" s="46">
        <v>0.59124945768491699</v>
      </c>
      <c r="AD16" s="46">
        <v>1.2218855548804399</v>
      </c>
      <c r="AE16" s="46">
        <v>4.5813644820788597E-2</v>
      </c>
      <c r="AF16" s="46">
        <v>1.2295627855531901</v>
      </c>
      <c r="AG16" s="46">
        <v>209.50997461074101</v>
      </c>
      <c r="AH16" s="46">
        <v>293.25394956792701</v>
      </c>
      <c r="AI16" s="46">
        <v>1.4047041374599801E-2</v>
      </c>
      <c r="AJ16" s="46">
        <v>0.74711440074415503</v>
      </c>
      <c r="AK16" s="46">
        <v>21.760998352833401</v>
      </c>
      <c r="AL16" s="46">
        <v>7.9053076281606103</v>
      </c>
      <c r="AM16" s="46">
        <v>91.678784889327403</v>
      </c>
      <c r="AN16" s="46">
        <v>0.52569460801722201</v>
      </c>
      <c r="AO16" s="46">
        <v>41.678127173958799</v>
      </c>
      <c r="AP16" s="46">
        <v>254.99611871428601</v>
      </c>
      <c r="AQ16" s="46">
        <v>1.50288592295033E-2</v>
      </c>
      <c r="AR16" s="46">
        <v>4.0374051300615603E-2</v>
      </c>
      <c r="AS16" s="46">
        <v>142.19088021497001</v>
      </c>
      <c r="AT16" s="46">
        <v>0.89697986674844599</v>
      </c>
      <c r="AU16" s="46">
        <v>51.665716166582797</v>
      </c>
      <c r="AV16" s="46">
        <v>617.49321088618603</v>
      </c>
      <c r="AW16" s="46">
        <v>3.0664369715785802</v>
      </c>
      <c r="AX16" s="46">
        <v>0.783861535277664</v>
      </c>
      <c r="AY16" s="46">
        <v>1.07317649379099E-2</v>
      </c>
      <c r="AZ16" s="46">
        <v>47.311366223821899</v>
      </c>
      <c r="BA16" s="46">
        <v>74.9152259300362</v>
      </c>
      <c r="BB16" s="46">
        <v>0.41007188039152798</v>
      </c>
      <c r="BC16" s="46">
        <v>197.03629228128099</v>
      </c>
      <c r="BD16" s="46">
        <v>2.7591222837289701E-2</v>
      </c>
    </row>
    <row r="17" spans="1:56" ht="18.75" customHeight="1" x14ac:dyDescent="0.3">
      <c r="A17" s="44" t="s">
        <v>177</v>
      </c>
      <c r="B17" s="45">
        <v>0.87095604357103995</v>
      </c>
      <c r="C17" s="45">
        <v>5.2276780060915599E-3</v>
      </c>
      <c r="D17" s="46">
        <v>0.257933936296873</v>
      </c>
      <c r="E17" s="45">
        <v>248.316463263782</v>
      </c>
      <c r="F17" s="45">
        <v>0</v>
      </c>
      <c r="G17" s="46">
        <v>72.091098598403207</v>
      </c>
      <c r="H17" s="49">
        <v>106.25936423686299</v>
      </c>
      <c r="I17" s="46">
        <v>13.851690909622199</v>
      </c>
      <c r="J17" s="46">
        <v>18.694581329828999</v>
      </c>
      <c r="K17" s="46">
        <v>1.26590045677979E-2</v>
      </c>
      <c r="L17" s="46">
        <v>11.2088499270276</v>
      </c>
      <c r="M17" s="46">
        <v>25.021084811652599</v>
      </c>
      <c r="N17" s="45">
        <v>0.328918536372245</v>
      </c>
      <c r="O17" s="46">
        <v>8.9774825028305294</v>
      </c>
      <c r="P17" s="46">
        <v>4.7811858879372101E-4</v>
      </c>
      <c r="Q17" s="46">
        <v>8.93701061545739E-2</v>
      </c>
      <c r="R17" s="46">
        <v>218.67770955273801</v>
      </c>
      <c r="S17" s="46">
        <v>270.40479505957001</v>
      </c>
      <c r="T17" s="46">
        <v>197.00409972811801</v>
      </c>
      <c r="U17" s="46">
        <v>7.2231861864094804E-2</v>
      </c>
      <c r="V17" s="46">
        <v>6.3535970918967904E-3</v>
      </c>
      <c r="W17" s="46">
        <v>97.971558440656395</v>
      </c>
      <c r="X17" s="46">
        <v>1.84451805959904</v>
      </c>
      <c r="Y17" s="46">
        <v>15.0774095989535</v>
      </c>
      <c r="Z17" s="46">
        <v>2.10954851759413</v>
      </c>
      <c r="AA17" s="46">
        <v>2.3113484177581699E-2</v>
      </c>
      <c r="AB17" s="46">
        <v>5.6754542501036599E-2</v>
      </c>
      <c r="AC17" s="46">
        <v>0.82585801026813299</v>
      </c>
      <c r="AD17" s="46">
        <v>1.2959852896352799</v>
      </c>
      <c r="AE17" s="46">
        <v>4.4367092060200598E-2</v>
      </c>
      <c r="AF17" s="46">
        <v>1.76084710614583</v>
      </c>
      <c r="AG17" s="46">
        <v>67.135777582030101</v>
      </c>
      <c r="AH17" s="46">
        <v>314.23190623153198</v>
      </c>
      <c r="AI17" s="46">
        <v>1.9705082067622498E-3</v>
      </c>
      <c r="AJ17" s="46">
        <v>1.29731528016479</v>
      </c>
      <c r="AK17" s="46">
        <v>37.237063577682498</v>
      </c>
      <c r="AL17" s="46">
        <v>7.0619429009475496</v>
      </c>
      <c r="AM17" s="46">
        <v>51.549234570890299</v>
      </c>
      <c r="AN17" s="46">
        <v>0.13611616536611101</v>
      </c>
      <c r="AO17" s="46">
        <v>90.072448616472201</v>
      </c>
      <c r="AP17" s="46">
        <v>198.99742950136101</v>
      </c>
      <c r="AQ17" s="46">
        <v>8.1058566845794405E-2</v>
      </c>
      <c r="AR17" s="46">
        <v>4.39782462496439E-3</v>
      </c>
      <c r="AS17" s="46">
        <v>119.84950099341</v>
      </c>
      <c r="AT17" s="46">
        <v>1.12295014330715</v>
      </c>
      <c r="AU17" s="46">
        <v>45.048393653626</v>
      </c>
      <c r="AV17" s="46">
        <v>77.921744490726496</v>
      </c>
      <c r="AW17" s="46">
        <v>1.38211070442233</v>
      </c>
      <c r="AX17" s="46">
        <v>0.44711058794281799</v>
      </c>
      <c r="AY17" s="46">
        <v>4.6620758887861297E-3</v>
      </c>
      <c r="AZ17" s="46">
        <v>29.500697720406698</v>
      </c>
      <c r="BA17" s="46">
        <v>78.110842995338899</v>
      </c>
      <c r="BB17" s="46">
        <v>0.36303522995818899</v>
      </c>
      <c r="BC17" s="46">
        <v>192.73572303997199</v>
      </c>
      <c r="BD17" s="46">
        <v>2.6327859003295401E-2</v>
      </c>
    </row>
    <row r="18" spans="1:56" ht="18.75" customHeight="1" x14ac:dyDescent="0.3">
      <c r="A18" s="44" t="s">
        <v>178</v>
      </c>
      <c r="B18" s="45">
        <v>0.89437223456341997</v>
      </c>
      <c r="C18" s="45">
        <v>4.9649448710612698E-3</v>
      </c>
      <c r="D18" s="46">
        <v>0.27516707688754499</v>
      </c>
      <c r="E18" s="45">
        <v>248.59209139519299</v>
      </c>
      <c r="F18" s="45">
        <v>0</v>
      </c>
      <c r="G18" s="46">
        <v>74.979369271153899</v>
      </c>
      <c r="H18" s="49">
        <v>106.25936423686299</v>
      </c>
      <c r="I18" s="46">
        <v>18.241449801960499</v>
      </c>
      <c r="J18" s="46">
        <v>18.705991310975001</v>
      </c>
      <c r="K18" s="46">
        <v>1.28155046759259E-2</v>
      </c>
      <c r="L18" s="46">
        <v>11.361560172168099</v>
      </c>
      <c r="M18" s="46">
        <v>25.176830290358101</v>
      </c>
      <c r="N18" s="45">
        <v>0.198537896082532</v>
      </c>
      <c r="O18" s="46">
        <v>16.586088672540001</v>
      </c>
      <c r="P18" s="46">
        <v>2.2197851620968801E-4</v>
      </c>
      <c r="Q18" s="46">
        <v>8.16210990014654E-2</v>
      </c>
      <c r="R18" s="46">
        <v>190.07496428374</v>
      </c>
      <c r="S18" s="46">
        <v>246.041463743603</v>
      </c>
      <c r="T18" s="46">
        <v>199.68387934366999</v>
      </c>
      <c r="U18" s="46">
        <v>5.6658968228832297E-2</v>
      </c>
      <c r="V18" s="46">
        <v>4.1514719240260201E-3</v>
      </c>
      <c r="W18" s="46">
        <v>96.341345705687701</v>
      </c>
      <c r="X18" s="46">
        <v>2.0510264036727501</v>
      </c>
      <c r="Y18" s="46">
        <v>15.5838314890003</v>
      </c>
      <c r="Z18" s="46">
        <v>1.74135392671888</v>
      </c>
      <c r="AA18" s="48">
        <v>5.2126752277690362E-2</v>
      </c>
      <c r="AB18" s="46">
        <v>6.6890970177532497E-2</v>
      </c>
      <c r="AC18" s="46">
        <v>0.89491446803115804</v>
      </c>
      <c r="AD18" s="46">
        <v>1.2168497820917099</v>
      </c>
      <c r="AE18" s="46">
        <v>4.4324971794679098E-2</v>
      </c>
      <c r="AF18" s="46">
        <v>1.6792108497848499</v>
      </c>
      <c r="AG18" s="46">
        <v>113.078054403838</v>
      </c>
      <c r="AH18" s="46">
        <v>296.58352986535101</v>
      </c>
      <c r="AI18" s="46">
        <v>4.4737114883021201E-3</v>
      </c>
      <c r="AJ18" s="46">
        <v>1.1842982825841399</v>
      </c>
      <c r="AK18" s="46">
        <v>37.860856913408199</v>
      </c>
      <c r="AL18" s="46">
        <v>6.8472783532247501</v>
      </c>
      <c r="AM18" s="46">
        <v>56.259733788337797</v>
      </c>
      <c r="AN18" s="46">
        <v>0.13321391996454801</v>
      </c>
      <c r="AO18" s="46">
        <v>54.260137884177098</v>
      </c>
      <c r="AP18" s="46">
        <v>210.09142656100701</v>
      </c>
      <c r="AQ18" s="46">
        <v>6.9975103483493201E-2</v>
      </c>
      <c r="AR18" s="46">
        <v>7.24273541731501E-3</v>
      </c>
      <c r="AS18" s="46">
        <v>114.53017088835</v>
      </c>
      <c r="AT18" s="46">
        <v>1.09794893744087</v>
      </c>
      <c r="AU18" s="46">
        <v>42.567418901837001</v>
      </c>
      <c r="AV18" s="46">
        <v>70.773535748298499</v>
      </c>
      <c r="AW18" s="46">
        <v>1.21941434649116</v>
      </c>
      <c r="AX18" s="46">
        <v>0.46576741040547998</v>
      </c>
      <c r="AY18" s="46">
        <v>5.6622912351804904E-3</v>
      </c>
      <c r="AZ18" s="46">
        <v>29.067551618370199</v>
      </c>
      <c r="BA18" s="46">
        <v>82.934202210187905</v>
      </c>
      <c r="BB18" s="46">
        <v>0.30625807966568902</v>
      </c>
      <c r="BC18" s="46">
        <v>191.419792450404</v>
      </c>
      <c r="BD18" s="46">
        <v>1.41096106185914E-2</v>
      </c>
    </row>
    <row r="19" spans="1:56" ht="18.75" customHeight="1" x14ac:dyDescent="0.3">
      <c r="A19" s="44" t="s">
        <v>179</v>
      </c>
      <c r="B19" s="45">
        <v>1.2422756631871299</v>
      </c>
      <c r="C19" s="45">
        <v>6.8584587708089102E-3</v>
      </c>
      <c r="D19" s="46">
        <v>0.29063065706674601</v>
      </c>
      <c r="E19" s="45">
        <v>257.11454748754898</v>
      </c>
      <c r="F19" s="45">
        <v>0.69775187277275197</v>
      </c>
      <c r="G19" s="46">
        <v>81.027473967596805</v>
      </c>
      <c r="H19" s="49">
        <v>106.25936423686299</v>
      </c>
      <c r="I19" s="46">
        <v>22.858628185318601</v>
      </c>
      <c r="J19" s="46">
        <v>15.570443280007</v>
      </c>
      <c r="K19" s="46">
        <v>1.07180624779125E-2</v>
      </c>
      <c r="L19" s="46">
        <v>12.5005427963328</v>
      </c>
      <c r="M19" s="46">
        <v>26.233442226522701</v>
      </c>
      <c r="N19" s="45">
        <v>0.34274681881656699</v>
      </c>
      <c r="O19" s="46">
        <v>19.066376438470702</v>
      </c>
      <c r="P19" s="46">
        <v>3.4292197303052903E-4</v>
      </c>
      <c r="Q19" s="46">
        <v>7.5289137400085707E-2</v>
      </c>
      <c r="R19" s="46">
        <v>213.237177647603</v>
      </c>
      <c r="S19" s="46">
        <v>267.57782839520701</v>
      </c>
      <c r="T19" s="46">
        <v>197.44731210483201</v>
      </c>
      <c r="U19" s="46">
        <v>5.0821300151119297E-2</v>
      </c>
      <c r="V19" s="46">
        <v>6.9347503847530497E-3</v>
      </c>
      <c r="W19" s="46">
        <v>105.27058245574</v>
      </c>
      <c r="X19" s="46">
        <v>2.19087953163586</v>
      </c>
      <c r="Y19" s="46">
        <v>15.939933821354201</v>
      </c>
      <c r="Z19" s="46">
        <v>2.0913471717392098</v>
      </c>
      <c r="AA19" s="46">
        <v>0.17425625506152001</v>
      </c>
      <c r="AB19" s="46">
        <v>4.1500302032610202E-2</v>
      </c>
      <c r="AC19" s="46">
        <v>0.83923207684536305</v>
      </c>
      <c r="AD19" s="46">
        <v>1.3761409878527899</v>
      </c>
      <c r="AE19" s="46">
        <v>3.7658474568527001E-2</v>
      </c>
      <c r="AF19" s="46">
        <v>1.61978056565877</v>
      </c>
      <c r="AG19" s="46">
        <v>102.4188863851</v>
      </c>
      <c r="AH19" s="46">
        <v>321.27350662517</v>
      </c>
      <c r="AI19" s="46">
        <v>9.4217039458777893E-3</v>
      </c>
      <c r="AJ19" s="46">
        <v>1.38962177508576</v>
      </c>
      <c r="AK19" s="46">
        <v>41.437353060025103</v>
      </c>
      <c r="AL19" s="46">
        <v>7.6023223576441099</v>
      </c>
      <c r="AM19" s="46">
        <v>57.743483642964598</v>
      </c>
      <c r="AN19" s="46">
        <v>0.131479771326033</v>
      </c>
      <c r="AO19" s="46">
        <v>52.190185361819204</v>
      </c>
      <c r="AP19" s="46">
        <v>207.731102071132</v>
      </c>
      <c r="AQ19" s="46">
        <v>6.8468700669661403E-2</v>
      </c>
      <c r="AR19" s="46">
        <v>9.1434152409340004E-3</v>
      </c>
      <c r="AS19" s="46">
        <v>130.349391151509</v>
      </c>
      <c r="AT19" s="46">
        <v>1.0941455624371701</v>
      </c>
      <c r="AU19" s="46">
        <v>46.619530641989698</v>
      </c>
      <c r="AV19" s="46">
        <v>71.176157609561102</v>
      </c>
      <c r="AW19" s="46">
        <v>1.1262032973480001</v>
      </c>
      <c r="AX19" s="46">
        <v>0.50960885258723299</v>
      </c>
      <c r="AY19" s="46">
        <v>2.4672817420222501E-3</v>
      </c>
      <c r="AZ19" s="46">
        <v>29.055929099422599</v>
      </c>
      <c r="BA19" s="46">
        <v>82.764332953467104</v>
      </c>
      <c r="BB19" s="46">
        <v>0.30720550354485399</v>
      </c>
      <c r="BC19" s="46">
        <v>190.23530955303599</v>
      </c>
      <c r="BD19" s="46">
        <v>1.7475657991616898E-2</v>
      </c>
    </row>
    <row r="20" spans="1:56" ht="18.75" customHeight="1" x14ac:dyDescent="0.3">
      <c r="A20" s="44" t="s">
        <v>180</v>
      </c>
      <c r="B20" s="45">
        <v>1.0657215359593699</v>
      </c>
      <c r="C20" s="45">
        <v>7.11270600148414E-3</v>
      </c>
      <c r="D20" s="46">
        <v>0.34227947298622102</v>
      </c>
      <c r="E20" s="45">
        <v>255.409319176606</v>
      </c>
      <c r="F20" s="45">
        <v>0.73410406194050803</v>
      </c>
      <c r="G20" s="46">
        <v>85.5628263024646</v>
      </c>
      <c r="H20" s="49">
        <v>106.25936423686299</v>
      </c>
      <c r="I20" s="46">
        <v>13.0989424629729</v>
      </c>
      <c r="J20" s="46">
        <v>20.426699630640901</v>
      </c>
      <c r="K20" s="46">
        <v>1.1634419990716301E-2</v>
      </c>
      <c r="L20" s="46">
        <v>12.899887934502299</v>
      </c>
      <c r="M20" s="46">
        <v>25.056369297358302</v>
      </c>
      <c r="N20" s="45">
        <v>0.278374383118558</v>
      </c>
      <c r="O20" s="46">
        <v>19.949219461169498</v>
      </c>
      <c r="P20" s="46">
        <v>3.0086758329842201E-4</v>
      </c>
      <c r="Q20" s="46">
        <v>8.6104631265875198E-2</v>
      </c>
      <c r="R20" s="46">
        <v>221.70242585600599</v>
      </c>
      <c r="S20" s="46">
        <v>280.04240432867601</v>
      </c>
      <c r="T20" s="46">
        <v>196.99551276472499</v>
      </c>
      <c r="U20" s="47">
        <v>9.9404390084059019E-2</v>
      </c>
      <c r="V20" s="46">
        <v>5.6815836311091498E-3</v>
      </c>
      <c r="W20" s="46">
        <v>107.487174591906</v>
      </c>
      <c r="X20" s="46">
        <v>2.40131489775868</v>
      </c>
      <c r="Y20" s="46">
        <v>15.199446714973901</v>
      </c>
      <c r="Z20" s="46">
        <v>2.0180046853648999</v>
      </c>
      <c r="AA20" s="46">
        <v>4.96865504353389E-2</v>
      </c>
      <c r="AB20" s="46">
        <v>3.4762802629751798E-3</v>
      </c>
      <c r="AC20" s="46">
        <v>1.0475769728632001</v>
      </c>
      <c r="AD20" s="46">
        <v>1.24458725839912</v>
      </c>
      <c r="AE20" s="46">
        <v>4.7295666395395397E-2</v>
      </c>
      <c r="AF20" s="46">
        <v>1.87034452921973</v>
      </c>
      <c r="AG20" s="46">
        <v>105.476878173047</v>
      </c>
      <c r="AH20" s="46">
        <v>307.57140921458603</v>
      </c>
      <c r="AI20" s="46">
        <v>1.57879698300902E-3</v>
      </c>
      <c r="AJ20" s="46">
        <v>1.31278060052887</v>
      </c>
      <c r="AK20" s="46">
        <v>44.638786535269801</v>
      </c>
      <c r="AL20" s="46">
        <v>7.7808101770512303</v>
      </c>
      <c r="AM20" s="46">
        <v>63.599074685609999</v>
      </c>
      <c r="AN20" s="46">
        <v>0.148312256014213</v>
      </c>
      <c r="AO20" s="46">
        <v>53.544730391976699</v>
      </c>
      <c r="AP20" s="46">
        <v>209.617849394372</v>
      </c>
      <c r="AQ20" s="46">
        <v>9.8130488555495596E-2</v>
      </c>
      <c r="AR20" s="46">
        <v>9.5878288549601492E-3</v>
      </c>
      <c r="AS20" s="46">
        <v>137.94166912195499</v>
      </c>
      <c r="AT20" s="46">
        <v>1.0515636946192</v>
      </c>
      <c r="AU20" s="46">
        <v>46.868318655477601</v>
      </c>
      <c r="AV20" s="46">
        <v>74.796820313018898</v>
      </c>
      <c r="AW20" s="46">
        <v>1.24692302669671</v>
      </c>
      <c r="AX20" s="46">
        <v>0.53600284656267205</v>
      </c>
      <c r="AY20" s="46">
        <v>8.0233095455651601E-3</v>
      </c>
      <c r="AZ20" s="46">
        <v>31.299769632529099</v>
      </c>
      <c r="BA20" s="46">
        <v>81.424942358009702</v>
      </c>
      <c r="BB20" s="46">
        <v>0.33099604479707501</v>
      </c>
      <c r="BC20" s="46">
        <v>191.599033391478</v>
      </c>
      <c r="BD20" s="46">
        <v>1.8129029451090999E-2</v>
      </c>
    </row>
    <row r="21" spans="1:56" ht="18.75" customHeight="1" x14ac:dyDescent="0.3">
      <c r="A21" s="44" t="s">
        <v>181</v>
      </c>
      <c r="B21" s="45">
        <v>1.1233220463614599</v>
      </c>
      <c r="C21" s="45">
        <v>7.5488563655447902E-3</v>
      </c>
      <c r="D21" s="46">
        <v>0.29246052742162498</v>
      </c>
      <c r="E21" s="45">
        <v>274.91563428858899</v>
      </c>
      <c r="F21" s="45">
        <v>0.80657514523068496</v>
      </c>
      <c r="G21" s="46">
        <v>74.408573401964404</v>
      </c>
      <c r="H21" s="49">
        <v>106.25936423686299</v>
      </c>
      <c r="I21" s="46">
        <v>11.366502378727599</v>
      </c>
      <c r="J21" s="46">
        <v>17.598792468072698</v>
      </c>
      <c r="K21" s="46">
        <v>2.4253625167707901E-2</v>
      </c>
      <c r="L21" s="46">
        <v>11.7130114776088</v>
      </c>
      <c r="M21" s="46">
        <v>27.343901232981001</v>
      </c>
      <c r="N21" s="45">
        <v>0.33755744451613301</v>
      </c>
      <c r="O21" s="46">
        <v>19.056255056578099</v>
      </c>
      <c r="P21" s="46">
        <v>2.2962574215778199E-4</v>
      </c>
      <c r="Q21" s="46">
        <v>8.5990372456770797E-2</v>
      </c>
      <c r="R21" s="46">
        <v>153.34861454175001</v>
      </c>
      <c r="S21" s="46">
        <v>268.082525908484</v>
      </c>
      <c r="T21" s="46">
        <v>205.894185329511</v>
      </c>
      <c r="U21" s="46">
        <v>8.5186978588933301E-2</v>
      </c>
      <c r="V21" s="46">
        <v>7.5415330404426202E-3</v>
      </c>
      <c r="W21" s="46">
        <v>95.282957947800995</v>
      </c>
      <c r="X21" s="46">
        <v>1.9480553655909201</v>
      </c>
      <c r="Y21" s="46">
        <v>14.5013826865159</v>
      </c>
      <c r="Z21" s="46">
        <v>1.8117176406859901</v>
      </c>
      <c r="AA21" s="46">
        <v>0.17310565388760499</v>
      </c>
      <c r="AB21" s="46">
        <v>5.0847740984127601E-2</v>
      </c>
      <c r="AC21" s="46">
        <v>0.74975443629267402</v>
      </c>
      <c r="AD21" s="46">
        <v>1.3559076511611301</v>
      </c>
      <c r="AE21" s="46">
        <v>3.6871107741058597E-2</v>
      </c>
      <c r="AF21" s="46">
        <v>2.3210418636581802</v>
      </c>
      <c r="AG21" s="46">
        <v>104.127143593849</v>
      </c>
      <c r="AH21" s="46">
        <v>316.873261739361</v>
      </c>
      <c r="AI21" s="46">
        <v>1.0227431695767401E-2</v>
      </c>
      <c r="AJ21" s="46">
        <v>1.1873049753849501</v>
      </c>
      <c r="AK21" s="46">
        <v>38.138172074444498</v>
      </c>
      <c r="AL21" s="46">
        <v>6.8534399357193401</v>
      </c>
      <c r="AM21" s="46">
        <v>69.805659172106402</v>
      </c>
      <c r="AN21" s="46">
        <v>0.129392584415816</v>
      </c>
      <c r="AO21" s="46">
        <v>58.847786625505698</v>
      </c>
      <c r="AP21" s="46">
        <v>193.67218824666799</v>
      </c>
      <c r="AQ21" s="46">
        <v>2.2724409117148101E-2</v>
      </c>
      <c r="AR21" s="46">
        <v>1.29137133997227E-2</v>
      </c>
      <c r="AS21" s="46">
        <v>121.541841022555</v>
      </c>
      <c r="AT21" s="46">
        <v>1.2593500672704001</v>
      </c>
      <c r="AU21" s="46">
        <v>42.774353527513298</v>
      </c>
      <c r="AV21" s="46">
        <v>82.997651097707802</v>
      </c>
      <c r="AW21" s="46">
        <v>1.3005812663686001</v>
      </c>
      <c r="AX21" s="46">
        <v>0.46158465750995198</v>
      </c>
      <c r="AY21" s="46">
        <v>6.0252458988065598E-3</v>
      </c>
      <c r="AZ21" s="46">
        <v>30.202005102026</v>
      </c>
      <c r="BA21" s="46">
        <v>75.136261748483406</v>
      </c>
      <c r="BB21" s="46">
        <v>0.35795343949727099</v>
      </c>
      <c r="BC21" s="46">
        <v>190.37471241151701</v>
      </c>
      <c r="BD21" s="48">
        <v>1.6487044143755861E-2</v>
      </c>
    </row>
    <row r="22" spans="1:56" ht="18.75" customHeight="1" x14ac:dyDescent="0.3">
      <c r="A22" s="50" t="s">
        <v>182</v>
      </c>
      <c r="B22" s="51"/>
      <c r="C22" s="51"/>
      <c r="D22" s="52">
        <v>0.30818063263562001</v>
      </c>
      <c r="E22" s="52"/>
      <c r="F22" s="52"/>
      <c r="G22" s="52">
        <v>76.177937178411796</v>
      </c>
      <c r="H22" s="52"/>
      <c r="I22" s="52">
        <v>10.745015691625399</v>
      </c>
      <c r="J22" s="52">
        <v>18.156981583691699</v>
      </c>
      <c r="K22" s="52">
        <v>1.6327566124864301E-2</v>
      </c>
      <c r="L22" s="52">
        <v>12.066183702958099</v>
      </c>
      <c r="M22" s="52">
        <v>26.1117046971302</v>
      </c>
      <c r="N22" s="53"/>
      <c r="O22" s="52">
        <v>18.164361065243099</v>
      </c>
      <c r="P22" s="52">
        <v>2.80109997915273E-4</v>
      </c>
      <c r="Q22" s="52">
        <v>8.9009474891527399E-2</v>
      </c>
      <c r="R22" s="52">
        <v>210.163891234944</v>
      </c>
      <c r="S22" s="52">
        <v>301.86500142134901</v>
      </c>
      <c r="T22" s="52">
        <v>198.81964065746101</v>
      </c>
      <c r="U22" s="52">
        <v>8.1285727926485807E-2</v>
      </c>
      <c r="V22" s="52">
        <v>6.7305331227222199E-3</v>
      </c>
      <c r="W22" s="52">
        <v>96.947756773642595</v>
      </c>
      <c r="X22" s="52">
        <v>2.1261848120620499</v>
      </c>
      <c r="Y22" s="52">
        <v>15.039539289321599</v>
      </c>
      <c r="Z22" s="52">
        <v>1.75011322183103</v>
      </c>
      <c r="AA22" s="52">
        <v>2.2196663504091801E-2</v>
      </c>
      <c r="AB22" s="52">
        <v>1.0873745272032101E-2</v>
      </c>
      <c r="AC22" s="52">
        <v>0.68122323483689196</v>
      </c>
      <c r="AD22" s="52">
        <v>1.31896041848269</v>
      </c>
      <c r="AE22" s="52">
        <v>3.53331226034235E-2</v>
      </c>
      <c r="AF22" s="52">
        <v>1.79414611250167</v>
      </c>
      <c r="AG22" s="52">
        <v>58.631450460847397</v>
      </c>
      <c r="AH22" s="52">
        <v>298.68033766186898</v>
      </c>
      <c r="AI22" s="52">
        <v>3.0783693903546601E-3</v>
      </c>
      <c r="AJ22" s="52">
        <v>1.49569652123274</v>
      </c>
      <c r="AK22" s="52">
        <v>45.525055225118798</v>
      </c>
      <c r="AL22" s="52">
        <v>7.1570228129830502</v>
      </c>
      <c r="AM22" s="52">
        <v>65.018128016866399</v>
      </c>
      <c r="AN22" s="52">
        <v>0.127738333662196</v>
      </c>
      <c r="AO22" s="52">
        <v>61.076719085228703</v>
      </c>
      <c r="AP22" s="52">
        <v>194.693016859247</v>
      </c>
      <c r="AQ22" s="52">
        <v>7.8347404093641701E-2</v>
      </c>
      <c r="AR22" s="52">
        <v>2.9353754646701601E-2</v>
      </c>
      <c r="AS22" s="52">
        <v>123.881238226531</v>
      </c>
      <c r="AT22" s="52">
        <v>1.1355352425835299</v>
      </c>
      <c r="AU22" s="52">
        <v>41.884112322987697</v>
      </c>
      <c r="AV22" s="52">
        <v>75.634825731662104</v>
      </c>
      <c r="AW22" s="52">
        <v>1.37097986198255</v>
      </c>
      <c r="AX22" s="52">
        <v>0.490655485797035</v>
      </c>
      <c r="AY22" s="52">
        <v>4.5017685200139197E-3</v>
      </c>
      <c r="AZ22" s="52">
        <v>28.335173668721598</v>
      </c>
      <c r="BA22" s="52">
        <v>79.373502696526202</v>
      </c>
      <c r="BB22" s="52">
        <v>0.35719360134900102</v>
      </c>
      <c r="BC22" s="52">
        <v>185.307438032085</v>
      </c>
      <c r="BD22" s="52">
        <v>1.3519038615546999E-2</v>
      </c>
    </row>
    <row r="23" spans="1:56" ht="18.75" customHeight="1" x14ac:dyDescent="0.3">
      <c r="A23" s="50" t="s">
        <v>183</v>
      </c>
      <c r="B23" s="14"/>
      <c r="C23" s="14"/>
      <c r="D23" s="52">
        <v>0.32277969833801201</v>
      </c>
      <c r="E23" s="52"/>
      <c r="F23" s="52"/>
      <c r="G23" s="52">
        <v>85.289409634058501</v>
      </c>
      <c r="H23" s="52"/>
      <c r="I23" s="52">
        <v>14.759422205048001</v>
      </c>
      <c r="J23" s="52">
        <v>14.684187641456999</v>
      </c>
      <c r="K23" s="52">
        <v>6.4965473742830898E-3</v>
      </c>
      <c r="L23" s="52">
        <v>10.205163790982899</v>
      </c>
      <c r="M23" s="52">
        <v>28.856395471792698</v>
      </c>
      <c r="N23" s="52"/>
      <c r="O23" s="52">
        <v>17.204512407217202</v>
      </c>
      <c r="P23" s="52">
        <v>1.3482454687035599E-4</v>
      </c>
      <c r="Q23" s="52">
        <v>4.70612935118832E-2</v>
      </c>
      <c r="R23" s="52">
        <v>197.457313666582</v>
      </c>
      <c r="S23" s="52">
        <v>258.38520501445299</v>
      </c>
      <c r="T23" s="52">
        <v>227.46205127696501</v>
      </c>
      <c r="U23" s="52">
        <v>6.9796941840149895E-2</v>
      </c>
      <c r="V23" s="52">
        <v>7.0895001857485098E-3</v>
      </c>
      <c r="W23" s="52">
        <v>107.272585940192</v>
      </c>
      <c r="X23" s="52">
        <v>2.4896800854269401</v>
      </c>
      <c r="Y23" s="52">
        <v>13.4235531720326</v>
      </c>
      <c r="Z23" s="52">
        <v>1.6133102573427101</v>
      </c>
      <c r="AA23" s="52">
        <v>0.200993885213713</v>
      </c>
      <c r="AB23" s="52">
        <v>9.7408378010548802E-2</v>
      </c>
      <c r="AC23" s="52">
        <v>0.69461687483506096</v>
      </c>
      <c r="AD23" s="52">
        <v>1.29367817099564</v>
      </c>
      <c r="AE23" s="52">
        <v>3.5255311839618199E-2</v>
      </c>
      <c r="AF23" s="52">
        <v>2.26790991034254</v>
      </c>
      <c r="AG23" s="52">
        <v>124.07048468935901</v>
      </c>
      <c r="AH23" s="52">
        <v>312.34277633384198</v>
      </c>
      <c r="AI23" s="52">
        <v>3.4749554642643501E-3</v>
      </c>
      <c r="AJ23" s="52">
        <v>2.1500303495356201</v>
      </c>
      <c r="AK23" s="52">
        <v>36.324815979252001</v>
      </c>
      <c r="AL23" s="52">
        <v>6.9663987536492504</v>
      </c>
      <c r="AM23" s="52">
        <v>77.507266182293705</v>
      </c>
      <c r="AN23" s="52">
        <v>0.11433700845514699</v>
      </c>
      <c r="AO23" s="52">
        <v>52.606081395445997</v>
      </c>
      <c r="AP23" s="52">
        <v>198.002033014939</v>
      </c>
      <c r="AQ23" s="52">
        <v>9.1765715414477492E-3</v>
      </c>
      <c r="AR23" s="52">
        <v>9.41856526473785E-3</v>
      </c>
      <c r="AS23" s="52">
        <v>130.90194580860299</v>
      </c>
      <c r="AT23" s="52">
        <v>1.1476116921747199</v>
      </c>
      <c r="AU23" s="52">
        <v>44.211982506205899</v>
      </c>
      <c r="AV23" s="52">
        <v>126.92307383241599</v>
      </c>
      <c r="AW23" s="52">
        <v>0.89269700766540705</v>
      </c>
      <c r="AX23" s="52">
        <v>0.52828278905423398</v>
      </c>
      <c r="AY23" s="52">
        <v>7.2753571864998196E-3</v>
      </c>
      <c r="AZ23" s="52">
        <v>37.778390094173403</v>
      </c>
      <c r="BA23" s="52">
        <v>87.456895065812404</v>
      </c>
      <c r="BB23" s="52">
        <v>0.35022747599134901</v>
      </c>
      <c r="BC23" s="52">
        <v>196.779046195744</v>
      </c>
      <c r="BD23" s="52">
        <v>2.2223916058819099E-2</v>
      </c>
    </row>
    <row r="24" spans="1:56" ht="18.75" customHeight="1" x14ac:dyDescent="0.3">
      <c r="A24" s="50" t="s">
        <v>184</v>
      </c>
      <c r="B24" s="14"/>
      <c r="C24" s="14"/>
      <c r="D24" s="52">
        <v>0.31505896627074398</v>
      </c>
      <c r="E24" s="52"/>
      <c r="F24" s="52"/>
      <c r="G24" s="52">
        <v>76.121243094881905</v>
      </c>
      <c r="H24" s="52"/>
      <c r="I24" s="52">
        <v>25.8747894306353</v>
      </c>
      <c r="J24" s="52">
        <v>14.7124482120207</v>
      </c>
      <c r="K24" s="52">
        <v>1.21233254406551E-2</v>
      </c>
      <c r="L24" s="52">
        <v>9.1678827949566095</v>
      </c>
      <c r="M24" s="52">
        <v>26.533373352714701</v>
      </c>
      <c r="N24" s="52"/>
      <c r="O24" s="52">
        <v>15.654898515357999</v>
      </c>
      <c r="P24" s="52">
        <v>2.2616431895564599E-4</v>
      </c>
      <c r="Q24" s="52">
        <v>5.08198474390971E-2</v>
      </c>
      <c r="R24" s="52">
        <v>215.26075336127801</v>
      </c>
      <c r="S24" s="52">
        <v>291.80007719223499</v>
      </c>
      <c r="T24" s="52">
        <v>222.91516996763701</v>
      </c>
      <c r="U24" s="52">
        <v>8.2237989310292303E-2</v>
      </c>
      <c r="V24" s="52">
        <v>5.8078538556581702E-3</v>
      </c>
      <c r="W24" s="52">
        <v>95.622383483809699</v>
      </c>
      <c r="X24" s="52">
        <v>2.34686359062409</v>
      </c>
      <c r="Y24" s="52">
        <v>13.936401453261301</v>
      </c>
      <c r="Z24" s="52">
        <v>1.87617142644865</v>
      </c>
      <c r="AA24" s="52">
        <v>0.12711029070285901</v>
      </c>
      <c r="AB24" s="52">
        <v>0.104554079995638</v>
      </c>
      <c r="AC24" s="52">
        <v>0.63010222601703902</v>
      </c>
      <c r="AD24" s="52">
        <v>1.31464556985656</v>
      </c>
      <c r="AE24" s="52">
        <v>5.2640555786833902E-2</v>
      </c>
      <c r="AF24" s="52">
        <v>2.5619971353706399</v>
      </c>
      <c r="AG24" s="52">
        <v>208.004877231156</v>
      </c>
      <c r="AH24" s="52">
        <v>326.920181413997</v>
      </c>
      <c r="AI24" s="52">
        <v>2.51283909162268E-2</v>
      </c>
      <c r="AJ24" s="52">
        <v>1.82811800816513</v>
      </c>
      <c r="AK24" s="52">
        <v>32.444317444224097</v>
      </c>
      <c r="AL24" s="52">
        <v>6.2989985258232899</v>
      </c>
      <c r="AM24" s="52">
        <v>82.540311115289995</v>
      </c>
      <c r="AN24" s="52">
        <v>0.113191458078837</v>
      </c>
      <c r="AO24" s="52">
        <v>56.448488608510701</v>
      </c>
      <c r="AP24" s="52">
        <v>200.30721731224401</v>
      </c>
      <c r="AQ24" s="52">
        <v>3.7869568571672001E-2</v>
      </c>
      <c r="AR24" s="52">
        <v>9.0740856897398494E-3</v>
      </c>
      <c r="AS24" s="52">
        <v>116.55451910979799</v>
      </c>
      <c r="AT24" s="52">
        <v>0.87299298332999198</v>
      </c>
      <c r="AU24" s="52">
        <v>40.060736651348698</v>
      </c>
      <c r="AV24" s="52">
        <v>129.04907641102099</v>
      </c>
      <c r="AW24" s="52">
        <v>0.95294659453463404</v>
      </c>
      <c r="AX24" s="52">
        <v>0.49716597336683799</v>
      </c>
      <c r="AY24" s="52">
        <v>8.5974083678062099E-3</v>
      </c>
      <c r="AZ24" s="52">
        <v>38.919605550126803</v>
      </c>
      <c r="BA24" s="52">
        <v>85.623375904907107</v>
      </c>
      <c r="BB24" s="52">
        <v>0.36772810777821702</v>
      </c>
      <c r="BC24" s="52">
        <v>184.932409890982</v>
      </c>
      <c r="BD24" s="52">
        <v>5.8252963089928798E-2</v>
      </c>
    </row>
    <row r="25" spans="1:56" ht="18.75" customHeight="1" x14ac:dyDescent="0.3">
      <c r="A25" s="50" t="s">
        <v>185</v>
      </c>
      <c r="B25" s="14"/>
      <c r="C25" s="14"/>
      <c r="D25" s="52">
        <v>0.31672345856940098</v>
      </c>
      <c r="E25" s="52"/>
      <c r="F25" s="52"/>
      <c r="G25" s="52">
        <v>79.833026400107002</v>
      </c>
      <c r="H25" s="52"/>
      <c r="I25" s="52">
        <v>25.2436934946798</v>
      </c>
      <c r="J25" s="52">
        <v>15.2191884489262</v>
      </c>
      <c r="K25" s="52">
        <v>3.22166466325687E-2</v>
      </c>
      <c r="L25" s="52">
        <v>7.2270361733752697</v>
      </c>
      <c r="M25" s="52">
        <v>27.775200477300501</v>
      </c>
      <c r="N25" s="52"/>
      <c r="O25" s="52">
        <v>14.3422365394372</v>
      </c>
      <c r="P25" s="52">
        <v>2.9646249936503498E-3</v>
      </c>
      <c r="Q25" s="52">
        <v>5.5433111317948598E-2</v>
      </c>
      <c r="R25" s="52">
        <v>196.41397808823399</v>
      </c>
      <c r="S25" s="52">
        <v>267.78648415708699</v>
      </c>
      <c r="T25" s="52">
        <v>230.12734797925501</v>
      </c>
      <c r="U25" s="52">
        <v>0.123098911985824</v>
      </c>
      <c r="V25" s="52">
        <v>1.51709342018809E-2</v>
      </c>
      <c r="W25" s="52">
        <v>98.752251945287995</v>
      </c>
      <c r="X25" s="52">
        <v>2.4427393015454699</v>
      </c>
      <c r="Y25" s="52">
        <v>13.8937307426409</v>
      </c>
      <c r="Z25" s="52">
        <v>2.0723307397181898</v>
      </c>
      <c r="AA25" s="52">
        <v>9.9514425742797397E-2</v>
      </c>
      <c r="AB25" s="52">
        <v>0.204754109898276</v>
      </c>
      <c r="AC25" s="52">
        <v>0.74037402530998098</v>
      </c>
      <c r="AD25" s="52">
        <v>1.3931144434343601</v>
      </c>
      <c r="AE25" s="52">
        <v>4.7806261292043697E-2</v>
      </c>
      <c r="AF25" s="52">
        <v>2.1645231531206801</v>
      </c>
      <c r="AG25" s="52">
        <v>230.125507274607</v>
      </c>
      <c r="AH25" s="52">
        <v>297.074068660558</v>
      </c>
      <c r="AI25" s="52">
        <v>1.33361331197498E-2</v>
      </c>
      <c r="AJ25" s="52">
        <v>1.9403908156718801</v>
      </c>
      <c r="AK25" s="52">
        <v>34.055902553478099</v>
      </c>
      <c r="AL25" s="52">
        <v>6.5034278498080997</v>
      </c>
      <c r="AM25" s="52">
        <v>81.073960175215404</v>
      </c>
      <c r="AN25" s="52">
        <v>0.112646667170962</v>
      </c>
      <c r="AO25" s="52">
        <v>95.074169284614598</v>
      </c>
      <c r="AP25" s="52">
        <v>189.209778353487</v>
      </c>
      <c r="AQ25" s="52">
        <v>2.3483825032194101E-2</v>
      </c>
      <c r="AR25" s="52">
        <v>1.13335754339498E-2</v>
      </c>
      <c r="AS25" s="52">
        <v>121.47627400719399</v>
      </c>
      <c r="AT25" s="52">
        <v>1.1105926559014501</v>
      </c>
      <c r="AU25" s="52">
        <v>39.395090784568502</v>
      </c>
      <c r="AV25" s="52">
        <v>131.359597849202</v>
      </c>
      <c r="AW25" s="52">
        <v>0.91117226428600995</v>
      </c>
      <c r="AX25" s="52">
        <v>0.50737730925470603</v>
      </c>
      <c r="AY25" s="52">
        <v>1.1648414307248001E-2</v>
      </c>
      <c r="AZ25" s="52">
        <v>40.840228714090799</v>
      </c>
      <c r="BA25" s="52">
        <v>91.038081179248906</v>
      </c>
      <c r="BB25" s="52">
        <v>0.44114544747647899</v>
      </c>
      <c r="BC25" s="52">
        <v>189.71908910513801</v>
      </c>
      <c r="BD25" s="52">
        <v>1.83140541727447E-2</v>
      </c>
    </row>
    <row r="26" spans="1:56" ht="18.75" customHeight="1" x14ac:dyDescent="0.3">
      <c r="A26" s="50" t="s">
        <v>186</v>
      </c>
      <c r="B26" s="14"/>
      <c r="C26" s="14"/>
      <c r="D26" s="52">
        <v>0.34934767746628997</v>
      </c>
      <c r="E26" s="52"/>
      <c r="F26" s="52"/>
      <c r="G26" s="52">
        <v>82.8644118654897</v>
      </c>
      <c r="H26" s="52"/>
      <c r="I26" s="52">
        <v>23.618218673626</v>
      </c>
      <c r="J26" s="52">
        <v>16.3590541932669</v>
      </c>
      <c r="K26" s="52">
        <v>1.40209033400401E-2</v>
      </c>
      <c r="L26" s="52">
        <v>10.0186800043644</v>
      </c>
      <c r="M26" s="52">
        <v>27.620746544938498</v>
      </c>
      <c r="N26" s="52"/>
      <c r="O26" s="52">
        <v>16.349064615228802</v>
      </c>
      <c r="P26" s="52">
        <v>3.1292348095246102E-4</v>
      </c>
      <c r="Q26" s="52">
        <v>5.12111563134637E-2</v>
      </c>
      <c r="R26" s="52">
        <v>224.91284272685701</v>
      </c>
      <c r="S26" s="52">
        <v>298.28375104864699</v>
      </c>
      <c r="T26" s="52">
        <v>215.774198757307</v>
      </c>
      <c r="U26" s="52">
        <v>9.2029971540157907E-2</v>
      </c>
      <c r="V26" s="52">
        <v>8.8904038541949594E-3</v>
      </c>
      <c r="W26" s="52">
        <v>102.015825246199</v>
      </c>
      <c r="X26" s="52">
        <v>2.60996456226205</v>
      </c>
      <c r="Y26" s="52">
        <v>12.9898014901051</v>
      </c>
      <c r="Z26" s="52">
        <v>2.0547602283037101</v>
      </c>
      <c r="AA26" s="52">
        <v>0.13254177794354599</v>
      </c>
      <c r="AB26" s="52">
        <v>6.4322494426272706E-2</v>
      </c>
      <c r="AC26" s="52">
        <v>0.90612406687219404</v>
      </c>
      <c r="AD26" s="52">
        <v>1.3095336206760999</v>
      </c>
      <c r="AE26" s="52">
        <v>4.4264444054672301E-2</v>
      </c>
      <c r="AF26" s="52">
        <v>2.0737385628500502</v>
      </c>
      <c r="AG26" s="52">
        <v>199.87818538952601</v>
      </c>
      <c r="AH26" s="52">
        <v>319.04246906549798</v>
      </c>
      <c r="AI26" s="52">
        <v>1.83781205896391E-3</v>
      </c>
      <c r="AJ26" s="52">
        <v>2.1887504212589701</v>
      </c>
      <c r="AK26" s="52">
        <v>40.227052517417398</v>
      </c>
      <c r="AL26" s="52">
        <v>6.71334948601036</v>
      </c>
      <c r="AM26" s="52">
        <v>82.942307526194099</v>
      </c>
      <c r="AN26" s="52">
        <v>0.109045173420136</v>
      </c>
      <c r="AO26" s="52">
        <v>62.592775486519201</v>
      </c>
      <c r="AP26" s="52">
        <v>183.83458383701301</v>
      </c>
      <c r="AQ26" s="52">
        <v>5.9498679303736098E-2</v>
      </c>
      <c r="AR26" s="52">
        <v>1.04236591783475E-2</v>
      </c>
      <c r="AS26" s="52">
        <v>121.459433531039</v>
      </c>
      <c r="AT26" s="52">
        <v>1.1724739335370999</v>
      </c>
      <c r="AU26" s="52">
        <v>42.4480887919769</v>
      </c>
      <c r="AV26" s="52">
        <v>126.15940430891</v>
      </c>
      <c r="AW26" s="52">
        <v>0.94066840677174801</v>
      </c>
      <c r="AX26" s="52">
        <v>0.57188733293960803</v>
      </c>
      <c r="AY26" s="52">
        <v>6.0063054094769298E-3</v>
      </c>
      <c r="AZ26" s="52">
        <v>41.3260755774497</v>
      </c>
      <c r="BA26" s="52">
        <v>88.460030286506395</v>
      </c>
      <c r="BB26" s="52">
        <v>0.443985888799798</v>
      </c>
      <c r="BC26" s="52">
        <v>184.87824353858599</v>
      </c>
      <c r="BD26" s="52">
        <v>4.2095882224743898E-2</v>
      </c>
    </row>
    <row r="27" spans="1:56" ht="18.75" customHeight="1" x14ac:dyDescent="0.3">
      <c r="A27" s="50" t="s">
        <v>187</v>
      </c>
      <c r="B27" s="14"/>
      <c r="C27" s="14"/>
      <c r="D27" s="52">
        <v>0.30901915540698099</v>
      </c>
      <c r="E27" s="52"/>
      <c r="F27" s="52"/>
      <c r="G27" s="52">
        <v>71.142929676888102</v>
      </c>
      <c r="H27" s="52"/>
      <c r="I27" s="52">
        <v>16.6419918675053</v>
      </c>
      <c r="J27" s="52">
        <v>11.565912532901899</v>
      </c>
      <c r="K27" s="52">
        <v>0.29300718960597399</v>
      </c>
      <c r="L27" s="52">
        <v>5.7295542805342299</v>
      </c>
      <c r="M27" s="52">
        <v>25.760020369429402</v>
      </c>
      <c r="N27" s="52"/>
      <c r="O27" s="52">
        <v>4.1121814354309496</v>
      </c>
      <c r="P27" s="52">
        <v>3.9536414165185496E-3</v>
      </c>
      <c r="Q27" s="52">
        <v>0.281708938192616</v>
      </c>
      <c r="R27" s="52">
        <v>243.75398836776699</v>
      </c>
      <c r="S27" s="52">
        <v>310.80108268872101</v>
      </c>
      <c r="T27" s="52">
        <v>200.17576432112699</v>
      </c>
      <c r="U27" s="52">
        <v>0.10188935971617399</v>
      </c>
      <c r="V27" s="52">
        <v>9.9412440407394796E-3</v>
      </c>
      <c r="W27" s="52">
        <v>85.465472870528302</v>
      </c>
      <c r="X27" s="52">
        <v>2.2433661594197201</v>
      </c>
      <c r="Y27" s="52">
        <v>11.679824023982</v>
      </c>
      <c r="Z27" s="52">
        <v>1.96976833585172</v>
      </c>
      <c r="AA27" s="52">
        <v>3.3992170618426097E-2</v>
      </c>
      <c r="AB27" s="52">
        <v>1.7780313942739299E-2</v>
      </c>
      <c r="AC27" s="52">
        <v>0.61311387673980999</v>
      </c>
      <c r="AD27" s="52">
        <v>1.2527901895370499</v>
      </c>
      <c r="AE27" s="52">
        <v>4.7948368026605299E-2</v>
      </c>
      <c r="AF27" s="52">
        <v>1.58080632570331</v>
      </c>
      <c r="AG27" s="52">
        <v>119.828802889022</v>
      </c>
      <c r="AH27" s="52">
        <v>303.07190860816399</v>
      </c>
      <c r="AI27" s="52">
        <v>1.2296149096226699E-2</v>
      </c>
      <c r="AJ27" s="52">
        <v>0.89886498254245095</v>
      </c>
      <c r="AK27" s="52">
        <v>40.495177621805503</v>
      </c>
      <c r="AL27" s="52">
        <v>5.9440863659630301</v>
      </c>
      <c r="AM27" s="52">
        <v>31.714588739282899</v>
      </c>
      <c r="AN27" s="52">
        <v>0.13580173032298701</v>
      </c>
      <c r="AO27" s="52">
        <v>66.857419069109298</v>
      </c>
      <c r="AP27" s="52">
        <v>203.311833536535</v>
      </c>
      <c r="AQ27" s="52">
        <v>6.2910209566063094E-2</v>
      </c>
      <c r="AR27" s="52">
        <v>7.6650923365952695E-2</v>
      </c>
      <c r="AS27" s="52">
        <v>96.862575127938499</v>
      </c>
      <c r="AT27" s="52">
        <v>0.81409254460255298</v>
      </c>
      <c r="AU27" s="52">
        <v>34.655107146790499</v>
      </c>
      <c r="AV27" s="52">
        <v>78.5219215679992</v>
      </c>
      <c r="AW27" s="52">
        <v>1.96674458632496</v>
      </c>
      <c r="AX27" s="52">
        <v>0.50095858582479302</v>
      </c>
      <c r="AY27" s="52">
        <v>1.5984158468017699E-3</v>
      </c>
      <c r="AZ27" s="52">
        <v>25.256668707432802</v>
      </c>
      <c r="BA27" s="52">
        <v>73.717093186483297</v>
      </c>
      <c r="BB27" s="52">
        <v>2.4519966975095602</v>
      </c>
      <c r="BC27" s="52">
        <v>183.60250933978801</v>
      </c>
      <c r="BD27" s="52">
        <v>1.0756402185596601E-2</v>
      </c>
    </row>
    <row r="28" spans="1:56" ht="18.75" customHeight="1" x14ac:dyDescent="0.3">
      <c r="A28" s="50" t="s">
        <v>188</v>
      </c>
      <c r="B28" s="14"/>
      <c r="C28" s="14"/>
      <c r="D28" s="52">
        <v>0.304076888004437</v>
      </c>
      <c r="E28" s="52"/>
      <c r="F28" s="52"/>
      <c r="G28" s="52">
        <v>70.338962404467907</v>
      </c>
      <c r="H28" s="52"/>
      <c r="I28" s="52">
        <v>11.488849641883</v>
      </c>
      <c r="J28" s="52">
        <v>12.490928176617</v>
      </c>
      <c r="K28" s="52">
        <v>0.27689481551390299</v>
      </c>
      <c r="L28" s="52">
        <v>5.7765447970394304</v>
      </c>
      <c r="M28" s="52">
        <v>26.031428857607501</v>
      </c>
      <c r="N28" s="52"/>
      <c r="O28" s="52">
        <v>3.5788683032900801</v>
      </c>
      <c r="P28" s="52">
        <v>2.7345787976878299E-3</v>
      </c>
      <c r="Q28" s="52">
        <v>0.21170104333054801</v>
      </c>
      <c r="R28" s="52">
        <v>235.60024222129101</v>
      </c>
      <c r="S28" s="52">
        <v>310.60136119038498</v>
      </c>
      <c r="T28" s="52">
        <v>192.70436893431599</v>
      </c>
      <c r="U28" s="52">
        <v>0.104981034143556</v>
      </c>
      <c r="V28" s="52">
        <v>1.02468077206556E-2</v>
      </c>
      <c r="W28" s="52">
        <v>85.210347593479895</v>
      </c>
      <c r="X28" s="52">
        <v>2.1524221423641001</v>
      </c>
      <c r="Y28" s="52">
        <v>12.107853177223401</v>
      </c>
      <c r="Z28" s="52">
        <v>1.90687305877693</v>
      </c>
      <c r="AA28" s="52">
        <v>9.3424334949028395E-2</v>
      </c>
      <c r="AB28" s="52">
        <v>4.5004341851012299E-2</v>
      </c>
      <c r="AC28" s="52">
        <v>0.88297598460379201</v>
      </c>
      <c r="AD28" s="52">
        <v>1.2555023690979299</v>
      </c>
      <c r="AE28" s="52">
        <v>5.08502957766548E-2</v>
      </c>
      <c r="AF28" s="52">
        <v>1.7009280408535099</v>
      </c>
      <c r="AG28" s="52">
        <v>221.473793876797</v>
      </c>
      <c r="AH28" s="52">
        <v>323.664544194835</v>
      </c>
      <c r="AI28" s="52">
        <v>1.48929505861363E-2</v>
      </c>
      <c r="AJ28" s="52">
        <v>0.75810604324500097</v>
      </c>
      <c r="AK28" s="52">
        <v>35.888249542630703</v>
      </c>
      <c r="AL28" s="52">
        <v>5.9417695733947404</v>
      </c>
      <c r="AM28" s="52">
        <v>34.941014722473497</v>
      </c>
      <c r="AN28" s="52">
        <v>0.142513911987698</v>
      </c>
      <c r="AO28" s="52">
        <v>86.448796116337306</v>
      </c>
      <c r="AP28" s="52">
        <v>199.325586030382</v>
      </c>
      <c r="AQ28" s="52">
        <v>3.8402958205107203E-2</v>
      </c>
      <c r="AR28" s="52">
        <v>4.3997519788311797E-2</v>
      </c>
      <c r="AS28" s="52">
        <v>97.193665211290593</v>
      </c>
      <c r="AT28" s="52">
        <v>1.0077002891571201</v>
      </c>
      <c r="AU28" s="52">
        <v>37.249305757502199</v>
      </c>
      <c r="AV28" s="52">
        <v>152.306862910333</v>
      </c>
      <c r="AW28" s="52">
        <v>1.3372298224222301</v>
      </c>
      <c r="AX28" s="52">
        <v>0.52923207065529798</v>
      </c>
      <c r="AY28" s="52">
        <v>3.8654025440218402E-3</v>
      </c>
      <c r="AZ28" s="52">
        <v>27.916789718351499</v>
      </c>
      <c r="BA28" s="52">
        <v>64.253314811903095</v>
      </c>
      <c r="BB28" s="52">
        <v>1.93417170213949</v>
      </c>
      <c r="BC28" s="52">
        <v>182.82325831439499</v>
      </c>
      <c r="BD28" s="52">
        <v>2.0049253552840401E-2</v>
      </c>
    </row>
    <row r="29" spans="1:56" ht="18.75" customHeight="1" x14ac:dyDescent="0.3">
      <c r="A29" s="50" t="s">
        <v>189</v>
      </c>
      <c r="B29" s="14"/>
      <c r="C29" s="14"/>
      <c r="D29" s="52">
        <v>0.32146484072936199</v>
      </c>
      <c r="E29" s="52"/>
      <c r="F29" s="52"/>
      <c r="G29" s="52">
        <v>73.899687377217006</v>
      </c>
      <c r="H29" s="52"/>
      <c r="I29" s="52">
        <v>15.4688099266536</v>
      </c>
      <c r="J29" s="52">
        <v>11.855302068329999</v>
      </c>
      <c r="K29" s="52">
        <v>0.27062693295414803</v>
      </c>
      <c r="L29" s="52">
        <v>6.3175411970323196</v>
      </c>
      <c r="M29" s="52">
        <v>23.029290781783299</v>
      </c>
      <c r="N29" s="52"/>
      <c r="O29" s="52">
        <v>3.9275934621736299</v>
      </c>
      <c r="P29" s="52">
        <v>3.7917337224668501E-3</v>
      </c>
      <c r="Q29" s="52">
        <v>0.363167125872699</v>
      </c>
      <c r="R29" s="52">
        <v>169.57067870438399</v>
      </c>
      <c r="S29" s="52">
        <v>299.99051184957602</v>
      </c>
      <c r="T29" s="52">
        <v>194.479332976352</v>
      </c>
      <c r="U29" s="52">
        <v>0.128349165582924</v>
      </c>
      <c r="V29" s="52">
        <v>1.08134682448937E-2</v>
      </c>
      <c r="W29" s="52">
        <v>85.297866468194499</v>
      </c>
      <c r="X29" s="52">
        <v>2.1416480279338499</v>
      </c>
      <c r="Y29" s="52">
        <v>11.992694569151499</v>
      </c>
      <c r="Z29" s="52">
        <v>1.8689339983262001</v>
      </c>
      <c r="AA29" s="52">
        <v>2.4345908983429199E-2</v>
      </c>
      <c r="AB29" s="52">
        <v>3.2534484208673997E-2</v>
      </c>
      <c r="AC29" s="52">
        <v>0.73762917259858996</v>
      </c>
      <c r="AD29" s="52">
        <v>1.1994903857755499</v>
      </c>
      <c r="AE29" s="52">
        <v>5.7233398420539601E-2</v>
      </c>
      <c r="AF29" s="52">
        <v>1.61853647792084</v>
      </c>
      <c r="AG29" s="52">
        <v>130.27380832840799</v>
      </c>
      <c r="AH29" s="52">
        <v>306.46525351531</v>
      </c>
      <c r="AI29" s="52">
        <v>4.2133359639568199E-2</v>
      </c>
      <c r="AJ29" s="52">
        <v>0.69311059432951705</v>
      </c>
      <c r="AK29" s="52">
        <v>37.213591766396199</v>
      </c>
      <c r="AL29" s="52">
        <v>5.7946763085564399</v>
      </c>
      <c r="AM29" s="52">
        <v>39.711472777019203</v>
      </c>
      <c r="AN29" s="52">
        <v>0.14118452523609101</v>
      </c>
      <c r="AO29" s="52">
        <v>32.265514673680599</v>
      </c>
      <c r="AP29" s="52">
        <v>205.73846184648599</v>
      </c>
      <c r="AQ29" s="52">
        <v>9.5078729478223101E-2</v>
      </c>
      <c r="AR29" s="52">
        <v>8.4325918830304394E-2</v>
      </c>
      <c r="AS29" s="52">
        <v>99.8751490307925</v>
      </c>
      <c r="AT29" s="52">
        <v>0.942979510224495</v>
      </c>
      <c r="AU29" s="52">
        <v>37.6948048928123</v>
      </c>
      <c r="AV29" s="52">
        <v>89.6099253562613</v>
      </c>
      <c r="AW29" s="52">
        <v>1.56641830927856</v>
      </c>
      <c r="AX29" s="52">
        <v>0.51283636375292196</v>
      </c>
      <c r="AY29" s="52">
        <v>4.5820388009937003E-3</v>
      </c>
      <c r="AZ29" s="52">
        <v>23.533720702754898</v>
      </c>
      <c r="BA29" s="52">
        <v>63.969591014434499</v>
      </c>
      <c r="BB29" s="52">
        <v>2.3000053913423102</v>
      </c>
      <c r="BC29" s="52">
        <v>178.391104442451</v>
      </c>
      <c r="BD29" s="52">
        <v>1.0108934494494499E-2</v>
      </c>
    </row>
    <row r="30" spans="1:56" ht="18.75" customHeight="1" x14ac:dyDescent="0.3">
      <c r="A30" s="50" t="s">
        <v>190</v>
      </c>
      <c r="B30" s="14"/>
      <c r="C30" s="14"/>
      <c r="D30" s="52">
        <v>0.31251040307071298</v>
      </c>
      <c r="E30" s="52"/>
      <c r="F30" s="52"/>
      <c r="G30" s="52">
        <v>71.408738749568499</v>
      </c>
      <c r="H30" s="52"/>
      <c r="I30" s="52">
        <v>17.6750064713993</v>
      </c>
      <c r="J30" s="52">
        <v>11.831560255134001</v>
      </c>
      <c r="K30" s="52">
        <v>0.24577554831530099</v>
      </c>
      <c r="L30" s="52">
        <v>9.0537287950071192</v>
      </c>
      <c r="M30" s="52">
        <v>23.1597428312894</v>
      </c>
      <c r="N30" s="52"/>
      <c r="O30" s="52">
        <v>3.3623955676162698</v>
      </c>
      <c r="P30" s="52">
        <v>4.2186962962018201E-4</v>
      </c>
      <c r="Q30" s="52">
        <v>0.32485847134588203</v>
      </c>
      <c r="R30" s="52">
        <v>246.776870234895</v>
      </c>
      <c r="S30" s="52">
        <v>315.49386328432797</v>
      </c>
      <c r="T30" s="52">
        <v>202.787357068978</v>
      </c>
      <c r="U30" s="52">
        <v>8.2432236637112397E-2</v>
      </c>
      <c r="V30" s="52">
        <v>1.0058270693285E-2</v>
      </c>
      <c r="W30" s="52">
        <v>79.771933506961702</v>
      </c>
      <c r="X30" s="52">
        <v>2.0164506978683301</v>
      </c>
      <c r="Y30" s="52">
        <v>11.553934801072099</v>
      </c>
      <c r="Z30" s="52">
        <v>2.3502992450669602</v>
      </c>
      <c r="AA30" s="52">
        <v>1.5634400593342101E-2</v>
      </c>
      <c r="AB30" s="52">
        <v>4.1105863822304502E-2</v>
      </c>
      <c r="AC30" s="52">
        <v>0.50933126401103002</v>
      </c>
      <c r="AD30" s="52">
        <v>1.1452211217017301</v>
      </c>
      <c r="AE30" s="52">
        <v>5.8314127829848801E-2</v>
      </c>
      <c r="AF30" s="52">
        <v>1.7048554268874201</v>
      </c>
      <c r="AG30" s="52">
        <v>122.893213309047</v>
      </c>
      <c r="AH30" s="52">
        <v>310.82173011867599</v>
      </c>
      <c r="AI30" s="52">
        <v>3.4146678938270503E-2</v>
      </c>
      <c r="AJ30" s="52">
        <v>0.81749308292467604</v>
      </c>
      <c r="AK30" s="52">
        <v>40.166644746692199</v>
      </c>
      <c r="AL30" s="52">
        <v>5.7497406929947896</v>
      </c>
      <c r="AM30" s="52">
        <v>43.428938993582001</v>
      </c>
      <c r="AN30" s="52">
        <v>0.14782192808026401</v>
      </c>
      <c r="AO30" s="52">
        <v>45.821140133155701</v>
      </c>
      <c r="AP30" s="52">
        <v>195.52960849527901</v>
      </c>
      <c r="AQ30" s="52">
        <v>0.15976461880293699</v>
      </c>
      <c r="AR30" s="52">
        <v>6.8392583306284699E-2</v>
      </c>
      <c r="AS30" s="52">
        <v>94.160876519433401</v>
      </c>
      <c r="AT30" s="52">
        <v>1.0385364978537199</v>
      </c>
      <c r="AU30" s="52">
        <v>35.923445032420602</v>
      </c>
      <c r="AV30" s="52">
        <v>82.327575568144994</v>
      </c>
      <c r="AW30" s="52">
        <v>1.4223634979839399</v>
      </c>
      <c r="AX30" s="52">
        <v>0.49082541291902398</v>
      </c>
      <c r="AY30" s="52">
        <v>5.8553569344922396E-3</v>
      </c>
      <c r="AZ30" s="52">
        <v>23.165222961334599</v>
      </c>
      <c r="BA30" s="52">
        <v>62.718917935398601</v>
      </c>
      <c r="BB30" s="52">
        <v>2.0943699610501501</v>
      </c>
      <c r="BC30" s="52">
        <v>189.53566458626199</v>
      </c>
      <c r="BD30" s="52">
        <v>1.1670045216756001E-2</v>
      </c>
    </row>
    <row r="31" spans="1:56" ht="18.75" customHeight="1" x14ac:dyDescent="0.3">
      <c r="A31" s="50" t="s">
        <v>191</v>
      </c>
      <c r="B31" s="14"/>
      <c r="C31" s="14"/>
      <c r="D31" s="52">
        <v>0.30139678531130099</v>
      </c>
      <c r="E31" s="52"/>
      <c r="F31" s="52"/>
      <c r="G31" s="52">
        <v>71.866298277545795</v>
      </c>
      <c r="H31" s="52"/>
      <c r="I31" s="52">
        <v>11.6718581202233</v>
      </c>
      <c r="J31" s="52">
        <v>10.917898390614999</v>
      </c>
      <c r="K31" s="52">
        <v>1.4868034551148299E-2</v>
      </c>
      <c r="L31" s="52">
        <v>8.51991392128852</v>
      </c>
      <c r="M31" s="52">
        <v>24.470152232312099</v>
      </c>
      <c r="N31" s="52"/>
      <c r="O31" s="52">
        <v>4.7949004275667901</v>
      </c>
      <c r="P31" s="52">
        <v>8.0911541295123799E-4</v>
      </c>
      <c r="Q31" s="52">
        <v>0.34756492324869798</v>
      </c>
      <c r="R31" s="52">
        <v>266.70642803793402</v>
      </c>
      <c r="S31" s="52">
        <v>352.70377951623999</v>
      </c>
      <c r="T31" s="52">
        <v>192.624328792901</v>
      </c>
      <c r="U31" s="52">
        <v>0.178025850057732</v>
      </c>
      <c r="V31" s="52">
        <v>1.2369512876458801E-2</v>
      </c>
      <c r="W31" s="52">
        <v>81.844433987155099</v>
      </c>
      <c r="X31" s="52">
        <v>2.0687561219894999</v>
      </c>
      <c r="Y31" s="52">
        <v>11.951860650465999</v>
      </c>
      <c r="Z31" s="52">
        <v>2.08570647752873</v>
      </c>
      <c r="AA31" s="52">
        <v>0.152372360708417</v>
      </c>
      <c r="AB31" s="52">
        <v>1.12173924903155E-2</v>
      </c>
      <c r="AC31" s="52">
        <v>0.74803079973112097</v>
      </c>
      <c r="AD31" s="52">
        <v>1.1760521030336799</v>
      </c>
      <c r="AE31" s="52">
        <v>5.4062097797852302E-2</v>
      </c>
      <c r="AF31" s="52">
        <v>1.4983626877385201</v>
      </c>
      <c r="AG31" s="52">
        <v>72.434034227208798</v>
      </c>
      <c r="AH31" s="52">
        <v>266.54731053774299</v>
      </c>
      <c r="AI31" s="52">
        <v>3.0222103261102799E-2</v>
      </c>
      <c r="AJ31" s="52">
        <v>0.64827950430131498</v>
      </c>
      <c r="AK31" s="52">
        <v>38.830122755996904</v>
      </c>
      <c r="AL31" s="52">
        <v>5.7127286035937503</v>
      </c>
      <c r="AM31" s="52">
        <v>40.386865598597602</v>
      </c>
      <c r="AN31" s="52">
        <v>0.13235303322247</v>
      </c>
      <c r="AO31" s="52">
        <v>46.632823204653697</v>
      </c>
      <c r="AP31" s="52">
        <v>201.891944469295</v>
      </c>
      <c r="AQ31" s="52">
        <v>1.8247095856599099E-2</v>
      </c>
      <c r="AR31" s="52">
        <v>3.9648900792569601E-2</v>
      </c>
      <c r="AS31" s="52">
        <v>94.057594350375197</v>
      </c>
      <c r="AT31" s="52">
        <v>1.0209098662785501</v>
      </c>
      <c r="AU31" s="52">
        <v>35.674433215245998</v>
      </c>
      <c r="AV31" s="52">
        <v>96.905450583921507</v>
      </c>
      <c r="AW31" s="52">
        <v>1.7434324472028999</v>
      </c>
      <c r="AX31" s="52">
        <v>0.50453658535641799</v>
      </c>
      <c r="AY31" s="52">
        <v>1.75241344935184E-3</v>
      </c>
      <c r="AZ31" s="52">
        <v>20.825838625878198</v>
      </c>
      <c r="BA31" s="52">
        <v>58.935162240121997</v>
      </c>
      <c r="BB31" s="52">
        <v>2.5178326951630701</v>
      </c>
      <c r="BC31" s="52">
        <v>174.467159904791</v>
      </c>
      <c r="BD31" s="52">
        <v>2.5200193910541398E-2</v>
      </c>
    </row>
    <row r="32" spans="1:56" ht="18.75" customHeight="1" x14ac:dyDescent="0.3">
      <c r="A32" s="50" t="s">
        <v>192</v>
      </c>
      <c r="B32" s="14"/>
      <c r="C32" s="14"/>
      <c r="D32" s="52">
        <v>0.28918328352602901</v>
      </c>
      <c r="E32" s="52"/>
      <c r="F32" s="52"/>
      <c r="G32" s="52">
        <v>71.2199853738352</v>
      </c>
      <c r="H32" s="52"/>
      <c r="I32" s="52">
        <v>15.1310922643437</v>
      </c>
      <c r="J32" s="52">
        <v>11.6464040861862</v>
      </c>
      <c r="K32" s="52">
        <v>2.0213716180471301E-2</v>
      </c>
      <c r="L32" s="52">
        <v>9.1655217414763896</v>
      </c>
      <c r="M32" s="52">
        <v>24.978558914632799</v>
      </c>
      <c r="N32" s="52"/>
      <c r="O32" s="52">
        <v>4.1951232073164801</v>
      </c>
      <c r="P32" s="52">
        <v>1.94931154461287E-3</v>
      </c>
      <c r="Q32" s="52">
        <v>0.31422353535527903</v>
      </c>
      <c r="R32" s="52">
        <v>250.32234254223599</v>
      </c>
      <c r="S32" s="52">
        <v>312.54489131753502</v>
      </c>
      <c r="T32" s="52">
        <v>188.391531978752</v>
      </c>
      <c r="U32" s="53">
        <v>9.9404390084059019E-2</v>
      </c>
      <c r="V32" s="52">
        <v>1.16270857493388E-2</v>
      </c>
      <c r="W32" s="52">
        <v>79.272782938003701</v>
      </c>
      <c r="X32" s="52">
        <v>2.11091242675408</v>
      </c>
      <c r="Y32" s="52">
        <v>10.839401853818799</v>
      </c>
      <c r="Z32" s="52">
        <v>2.0662988242812301</v>
      </c>
      <c r="AA32" s="52">
        <v>9.9899933548215303E-2</v>
      </c>
      <c r="AB32" s="52">
        <v>2.38114041012614E-2</v>
      </c>
      <c r="AC32" s="52">
        <v>0.65885788295506298</v>
      </c>
      <c r="AD32" s="52">
        <v>1.3380842552740499</v>
      </c>
      <c r="AE32" s="52">
        <v>5.5441984565461899E-2</v>
      </c>
      <c r="AF32" s="52">
        <v>1.75899260855227</v>
      </c>
      <c r="AG32" s="52">
        <v>212.558034558489</v>
      </c>
      <c r="AH32" s="52">
        <v>264.23815263691699</v>
      </c>
      <c r="AI32" s="52">
        <v>9.2174763946892696E-3</v>
      </c>
      <c r="AJ32" s="52">
        <v>0.62393135433794</v>
      </c>
      <c r="AK32" s="52">
        <v>34.315680245621301</v>
      </c>
      <c r="AL32" s="52">
        <v>5.6334639709462397</v>
      </c>
      <c r="AM32" s="52">
        <v>46.433129144992698</v>
      </c>
      <c r="AN32" s="52">
        <v>0.13789453906631199</v>
      </c>
      <c r="AO32" s="52">
        <v>74.844650446228798</v>
      </c>
      <c r="AP32" s="52">
        <v>191.82737697099</v>
      </c>
      <c r="AQ32" s="52">
        <v>9.4604367425018807E-2</v>
      </c>
      <c r="AR32" s="52">
        <v>8.7594368685467106E-2</v>
      </c>
      <c r="AS32" s="52">
        <v>93.979780892876803</v>
      </c>
      <c r="AT32" s="52">
        <v>1.0893380494926701</v>
      </c>
      <c r="AU32" s="52">
        <v>35.767324122822103</v>
      </c>
      <c r="AV32" s="52">
        <v>166.664618455294</v>
      </c>
      <c r="AW32" s="52">
        <v>1.4581624376759501</v>
      </c>
      <c r="AX32" s="52">
        <v>0.49018658364401702</v>
      </c>
      <c r="AY32" s="52">
        <v>5.5360901423908496E-3</v>
      </c>
      <c r="AZ32" s="52">
        <v>23.349112082329398</v>
      </c>
      <c r="BA32" s="52">
        <v>64.256716216243902</v>
      </c>
      <c r="BB32" s="52">
        <v>2.1009217010011798</v>
      </c>
      <c r="BC32" s="52">
        <v>176.89012234055701</v>
      </c>
      <c r="BD32" s="52">
        <v>1.2489347804444301E-2</v>
      </c>
    </row>
    <row r="33" spans="1:56" ht="18.75" customHeight="1" x14ac:dyDescent="0.3">
      <c r="A33" s="50" t="s">
        <v>193</v>
      </c>
      <c r="B33" s="14"/>
      <c r="C33" s="14"/>
      <c r="D33" s="52">
        <v>0.32493333698115401</v>
      </c>
      <c r="E33" s="52"/>
      <c r="F33" s="52"/>
      <c r="G33" s="52">
        <v>74.117517523506294</v>
      </c>
      <c r="H33" s="52"/>
      <c r="I33" s="52">
        <v>16.628730235842699</v>
      </c>
      <c r="J33" s="52">
        <v>12.5325090443938</v>
      </c>
      <c r="K33" s="52">
        <v>1.6990256606131099E-2</v>
      </c>
      <c r="L33" s="52">
        <v>9.4797574844600092</v>
      </c>
      <c r="M33" s="52">
        <v>24.331552058711601</v>
      </c>
      <c r="N33" s="52"/>
      <c r="O33" s="52">
        <v>4.6699863701811601</v>
      </c>
      <c r="P33" s="52">
        <v>2.3748469760770598E-3</v>
      </c>
      <c r="Q33" s="52">
        <v>0.32555685647815602</v>
      </c>
      <c r="R33" s="52">
        <v>237.22343345584201</v>
      </c>
      <c r="S33" s="52">
        <v>316.903444360712</v>
      </c>
      <c r="T33" s="52">
        <v>200.280015982912</v>
      </c>
      <c r="U33" s="52">
        <v>9.9622558159017605E-2</v>
      </c>
      <c r="V33" s="52">
        <v>1.11857067041377E-2</v>
      </c>
      <c r="W33" s="52">
        <v>83.175738872634199</v>
      </c>
      <c r="X33" s="52">
        <v>2.1105780885067502</v>
      </c>
      <c r="Y33" s="52">
        <v>11.104569869563299</v>
      </c>
      <c r="Z33" s="52">
        <v>2.2230050139571702</v>
      </c>
      <c r="AA33" s="52">
        <v>4.5698191950631302E-2</v>
      </c>
      <c r="AB33" s="53">
        <v>3.0609863584283414E-2</v>
      </c>
      <c r="AC33" s="52">
        <v>0.59575497094915897</v>
      </c>
      <c r="AD33" s="52">
        <v>1.50574038023201</v>
      </c>
      <c r="AE33" s="52">
        <v>6.1681733046479101E-2</v>
      </c>
      <c r="AF33" s="52">
        <v>1.42966219361753</v>
      </c>
      <c r="AG33" s="52">
        <v>119.159759988812</v>
      </c>
      <c r="AH33" s="52">
        <v>299.80471655412998</v>
      </c>
      <c r="AI33" s="52">
        <v>5.1680079715429499E-3</v>
      </c>
      <c r="AJ33" s="52">
        <v>0.72386314472151903</v>
      </c>
      <c r="AK33" s="52">
        <v>34.810119779624799</v>
      </c>
      <c r="AL33" s="52">
        <v>5.9499092263439897</v>
      </c>
      <c r="AM33" s="52">
        <v>46.644820646632397</v>
      </c>
      <c r="AN33" s="52">
        <v>0.133262359892452</v>
      </c>
      <c r="AO33" s="52">
        <v>76.356876419985397</v>
      </c>
      <c r="AP33" s="52">
        <v>191.32704359889499</v>
      </c>
      <c r="AQ33" s="52">
        <v>0.114773859158668</v>
      </c>
      <c r="AR33" s="52">
        <v>9.7542157900984194E-2</v>
      </c>
      <c r="AS33" s="52">
        <v>97.608703541995197</v>
      </c>
      <c r="AT33" s="52">
        <v>1.0961932431033401</v>
      </c>
      <c r="AU33" s="52">
        <v>36.5752988358024</v>
      </c>
      <c r="AV33" s="52">
        <v>87.153851912235694</v>
      </c>
      <c r="AW33" s="52">
        <v>1.5523495132028999</v>
      </c>
      <c r="AX33" s="52">
        <v>0.53355015352563995</v>
      </c>
      <c r="AY33" s="52">
        <v>4.4184200170509502E-3</v>
      </c>
      <c r="AZ33" s="52">
        <v>24.111823078164299</v>
      </c>
      <c r="BA33" s="52">
        <v>64.057238055141099</v>
      </c>
      <c r="BB33" s="52">
        <v>2.05533930361565</v>
      </c>
      <c r="BC33" s="52">
        <v>177.39974632579001</v>
      </c>
      <c r="BD33" s="52">
        <v>2.92724444793395E-2</v>
      </c>
    </row>
    <row r="34" spans="1:56" ht="18.75" customHeight="1" x14ac:dyDescent="0.3">
      <c r="A34" s="50" t="s">
        <v>194</v>
      </c>
      <c r="B34" s="14"/>
      <c r="C34" s="14"/>
      <c r="D34" s="52">
        <v>0.30584218217026299</v>
      </c>
      <c r="E34" s="52"/>
      <c r="F34" s="52"/>
      <c r="G34" s="52">
        <v>67.575075156631996</v>
      </c>
      <c r="H34" s="52"/>
      <c r="I34" s="52">
        <v>31.171926403450399</v>
      </c>
      <c r="J34" s="52">
        <v>14.1270390865848</v>
      </c>
      <c r="K34" s="52">
        <v>0.24736529192377099</v>
      </c>
      <c r="L34" s="52">
        <v>5.5892899932501097</v>
      </c>
      <c r="M34" s="52">
        <v>25.6532042509128</v>
      </c>
      <c r="N34" s="52"/>
      <c r="O34" s="52">
        <v>2.8487836742750798</v>
      </c>
      <c r="P34" s="52">
        <v>1.3101738409227301E-3</v>
      </c>
      <c r="Q34" s="52">
        <v>0.39551991707404199</v>
      </c>
      <c r="R34" s="52">
        <v>276.94075968393901</v>
      </c>
      <c r="S34" s="52">
        <v>326.56437073184998</v>
      </c>
      <c r="T34" s="52">
        <v>196.334610430265</v>
      </c>
      <c r="U34" s="52">
        <v>6.66875941011532E-2</v>
      </c>
      <c r="V34" s="52">
        <v>1.3747726453161101E-2</v>
      </c>
      <c r="W34" s="52">
        <v>75.256807975701307</v>
      </c>
      <c r="X34" s="52">
        <v>2.0975155783089199</v>
      </c>
      <c r="Y34" s="52">
        <v>10.798475918541101</v>
      </c>
      <c r="Z34" s="52">
        <v>1.98600726963714</v>
      </c>
      <c r="AA34" s="52">
        <v>4.8249930961919898E-3</v>
      </c>
      <c r="AB34" s="52">
        <v>5.6163344443809299E-2</v>
      </c>
      <c r="AC34" s="52">
        <v>0.79041288120507702</v>
      </c>
      <c r="AD34" s="52">
        <v>1.22307210222192</v>
      </c>
      <c r="AE34" s="52">
        <v>5.4108850871208002E-2</v>
      </c>
      <c r="AF34" s="52">
        <v>1.6296771744193299</v>
      </c>
      <c r="AG34" s="52">
        <v>123.491329759842</v>
      </c>
      <c r="AH34" s="52">
        <v>303.36394471215101</v>
      </c>
      <c r="AI34" s="52">
        <v>2.00307560671436E-2</v>
      </c>
      <c r="AJ34" s="52">
        <v>0.73892069173777797</v>
      </c>
      <c r="AK34" s="52">
        <v>40.854210643708903</v>
      </c>
      <c r="AL34" s="52">
        <v>5.5672684392608396</v>
      </c>
      <c r="AM34" s="52">
        <v>51.421987882656303</v>
      </c>
      <c r="AN34" s="52">
        <v>0.13324402334775701</v>
      </c>
      <c r="AO34" s="52">
        <v>36.050950093064003</v>
      </c>
      <c r="AP34" s="52">
        <v>185.79530780130199</v>
      </c>
      <c r="AQ34" s="52">
        <v>0.144165373360229</v>
      </c>
      <c r="AR34" s="52">
        <v>2.6991831709760002E-2</v>
      </c>
      <c r="AS34" s="52">
        <v>87.525643352615006</v>
      </c>
      <c r="AT34" s="52">
        <v>1.1589858998136999</v>
      </c>
      <c r="AU34" s="52">
        <v>34.4896354954383</v>
      </c>
      <c r="AV34" s="52">
        <v>90.004966538769807</v>
      </c>
      <c r="AW34" s="52">
        <v>1.8115436722184699</v>
      </c>
      <c r="AX34" s="52">
        <v>0.49519939584579598</v>
      </c>
      <c r="AY34" s="52">
        <v>5.3712481220814503E-3</v>
      </c>
      <c r="AZ34" s="52">
        <v>27.2619174863148</v>
      </c>
      <c r="BA34" s="52">
        <v>63.678686281210702</v>
      </c>
      <c r="BB34" s="52">
        <v>2.4777477047783401</v>
      </c>
      <c r="BC34" s="52">
        <v>187.15359692396601</v>
      </c>
      <c r="BD34" s="52">
        <v>8.3216603003994308E-3</v>
      </c>
    </row>
    <row r="35" spans="1:56" ht="18.75" customHeight="1" x14ac:dyDescent="0.3">
      <c r="A35" s="13" t="s">
        <v>195</v>
      </c>
      <c r="B35" s="19">
        <f>QUARTILE(B2:B21,1)</f>
        <v>1.0299264137693358</v>
      </c>
      <c r="C35" s="19">
        <f>QUARTILE(C2:C21,1)</f>
        <v>4.0651763919286174E-3</v>
      </c>
      <c r="D35" s="54">
        <f>QUARTILE(D2:D34,1)</f>
        <v>0.30139678531130099</v>
      </c>
      <c r="E35" s="55">
        <f>QUARTILE(E2:E34,1)</f>
        <v>248.52318436234026</v>
      </c>
      <c r="F35" s="55">
        <f>QUARTILE(F2:F34,1)</f>
        <v>8.9604660816747353E-2</v>
      </c>
      <c r="G35" s="54">
        <f>QUARTILE(G2:G34,1)</f>
        <v>71.408738749568499</v>
      </c>
      <c r="H35" s="55">
        <f>QUARTILE(H2:H21,1)</f>
        <v>105.2119056578905</v>
      </c>
      <c r="I35" s="54">
        <f>QUARTILE(I2:I34,1)</f>
        <v>11.7771378260856</v>
      </c>
      <c r="J35" s="54">
        <f>QUARTILE(J2:J34,1)</f>
        <v>11.855302068329999</v>
      </c>
      <c r="K35" s="54">
        <f>QUARTILE(K2:K34,1)</f>
        <v>1.40209033400401E-2</v>
      </c>
      <c r="L35" s="54">
        <f>QUARTILE(L2:L34,1)</f>
        <v>7.2270361733752697</v>
      </c>
      <c r="M35" s="54">
        <f>QUARTILE(M2:M34,1)</f>
        <v>24.470152232312099</v>
      </c>
      <c r="N35" s="55">
        <f>QUARTILE(N2:N21,1)</f>
        <v>0.2465562609397495</v>
      </c>
      <c r="O35" s="54">
        <f t="shared" ref="O35:BD35" si="0">QUARTILE(O2:O34,1)</f>
        <v>4.1121814354309496</v>
      </c>
      <c r="P35" s="54">
        <f t="shared" si="0"/>
        <v>3.4292197303052903E-4</v>
      </c>
      <c r="Q35" s="54">
        <f t="shared" si="0"/>
        <v>8.9009474891527399E-2</v>
      </c>
      <c r="R35" s="54">
        <f t="shared" si="0"/>
        <v>169.57067870438399</v>
      </c>
      <c r="S35" s="54">
        <f t="shared" si="0"/>
        <v>258.38520501445299</v>
      </c>
      <c r="T35" s="54">
        <f t="shared" si="0"/>
        <v>192.88552124521999</v>
      </c>
      <c r="U35" s="54">
        <f t="shared" si="0"/>
        <v>7.2231861864094804E-2</v>
      </c>
      <c r="V35" s="54">
        <f t="shared" si="0"/>
        <v>6.35195733221378E-3</v>
      </c>
      <c r="W35" s="54">
        <f t="shared" si="0"/>
        <v>83.175738872634199</v>
      </c>
      <c r="X35" s="54">
        <f t="shared" si="0"/>
        <v>2.0801267553669098</v>
      </c>
      <c r="Y35" s="54">
        <f t="shared" si="0"/>
        <v>11.679824023982</v>
      </c>
      <c r="Z35" s="54">
        <f t="shared" si="0"/>
        <v>1.84951660809031</v>
      </c>
      <c r="AA35" s="54">
        <f t="shared" si="0"/>
        <v>2.4345908983429199E-2</v>
      </c>
      <c r="AB35" s="54">
        <f t="shared" si="0"/>
        <v>2.4199134639363601E-2</v>
      </c>
      <c r="AC35" s="54">
        <f t="shared" si="0"/>
        <v>0.59124945768491699</v>
      </c>
      <c r="AD35" s="54">
        <f t="shared" si="0"/>
        <v>1.21265512373783</v>
      </c>
      <c r="AE35" s="54">
        <f t="shared" si="0"/>
        <v>4.2261484320990299E-2</v>
      </c>
      <c r="AF35" s="54">
        <f t="shared" si="0"/>
        <v>1.42966219361753</v>
      </c>
      <c r="AG35" s="54">
        <f t="shared" si="0"/>
        <v>105.476878173047</v>
      </c>
      <c r="AH35" s="54">
        <f t="shared" si="0"/>
        <v>297.58209016795598</v>
      </c>
      <c r="AI35" s="54">
        <f t="shared" si="0"/>
        <v>3.0783693903546601E-3</v>
      </c>
      <c r="AJ35" s="54">
        <f t="shared" si="0"/>
        <v>0.66884213028373696</v>
      </c>
      <c r="AK35" s="54">
        <f t="shared" si="0"/>
        <v>34.055902553478099</v>
      </c>
      <c r="AL35" s="54">
        <f t="shared" si="0"/>
        <v>5.7946763085564399</v>
      </c>
      <c r="AM35" s="54">
        <f t="shared" si="0"/>
        <v>40.386865598597602</v>
      </c>
      <c r="AN35" s="54">
        <f t="shared" si="0"/>
        <v>0.129392584415816</v>
      </c>
      <c r="AO35" s="54">
        <f t="shared" si="0"/>
        <v>45.821140133155701</v>
      </c>
      <c r="AP35" s="54">
        <f t="shared" si="0"/>
        <v>191.82737697099</v>
      </c>
      <c r="AQ35" s="54">
        <f t="shared" si="0"/>
        <v>3.8402958205107203E-2</v>
      </c>
      <c r="AR35" s="54">
        <f t="shared" si="0"/>
        <v>1.04236591783475E-2</v>
      </c>
      <c r="AS35" s="54">
        <f t="shared" si="0"/>
        <v>96.862575127938499</v>
      </c>
      <c r="AT35" s="54">
        <f t="shared" si="0"/>
        <v>1.0077002891571201</v>
      </c>
      <c r="AU35" s="54">
        <f t="shared" si="0"/>
        <v>35.767324122822103</v>
      </c>
      <c r="AV35" s="54">
        <f t="shared" si="0"/>
        <v>82.327575568144994</v>
      </c>
      <c r="AW35" s="54">
        <f t="shared" si="0"/>
        <v>1.3372298224222301</v>
      </c>
      <c r="AX35" s="54">
        <f t="shared" si="0"/>
        <v>0.49519939584579598</v>
      </c>
      <c r="AY35" s="54">
        <f t="shared" si="0"/>
        <v>4.2567306714995498E-3</v>
      </c>
      <c r="AZ35" s="54">
        <f t="shared" si="0"/>
        <v>23.533720702754898</v>
      </c>
      <c r="BA35" s="54">
        <f t="shared" si="0"/>
        <v>64.057238055141099</v>
      </c>
      <c r="BB35" s="54">
        <f t="shared" si="0"/>
        <v>0.35022747599134901</v>
      </c>
      <c r="BC35" s="54">
        <f t="shared" si="0"/>
        <v>177.39974632579001</v>
      </c>
      <c r="BD35" s="54">
        <f t="shared" si="0"/>
        <v>1.1670045216756001E-2</v>
      </c>
    </row>
    <row r="36" spans="1:56" ht="18.75" customHeight="1" x14ac:dyDescent="0.3">
      <c r="A36" s="13" t="s">
        <v>196</v>
      </c>
      <c r="B36" s="19">
        <f>QUARTILE(B3:B22,3)</f>
        <v>1.3211571527253749</v>
      </c>
      <c r="C36" s="19">
        <f>QUARTILE(C3:C22,3)</f>
        <v>5.0963114385764148E-3</v>
      </c>
      <c r="D36" s="54">
        <f>QUARTILE(D2:D34,3)</f>
        <v>0.32277969833801201</v>
      </c>
      <c r="E36" s="55">
        <f>QUARTILE(E2:E34,3)</f>
        <v>257.90232244308822</v>
      </c>
      <c r="F36" s="55">
        <f>QUARTILE(F2:F34,3)</f>
        <v>0.92007291012989323</v>
      </c>
      <c r="G36" s="54">
        <f>QUARTILE(G2:G34,3)</f>
        <v>78.134121676949107</v>
      </c>
      <c r="H36" s="55">
        <f>QUARTILE(H2:H21,3)</f>
        <v>106.29299892071825</v>
      </c>
      <c r="I36" s="54">
        <f>QUARTILE(I2:I34,3)</f>
        <v>17.6750064713993</v>
      </c>
      <c r="J36" s="54">
        <f>QUARTILE(J2:J34,3)</f>
        <v>16.3590541932669</v>
      </c>
      <c r="K36" s="54">
        <f>QUARTILE(K2:K34,3)</f>
        <v>0.24736529192377099</v>
      </c>
      <c r="L36" s="54">
        <f>QUARTILE(L2:L34,3)</f>
        <v>12.2179594835823</v>
      </c>
      <c r="M36" s="54">
        <f>QUARTILE(M2:M34,3)</f>
        <v>26.1117046971302</v>
      </c>
      <c r="N36" s="55">
        <f>QUARTILE(N2:N21,3)</f>
        <v>0.331078263408217</v>
      </c>
      <c r="O36" s="54">
        <f t="shared" ref="O36:BD36" si="1">QUARTILE(O2:O34,3)</f>
        <v>16.349064615228802</v>
      </c>
      <c r="P36" s="54">
        <f t="shared" si="1"/>
        <v>2.3748469760770598E-3</v>
      </c>
      <c r="Q36" s="54">
        <f t="shared" si="1"/>
        <v>0.32485847134588203</v>
      </c>
      <c r="R36" s="54">
        <f t="shared" si="1"/>
        <v>243.75398836776699</v>
      </c>
      <c r="S36" s="54">
        <f t="shared" si="1"/>
        <v>312.54489131753502</v>
      </c>
      <c r="T36" s="54">
        <f t="shared" si="1"/>
        <v>200.280015982912</v>
      </c>
      <c r="U36" s="54">
        <f t="shared" si="1"/>
        <v>0.10188935971617399</v>
      </c>
      <c r="V36" s="54">
        <f t="shared" si="1"/>
        <v>1.11857067041377E-2</v>
      </c>
      <c r="W36" s="54">
        <f t="shared" si="1"/>
        <v>102.015825246199</v>
      </c>
      <c r="X36" s="54">
        <f t="shared" si="1"/>
        <v>2.2433661594197201</v>
      </c>
      <c r="Y36" s="54">
        <f t="shared" si="1"/>
        <v>15.0774095989535</v>
      </c>
      <c r="Z36" s="54">
        <f t="shared" si="1"/>
        <v>2.0723307397181898</v>
      </c>
      <c r="AA36" s="54">
        <f t="shared" si="1"/>
        <v>0.100550417648582</v>
      </c>
      <c r="AB36" s="54">
        <f t="shared" si="1"/>
        <v>5.0847740984127601E-2</v>
      </c>
      <c r="AC36" s="54">
        <f t="shared" si="1"/>
        <v>0.79041288120507702</v>
      </c>
      <c r="AD36" s="54">
        <f t="shared" si="1"/>
        <v>1.31620641441505</v>
      </c>
      <c r="AE36" s="54">
        <f t="shared" si="1"/>
        <v>5.4108850871208002E-2</v>
      </c>
      <c r="AF36" s="54">
        <f t="shared" si="1"/>
        <v>1.75899260855227</v>
      </c>
      <c r="AG36" s="54">
        <f t="shared" si="1"/>
        <v>199.87818538952601</v>
      </c>
      <c r="AH36" s="54">
        <f t="shared" si="1"/>
        <v>312.34277633384198</v>
      </c>
      <c r="AI36" s="54">
        <f t="shared" si="1"/>
        <v>2.00307560671436E-2</v>
      </c>
      <c r="AJ36" s="54">
        <f t="shared" si="1"/>
        <v>1.1873049753849501</v>
      </c>
      <c r="AK36" s="54">
        <f t="shared" si="1"/>
        <v>40.166644746692199</v>
      </c>
      <c r="AL36" s="54">
        <f t="shared" si="1"/>
        <v>7.1570228129830502</v>
      </c>
      <c r="AM36" s="54">
        <f t="shared" si="1"/>
        <v>65.018128016866399</v>
      </c>
      <c r="AN36" s="54">
        <f t="shared" si="1"/>
        <v>0.14118452523609101</v>
      </c>
      <c r="AO36" s="54">
        <f t="shared" si="1"/>
        <v>66.857419069109298</v>
      </c>
      <c r="AP36" s="54">
        <f t="shared" si="1"/>
        <v>205.73846184648599</v>
      </c>
      <c r="AQ36" s="54">
        <f t="shared" si="1"/>
        <v>0.114773859158668</v>
      </c>
      <c r="AR36" s="54">
        <f t="shared" si="1"/>
        <v>7.6650923365952695E-2</v>
      </c>
      <c r="AS36" s="54">
        <f t="shared" si="1"/>
        <v>128.67373844193</v>
      </c>
      <c r="AT36" s="54">
        <f t="shared" si="1"/>
        <v>1.12295014330715</v>
      </c>
      <c r="AU36" s="54">
        <f t="shared" si="1"/>
        <v>42.774353527513298</v>
      </c>
      <c r="AV36" s="54">
        <f t="shared" si="1"/>
        <v>152.306862910333</v>
      </c>
      <c r="AW36" s="54">
        <f t="shared" si="1"/>
        <v>1.96674458632496</v>
      </c>
      <c r="AX36" s="54">
        <f t="shared" si="1"/>
        <v>0.53355015352563995</v>
      </c>
      <c r="AY36" s="54">
        <f t="shared" si="1"/>
        <v>5.8553569344922396E-3</v>
      </c>
      <c r="AZ36" s="54">
        <f t="shared" si="1"/>
        <v>30.202005102026</v>
      </c>
      <c r="BA36" s="54">
        <f t="shared" si="1"/>
        <v>78.110842995338899</v>
      </c>
      <c r="BB36" s="54">
        <f t="shared" si="1"/>
        <v>2.1009217010011798</v>
      </c>
      <c r="BC36" s="54">
        <f t="shared" si="1"/>
        <v>189.71908910513801</v>
      </c>
      <c r="BD36" s="54">
        <f t="shared" si="1"/>
        <v>2.5200193910541398E-2</v>
      </c>
    </row>
    <row r="37" spans="1:56" ht="18.75" customHeight="1" x14ac:dyDescent="0.3">
      <c r="A37" s="13" t="s">
        <v>197</v>
      </c>
      <c r="B37" s="19">
        <f t="shared" ref="B37:AG37" si="2">B36-B35</f>
        <v>0.29123073895603913</v>
      </c>
      <c r="C37" s="19">
        <f t="shared" si="2"/>
        <v>1.0311350466477975E-3</v>
      </c>
      <c r="D37" s="54">
        <f t="shared" si="2"/>
        <v>2.1382913026711026E-2</v>
      </c>
      <c r="E37" s="55">
        <f t="shared" si="2"/>
        <v>9.3791380807479641</v>
      </c>
      <c r="F37" s="55">
        <f t="shared" si="2"/>
        <v>0.83046824931314589</v>
      </c>
      <c r="G37" s="54">
        <f t="shared" si="2"/>
        <v>6.7253829273806076</v>
      </c>
      <c r="H37" s="55">
        <f t="shared" si="2"/>
        <v>1.0810932628277499</v>
      </c>
      <c r="I37" s="54">
        <f t="shared" si="2"/>
        <v>5.8978686453137001</v>
      </c>
      <c r="J37" s="54">
        <f t="shared" si="2"/>
        <v>4.5037521249369004</v>
      </c>
      <c r="K37" s="54">
        <f t="shared" si="2"/>
        <v>0.23334438858373088</v>
      </c>
      <c r="L37" s="54">
        <f t="shared" si="2"/>
        <v>4.9909233102070303</v>
      </c>
      <c r="M37" s="54">
        <f t="shared" si="2"/>
        <v>1.6415524648181012</v>
      </c>
      <c r="N37" s="55">
        <f t="shared" si="2"/>
        <v>8.45220024684675E-2</v>
      </c>
      <c r="O37" s="54">
        <f t="shared" si="2"/>
        <v>12.236883179797852</v>
      </c>
      <c r="P37" s="54">
        <f t="shared" si="2"/>
        <v>2.0319250030465309E-3</v>
      </c>
      <c r="Q37" s="54">
        <f t="shared" si="2"/>
        <v>0.23584899645435464</v>
      </c>
      <c r="R37" s="54">
        <f t="shared" si="2"/>
        <v>74.183309663383</v>
      </c>
      <c r="S37" s="54">
        <f t="shared" si="2"/>
        <v>54.159686303082026</v>
      </c>
      <c r="T37" s="54">
        <f t="shared" si="2"/>
        <v>7.394494737692014</v>
      </c>
      <c r="U37" s="54">
        <f t="shared" si="2"/>
        <v>2.965749785207919E-2</v>
      </c>
      <c r="V37" s="54">
        <f t="shared" si="2"/>
        <v>4.8337493719239196E-3</v>
      </c>
      <c r="W37" s="54">
        <f t="shared" si="2"/>
        <v>18.840086373564802</v>
      </c>
      <c r="X37" s="54">
        <f t="shared" si="2"/>
        <v>0.16323940405281023</v>
      </c>
      <c r="Y37" s="54">
        <f t="shared" si="2"/>
        <v>3.3975855749714992</v>
      </c>
      <c r="Z37" s="54">
        <f t="shared" si="2"/>
        <v>0.22281413162787977</v>
      </c>
      <c r="AA37" s="54">
        <f t="shared" si="2"/>
        <v>7.6204508665152798E-2</v>
      </c>
      <c r="AB37" s="54">
        <f t="shared" si="2"/>
        <v>2.6648606344764E-2</v>
      </c>
      <c r="AC37" s="54">
        <f t="shared" si="2"/>
        <v>0.19916342352016003</v>
      </c>
      <c r="AD37" s="54">
        <f t="shared" si="2"/>
        <v>0.10355129067722002</v>
      </c>
      <c r="AE37" s="54">
        <f t="shared" si="2"/>
        <v>1.1847366550217703E-2</v>
      </c>
      <c r="AF37" s="54">
        <f t="shared" si="2"/>
        <v>0.32933041493474002</v>
      </c>
      <c r="AG37" s="54">
        <f t="shared" si="2"/>
        <v>94.401307216479012</v>
      </c>
      <c r="AH37" s="54">
        <f t="shared" ref="AH37:BM37" si="3">AH36-AH35</f>
        <v>14.760686165886</v>
      </c>
      <c r="AI37" s="54">
        <f t="shared" si="3"/>
        <v>1.6952386676788941E-2</v>
      </c>
      <c r="AJ37" s="54">
        <f t="shared" si="3"/>
        <v>0.5184628451012131</v>
      </c>
      <c r="AK37" s="54">
        <f t="shared" si="3"/>
        <v>6.1107421932141008</v>
      </c>
      <c r="AL37" s="54">
        <f t="shared" si="3"/>
        <v>1.3623465044266103</v>
      </c>
      <c r="AM37" s="54">
        <f t="shared" si="3"/>
        <v>24.631262418268797</v>
      </c>
      <c r="AN37" s="54">
        <f t="shared" si="3"/>
        <v>1.1791940820275015E-2</v>
      </c>
      <c r="AO37" s="54">
        <f t="shared" si="3"/>
        <v>21.036278935953597</v>
      </c>
      <c r="AP37" s="54">
        <f t="shared" si="3"/>
        <v>13.911084875495987</v>
      </c>
      <c r="AQ37" s="54">
        <f t="shared" si="3"/>
        <v>7.6370900953560805E-2</v>
      </c>
      <c r="AR37" s="54">
        <f t="shared" si="3"/>
        <v>6.6227264187605189E-2</v>
      </c>
      <c r="AS37" s="54">
        <f t="shared" si="3"/>
        <v>31.8111633139915</v>
      </c>
      <c r="AT37" s="54">
        <f t="shared" si="3"/>
        <v>0.11524985415002997</v>
      </c>
      <c r="AU37" s="54">
        <f t="shared" si="3"/>
        <v>7.0070294046911954</v>
      </c>
      <c r="AV37" s="54">
        <f t="shared" si="3"/>
        <v>69.979287342188002</v>
      </c>
      <c r="AW37" s="54">
        <f t="shared" si="3"/>
        <v>0.62951476390272987</v>
      </c>
      <c r="AX37" s="54">
        <f t="shared" si="3"/>
        <v>3.8350757679843972E-2</v>
      </c>
      <c r="AY37" s="54">
        <f t="shared" si="3"/>
        <v>1.5986262629926898E-3</v>
      </c>
      <c r="AZ37" s="54">
        <f t="shared" si="3"/>
        <v>6.6682843992711014</v>
      </c>
      <c r="BA37" s="54">
        <f t="shared" si="3"/>
        <v>14.0536049401978</v>
      </c>
      <c r="BB37" s="54">
        <f t="shared" si="3"/>
        <v>1.7506942250098307</v>
      </c>
      <c r="BC37" s="54">
        <f t="shared" si="3"/>
        <v>12.319342779348005</v>
      </c>
      <c r="BD37" s="54">
        <f t="shared" si="3"/>
        <v>1.3530148693785398E-2</v>
      </c>
    </row>
    <row r="38" spans="1:56" ht="18.75" customHeight="1" x14ac:dyDescent="0.3">
      <c r="A38" s="13" t="s">
        <v>155</v>
      </c>
      <c r="B38" s="14"/>
      <c r="C38" s="14"/>
      <c r="D38" s="14"/>
      <c r="E38" s="54">
        <f>E35-E37*1.5</f>
        <v>234.45447724121831</v>
      </c>
      <c r="F38" s="56">
        <v>0</v>
      </c>
      <c r="G38" s="14"/>
      <c r="H38" s="54">
        <f>H35-H37*1.5</f>
        <v>103.59026576364887</v>
      </c>
      <c r="I38" s="14"/>
      <c r="J38" s="14"/>
      <c r="K38" s="14"/>
      <c r="L38" s="14"/>
      <c r="M38" s="14"/>
      <c r="N38" s="54">
        <f>N35-N37*1.5</f>
        <v>0.11977325723704826</v>
      </c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</row>
    <row r="39" spans="1:56" ht="18.75" customHeight="1" x14ac:dyDescent="0.3">
      <c r="A39" s="13" t="s">
        <v>198</v>
      </c>
      <c r="B39" s="14"/>
      <c r="C39" s="14"/>
      <c r="D39" s="14"/>
      <c r="E39" s="54">
        <f>E35-E37*3</f>
        <v>220.38577012009637</v>
      </c>
      <c r="F39" s="56">
        <v>0</v>
      </c>
      <c r="G39" s="14"/>
      <c r="H39" s="54">
        <f>H35-H37*3</f>
        <v>101.96862586940725</v>
      </c>
      <c r="I39" s="14"/>
      <c r="J39" s="14"/>
      <c r="K39" s="14"/>
      <c r="L39" s="14"/>
      <c r="M39" s="14"/>
      <c r="N39" s="56">
        <v>0</v>
      </c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</row>
    <row r="40" spans="1:56" ht="18.75" customHeight="1" x14ac:dyDescent="0.3">
      <c r="A40" s="13" t="s">
        <v>157</v>
      </c>
      <c r="B40" s="14"/>
      <c r="C40" s="14"/>
      <c r="D40" s="14"/>
      <c r="E40" s="54">
        <f>E36+1.5*E37</f>
        <v>271.9710295642102</v>
      </c>
      <c r="F40" s="54">
        <f>F36+1.5*F37</f>
        <v>2.1657752840996123</v>
      </c>
      <c r="G40" s="14"/>
      <c r="H40" s="54">
        <f>H36+1.5*H37</f>
        <v>107.91463881495987</v>
      </c>
      <c r="I40" s="14"/>
      <c r="J40" s="14"/>
      <c r="K40" s="14"/>
      <c r="L40" s="14"/>
      <c r="M40" s="14"/>
      <c r="N40" s="54">
        <f>N36+1.5*N37</f>
        <v>0.45786126711091824</v>
      </c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</row>
    <row r="41" spans="1:56" ht="18.75" customHeight="1" x14ac:dyDescent="0.3">
      <c r="A41" s="13" t="s">
        <v>199</v>
      </c>
      <c r="B41" s="14"/>
      <c r="C41" s="14"/>
      <c r="D41" s="14"/>
      <c r="E41" s="54">
        <f>E36+E37*3</f>
        <v>286.03973668533212</v>
      </c>
      <c r="F41" s="54">
        <f>F36+F37*3</f>
        <v>3.4114776580693311</v>
      </c>
      <c r="G41" s="14"/>
      <c r="H41" s="54">
        <f>H36+H37*3</f>
        <v>109.5362787092015</v>
      </c>
      <c r="I41" s="14"/>
      <c r="J41" s="14"/>
      <c r="K41" s="14"/>
      <c r="L41" s="14"/>
      <c r="M41" s="14"/>
      <c r="N41" s="54">
        <f>N36+N37*3</f>
        <v>0.58464427081361947</v>
      </c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</row>
    <row r="42" spans="1:56" ht="18.75" customHeight="1" x14ac:dyDescent="0.3">
      <c r="A42" s="13"/>
      <c r="B42" s="14"/>
      <c r="C42" s="14"/>
      <c r="D42" s="14"/>
      <c r="E42" s="14"/>
      <c r="F42" s="14"/>
      <c r="G42" s="14"/>
      <c r="H42" s="57"/>
      <c r="I42" s="14"/>
      <c r="J42" s="14"/>
      <c r="K42" s="14"/>
      <c r="L42" s="14"/>
      <c r="M42" s="14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</row>
    <row r="43" spans="1:56" ht="18.75" customHeight="1" x14ac:dyDescent="0.3">
      <c r="A43" s="13"/>
      <c r="B43" s="14"/>
      <c r="C43" s="14"/>
      <c r="D43" s="14"/>
      <c r="E43" s="14"/>
      <c r="F43" s="14"/>
      <c r="G43" s="14"/>
      <c r="H43" s="54">
        <f>AVERAGE(H2:H12)</f>
        <v>106.25936423686261</v>
      </c>
      <c r="I43" s="14"/>
      <c r="J43" s="14"/>
      <c r="K43" s="14"/>
      <c r="L43" s="14"/>
      <c r="M43" s="14"/>
      <c r="N43" s="54">
        <f t="shared" ref="N43:BD43" si="4">AVERAGE(N2:N12)</f>
        <v>0.28146422222539985</v>
      </c>
      <c r="O43" s="54">
        <f t="shared" si="4"/>
        <v>6.9772029699613221</v>
      </c>
      <c r="P43" s="54">
        <f t="shared" si="4"/>
        <v>1.7320778187693135E-3</v>
      </c>
      <c r="Q43" s="54">
        <f t="shared" si="4"/>
        <v>0.25857438603117405</v>
      </c>
      <c r="R43" s="54">
        <f t="shared" si="4"/>
        <v>207.81197361317908</v>
      </c>
      <c r="S43" s="54">
        <f t="shared" si="4"/>
        <v>265.26233438910771</v>
      </c>
      <c r="T43" s="54">
        <f t="shared" si="4"/>
        <v>194.92232903134362</v>
      </c>
      <c r="U43" s="54">
        <f t="shared" si="4"/>
        <v>9.9404390084059019E-2</v>
      </c>
      <c r="V43" s="54">
        <f t="shared" si="4"/>
        <v>9.683748887674053E-3</v>
      </c>
      <c r="W43" s="54">
        <f t="shared" si="4"/>
        <v>88.065878919728689</v>
      </c>
      <c r="X43" s="54">
        <f t="shared" si="4"/>
        <v>2.1268702718412671</v>
      </c>
      <c r="Y43" s="54">
        <f t="shared" si="4"/>
        <v>12.309625541242026</v>
      </c>
      <c r="Z43" s="54">
        <f t="shared" si="4"/>
        <v>1.9763693047291155</v>
      </c>
      <c r="AA43" s="54">
        <f t="shared" si="4"/>
        <v>5.2126752277690362E-2</v>
      </c>
      <c r="AB43" s="54">
        <f t="shared" si="4"/>
        <v>3.0609863584283414E-2</v>
      </c>
      <c r="AC43" s="54">
        <f t="shared" si="4"/>
        <v>0.63826303519966887</v>
      </c>
      <c r="AD43" s="54">
        <f t="shared" si="4"/>
        <v>1.2504482416513283</v>
      </c>
      <c r="AE43" s="54">
        <f t="shared" si="4"/>
        <v>5.1246168557713224E-2</v>
      </c>
      <c r="AF43" s="54">
        <f t="shared" si="4"/>
        <v>1.4992592364826145</v>
      </c>
      <c r="AG43" s="54">
        <f t="shared" si="4"/>
        <v>150.20053356737091</v>
      </c>
      <c r="AH43" s="54">
        <f t="shared" si="4"/>
        <v>299.05998307825422</v>
      </c>
      <c r="AI43" s="54">
        <f t="shared" si="4"/>
        <v>1.586989233120217E-2</v>
      </c>
      <c r="AJ43" s="54">
        <f t="shared" si="4"/>
        <v>0.67126815826359687</v>
      </c>
      <c r="AK43" s="54">
        <f t="shared" si="4"/>
        <v>34.468007231099776</v>
      </c>
      <c r="AL43" s="54">
        <f t="shared" si="4"/>
        <v>6.315798227091495</v>
      </c>
      <c r="AM43" s="54">
        <f t="shared" si="4"/>
        <v>44.769218264262193</v>
      </c>
      <c r="AN43" s="54">
        <f t="shared" si="4"/>
        <v>0.13146468131337963</v>
      </c>
      <c r="AO43" s="54">
        <f t="shared" si="4"/>
        <v>56.372240688746594</v>
      </c>
      <c r="AP43" s="54">
        <f t="shared" si="4"/>
        <v>198.03410830879611</v>
      </c>
      <c r="AQ43" s="54">
        <f t="shared" si="4"/>
        <v>0.11884143989330741</v>
      </c>
      <c r="AR43" s="54">
        <f t="shared" si="4"/>
        <v>4.9492849200388808E-2</v>
      </c>
      <c r="AS43" s="54">
        <f t="shared" si="4"/>
        <v>105.16799041527366</v>
      </c>
      <c r="AT43" s="54">
        <f t="shared" si="4"/>
        <v>1.0385378001078025</v>
      </c>
      <c r="AU43" s="54">
        <f t="shared" si="4"/>
        <v>37.483785150060335</v>
      </c>
      <c r="AV43" s="54">
        <f t="shared" si="4"/>
        <v>114.46937431929938</v>
      </c>
      <c r="AW43" s="54">
        <f t="shared" si="4"/>
        <v>1.7684899736108228</v>
      </c>
      <c r="AX43" s="54">
        <f t="shared" si="4"/>
        <v>0.51148557223751923</v>
      </c>
      <c r="AY43" s="54">
        <f t="shared" si="4"/>
        <v>4.1745010950810808E-3</v>
      </c>
      <c r="AZ43" s="54">
        <f t="shared" si="4"/>
        <v>24.229796345811113</v>
      </c>
      <c r="BA43" s="54">
        <f t="shared" si="4"/>
        <v>66.808690278391154</v>
      </c>
      <c r="BB43" s="54">
        <f t="shared" si="4"/>
        <v>1.6887152649400614</v>
      </c>
      <c r="BC43" s="54">
        <f t="shared" si="4"/>
        <v>178.39076395429109</v>
      </c>
      <c r="BD43" s="54">
        <f t="shared" si="4"/>
        <v>1.6487044143755857E-2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E21"/>
  <sheetViews>
    <sheetView workbookViewId="0"/>
  </sheetViews>
  <sheetFormatPr defaultRowHeight="14.4" x14ac:dyDescent="0.3"/>
  <cols>
    <col min="1" max="1" width="13.5546875" style="5" bestFit="1" customWidth="1"/>
    <col min="2" max="3" width="13.5546875" style="42" bestFit="1" customWidth="1"/>
    <col min="4" max="4" width="13.5546875" style="6" bestFit="1" customWidth="1"/>
    <col min="5" max="6" width="13.5546875" style="42" bestFit="1" customWidth="1"/>
    <col min="7" max="7" width="13.5546875" style="6" bestFit="1" customWidth="1"/>
    <col min="8" max="8" width="13.5546875" style="42" bestFit="1" customWidth="1"/>
    <col min="9" max="13" width="13.5546875" style="6" bestFit="1" customWidth="1"/>
    <col min="14" max="14" width="13.5546875" style="42" bestFit="1" customWidth="1"/>
    <col min="15" max="56" width="13.5546875" style="6" bestFit="1" customWidth="1"/>
    <col min="57" max="57" width="13.5546875" style="42" bestFit="1" customWidth="1"/>
  </cols>
  <sheetData>
    <row r="1" spans="1:57" ht="18.75" customHeight="1" x14ac:dyDescent="0.3">
      <c r="A1" s="28" t="s">
        <v>158</v>
      </c>
      <c r="B1" s="29" t="s">
        <v>32</v>
      </c>
      <c r="C1" s="29" t="s">
        <v>33</v>
      </c>
      <c r="D1" s="16" t="s">
        <v>34</v>
      </c>
      <c r="E1" s="29" t="s">
        <v>35</v>
      </c>
      <c r="F1" s="29" t="s">
        <v>36</v>
      </c>
      <c r="G1" s="16" t="s">
        <v>37</v>
      </c>
      <c r="H1" s="29" t="s">
        <v>38</v>
      </c>
      <c r="I1" s="16" t="s">
        <v>39</v>
      </c>
      <c r="J1" s="16" t="s">
        <v>40</v>
      </c>
      <c r="K1" s="16" t="s">
        <v>41</v>
      </c>
      <c r="L1" s="16" t="s">
        <v>42</v>
      </c>
      <c r="M1" s="16" t="s">
        <v>43</v>
      </c>
      <c r="N1" s="29" t="s">
        <v>44</v>
      </c>
      <c r="O1" s="16" t="s">
        <v>45</v>
      </c>
      <c r="P1" s="16" t="s">
        <v>46</v>
      </c>
      <c r="Q1" s="16" t="s">
        <v>47</v>
      </c>
      <c r="R1" s="16" t="s">
        <v>48</v>
      </c>
      <c r="S1" s="16" t="s">
        <v>49</v>
      </c>
      <c r="T1" s="16" t="s">
        <v>50</v>
      </c>
      <c r="U1" s="16" t="s">
        <v>51</v>
      </c>
      <c r="V1" s="16" t="s">
        <v>52</v>
      </c>
      <c r="W1" s="16" t="s">
        <v>53</v>
      </c>
      <c r="X1" s="16" t="s">
        <v>54</v>
      </c>
      <c r="Y1" s="16" t="s">
        <v>55</v>
      </c>
      <c r="Z1" s="16" t="s">
        <v>56</v>
      </c>
      <c r="AA1" s="16" t="s">
        <v>57</v>
      </c>
      <c r="AB1" s="16" t="s">
        <v>58</v>
      </c>
      <c r="AC1" s="16" t="s">
        <v>59</v>
      </c>
      <c r="AD1" s="16" t="s">
        <v>60</v>
      </c>
      <c r="AE1" s="16" t="s">
        <v>61</v>
      </c>
      <c r="AF1" s="16" t="s">
        <v>62</v>
      </c>
      <c r="AG1" s="16" t="s">
        <v>63</v>
      </c>
      <c r="AH1" s="16" t="s">
        <v>64</v>
      </c>
      <c r="AI1" s="16" t="s">
        <v>65</v>
      </c>
      <c r="AJ1" s="16" t="s">
        <v>159</v>
      </c>
      <c r="AK1" s="16" t="s">
        <v>67</v>
      </c>
      <c r="AL1" s="16" t="s">
        <v>68</v>
      </c>
      <c r="AM1" s="16" t="s">
        <v>69</v>
      </c>
      <c r="AN1" s="16" t="s">
        <v>70</v>
      </c>
      <c r="AO1" s="16" t="s">
        <v>71</v>
      </c>
      <c r="AP1" s="16" t="s">
        <v>72</v>
      </c>
      <c r="AQ1" s="16" t="s">
        <v>73</v>
      </c>
      <c r="AR1" s="16" t="s">
        <v>74</v>
      </c>
      <c r="AS1" s="16" t="s">
        <v>75</v>
      </c>
      <c r="AT1" s="16" t="s">
        <v>76</v>
      </c>
      <c r="AU1" s="16" t="s">
        <v>77</v>
      </c>
      <c r="AV1" s="16" t="s">
        <v>78</v>
      </c>
      <c r="AW1" s="16" t="s">
        <v>79</v>
      </c>
      <c r="AX1" s="16" t="s">
        <v>160</v>
      </c>
      <c r="AY1" s="16" t="s">
        <v>81</v>
      </c>
      <c r="AZ1" s="16" t="s">
        <v>82</v>
      </c>
      <c r="BA1" s="16" t="s">
        <v>83</v>
      </c>
      <c r="BB1" s="16" t="s">
        <v>84</v>
      </c>
      <c r="BC1" s="16" t="s">
        <v>85</v>
      </c>
      <c r="BD1" s="16" t="s">
        <v>86</v>
      </c>
      <c r="BE1" s="30" t="s">
        <v>161</v>
      </c>
    </row>
    <row r="2" spans="1:57" ht="18.75" customHeight="1" x14ac:dyDescent="0.3">
      <c r="A2" s="31" t="s">
        <v>162</v>
      </c>
      <c r="B2" s="32">
        <v>1.3213690340783399</v>
      </c>
      <c r="C2" s="32">
        <v>3.0953103849074501E-3</v>
      </c>
      <c r="D2" s="33">
        <v>0.30901915540698099</v>
      </c>
      <c r="E2" s="32">
        <v>252.23327769770401</v>
      </c>
      <c r="F2" s="32">
        <v>0</v>
      </c>
      <c r="G2" s="33">
        <v>71.142929676888102</v>
      </c>
      <c r="H2" s="33">
        <v>99.147547159229802</v>
      </c>
      <c r="I2" s="33">
        <v>16.6419918675053</v>
      </c>
      <c r="J2" s="33">
        <v>11.565912532901899</v>
      </c>
      <c r="K2" s="33">
        <v>0.29300718960597399</v>
      </c>
      <c r="L2" s="33">
        <v>5.7295542805342299</v>
      </c>
      <c r="M2" s="33">
        <v>25.760020369429402</v>
      </c>
      <c r="N2" s="32">
        <v>0.28559679954481498</v>
      </c>
      <c r="O2" s="33">
        <v>4.1121814354309496</v>
      </c>
      <c r="P2" s="33">
        <v>3.9536414165185496E-3</v>
      </c>
      <c r="Q2" s="33">
        <v>0.281708938192616</v>
      </c>
      <c r="R2" s="33">
        <v>243.75398836776699</v>
      </c>
      <c r="S2" s="33">
        <v>310.80108268872101</v>
      </c>
      <c r="T2" s="33">
        <v>200.17576432112699</v>
      </c>
      <c r="U2" s="33">
        <v>0.10188935971617399</v>
      </c>
      <c r="V2" s="33">
        <v>9.9412440407394796E-3</v>
      </c>
      <c r="W2" s="33">
        <v>85.465472870528302</v>
      </c>
      <c r="X2" s="33">
        <v>2.2433661594197201</v>
      </c>
      <c r="Y2" s="33">
        <v>11.679824023982</v>
      </c>
      <c r="Z2" s="33">
        <v>1.96976833585172</v>
      </c>
      <c r="AA2" s="33">
        <v>3.3992170618426097E-2</v>
      </c>
      <c r="AB2" s="33">
        <v>1.7780313942739299E-2</v>
      </c>
      <c r="AC2" s="33">
        <v>0.61311387673980999</v>
      </c>
      <c r="AD2" s="33">
        <v>1.2527901895370499</v>
      </c>
      <c r="AE2" s="33">
        <v>4.7948368026605299E-2</v>
      </c>
      <c r="AF2" s="33">
        <v>1.58080632570331</v>
      </c>
      <c r="AG2" s="33">
        <v>119.828802889022</v>
      </c>
      <c r="AH2" s="33">
        <v>303.07190860816399</v>
      </c>
      <c r="AI2" s="33">
        <v>1.2296149096226699E-2</v>
      </c>
      <c r="AJ2" s="33">
        <v>0.89886498254245095</v>
      </c>
      <c r="AK2" s="33">
        <v>40.495177621805503</v>
      </c>
      <c r="AL2" s="33">
        <v>5.9440863659630301</v>
      </c>
      <c r="AM2" s="33">
        <v>31.714588739282899</v>
      </c>
      <c r="AN2" s="33">
        <v>0.13580173032298701</v>
      </c>
      <c r="AO2" s="33">
        <v>66.857419069109298</v>
      </c>
      <c r="AP2" s="33">
        <v>203.311833536535</v>
      </c>
      <c r="AQ2" s="33">
        <v>6.2910209566063094E-2</v>
      </c>
      <c r="AR2" s="33">
        <v>7.6650923365952695E-2</v>
      </c>
      <c r="AS2" s="33">
        <v>96.862575127938499</v>
      </c>
      <c r="AT2" s="33">
        <v>0.81409254460255298</v>
      </c>
      <c r="AU2" s="33">
        <v>34.655107146790499</v>
      </c>
      <c r="AV2" s="33">
        <v>78.5219215679992</v>
      </c>
      <c r="AW2" s="33">
        <v>1.96674458632496</v>
      </c>
      <c r="AX2" s="33">
        <v>0.50095858582479302</v>
      </c>
      <c r="AY2" s="33">
        <v>1.5984158468017699E-3</v>
      </c>
      <c r="AZ2" s="33">
        <v>25.256668707432802</v>
      </c>
      <c r="BA2" s="33">
        <v>73.717093186483297</v>
      </c>
      <c r="BB2" s="33">
        <v>2.4519966975095602</v>
      </c>
      <c r="BC2" s="33">
        <v>183.60250933978801</v>
      </c>
      <c r="BD2" s="33">
        <v>1.0756402185596601E-2</v>
      </c>
      <c r="BE2" s="34">
        <f t="shared" ref="BE2:BE21" si="0">SUM(B1:BD2)</f>
        <v>2619.3510568374772</v>
      </c>
    </row>
    <row r="3" spans="1:57" ht="18.75" customHeight="1" x14ac:dyDescent="0.3">
      <c r="A3" s="35" t="s">
        <v>163</v>
      </c>
      <c r="B3" s="36">
        <v>1.2837468776607801</v>
      </c>
      <c r="C3" s="36">
        <v>4.5391901351957602E-3</v>
      </c>
      <c r="D3" s="37">
        <v>0.304076888004437</v>
      </c>
      <c r="E3" s="36">
        <v>261.18714702242403</v>
      </c>
      <c r="F3" s="36">
        <v>0</v>
      </c>
      <c r="G3" s="37">
        <v>70.338962404467907</v>
      </c>
      <c r="H3" s="37">
        <v>109.814949893746</v>
      </c>
      <c r="I3" s="37">
        <v>11.488849641883</v>
      </c>
      <c r="J3" s="37">
        <v>12.490928176617</v>
      </c>
      <c r="K3" s="37">
        <v>0.27689481551390299</v>
      </c>
      <c r="L3" s="37">
        <v>5.7765447970394304</v>
      </c>
      <c r="M3" s="37">
        <v>26.031428857607501</v>
      </c>
      <c r="N3" s="36">
        <v>0.24860103391121399</v>
      </c>
      <c r="O3" s="37">
        <v>3.5788683032900801</v>
      </c>
      <c r="P3" s="37">
        <v>2.7345787976878299E-3</v>
      </c>
      <c r="Q3" s="37">
        <v>0.21170104333054801</v>
      </c>
      <c r="R3" s="37">
        <v>235.60024222129101</v>
      </c>
      <c r="S3" s="37">
        <v>310.60136119038498</v>
      </c>
      <c r="T3" s="37">
        <v>192.70436893431599</v>
      </c>
      <c r="U3" s="37">
        <v>0.104981034143556</v>
      </c>
      <c r="V3" s="37">
        <v>1.02468077206556E-2</v>
      </c>
      <c r="W3" s="37">
        <v>85.210347593479895</v>
      </c>
      <c r="X3" s="37">
        <v>2.1524221423641001</v>
      </c>
      <c r="Y3" s="37">
        <v>12.107853177223401</v>
      </c>
      <c r="Z3" s="37">
        <v>1.90687305877693</v>
      </c>
      <c r="AA3" s="37">
        <v>9.3424334949028395E-2</v>
      </c>
      <c r="AB3" s="37">
        <v>4.5004341851012299E-2</v>
      </c>
      <c r="AC3" s="37">
        <v>0.88297598460379201</v>
      </c>
      <c r="AD3" s="37">
        <v>1.2555023690979299</v>
      </c>
      <c r="AE3" s="37">
        <v>5.08502957766548E-2</v>
      </c>
      <c r="AF3" s="37">
        <v>1.7009280408535099</v>
      </c>
      <c r="AG3" s="37">
        <v>221.473793876797</v>
      </c>
      <c r="AH3" s="37">
        <v>323.664544194835</v>
      </c>
      <c r="AI3" s="37">
        <v>1.48929505861363E-2</v>
      </c>
      <c r="AJ3" s="37">
        <v>0.75810604324500097</v>
      </c>
      <c r="AK3" s="37">
        <v>35.888249542630703</v>
      </c>
      <c r="AL3" s="37">
        <v>5.9417695733947404</v>
      </c>
      <c r="AM3" s="37">
        <v>34.941014722473497</v>
      </c>
      <c r="AN3" s="37">
        <v>0.142513911987698</v>
      </c>
      <c r="AO3" s="37">
        <v>86.448796116337306</v>
      </c>
      <c r="AP3" s="37">
        <v>199.325586030382</v>
      </c>
      <c r="AQ3" s="37">
        <v>3.8402958205107203E-2</v>
      </c>
      <c r="AR3" s="37">
        <v>4.3997519788311797E-2</v>
      </c>
      <c r="AS3" s="37">
        <v>97.193665211290593</v>
      </c>
      <c r="AT3" s="37">
        <v>1.0077002891571201</v>
      </c>
      <c r="AU3" s="37">
        <v>37.249305757502199</v>
      </c>
      <c r="AV3" s="37">
        <v>152.306862910333</v>
      </c>
      <c r="AW3" s="37">
        <v>1.3372298224222301</v>
      </c>
      <c r="AX3" s="37">
        <v>0.52923207065529798</v>
      </c>
      <c r="AY3" s="37">
        <v>3.8654025440218402E-3</v>
      </c>
      <c r="AZ3" s="37">
        <v>27.916789718351499</v>
      </c>
      <c r="BA3" s="37">
        <v>64.253314811903095</v>
      </c>
      <c r="BB3" s="37">
        <v>1.93417170213949</v>
      </c>
      <c r="BC3" s="37">
        <v>182.82325831439499</v>
      </c>
      <c r="BD3" s="37">
        <v>2.0049253552840401E-2</v>
      </c>
      <c r="BE3" s="38">
        <f t="shared" si="0"/>
        <v>5442.0755245936471</v>
      </c>
    </row>
    <row r="4" spans="1:57" ht="18.75" customHeight="1" x14ac:dyDescent="0.3">
      <c r="A4" s="35" t="s">
        <v>164</v>
      </c>
      <c r="B4" s="36">
        <v>1.2378337899101199</v>
      </c>
      <c r="C4" s="36">
        <v>4.18600324674999E-3</v>
      </c>
      <c r="D4" s="37">
        <v>0.32146484072936199</v>
      </c>
      <c r="E4" s="36">
        <v>256.33224049025301</v>
      </c>
      <c r="F4" s="36">
        <v>0.93784083938586904</v>
      </c>
      <c r="G4" s="37">
        <v>73.899687377217006</v>
      </c>
      <c r="H4" s="37">
        <v>103.703533194622</v>
      </c>
      <c r="I4" s="37">
        <v>15.4688099266536</v>
      </c>
      <c r="J4" s="37">
        <v>11.855302068329999</v>
      </c>
      <c r="K4" s="37">
        <v>0.27062693295414803</v>
      </c>
      <c r="L4" s="37">
        <v>6.3175411970323196</v>
      </c>
      <c r="M4" s="37">
        <v>23.029290781783299</v>
      </c>
      <c r="N4" s="36">
        <v>0.24042194202535599</v>
      </c>
      <c r="O4" s="37">
        <v>3.9275934621736299</v>
      </c>
      <c r="P4" s="37">
        <v>3.7917337224668501E-3</v>
      </c>
      <c r="Q4" s="37">
        <v>0.363167125872699</v>
      </c>
      <c r="R4" s="37">
        <v>169.57067870438399</v>
      </c>
      <c r="S4" s="37">
        <v>299.99051184957602</v>
      </c>
      <c r="T4" s="37">
        <v>194.479332976352</v>
      </c>
      <c r="U4" s="37">
        <v>0.128349165582924</v>
      </c>
      <c r="V4" s="37">
        <v>1.08134682448937E-2</v>
      </c>
      <c r="W4" s="37">
        <v>85.297866468194499</v>
      </c>
      <c r="X4" s="37">
        <v>2.1416480279338499</v>
      </c>
      <c r="Y4" s="37">
        <v>11.992694569151499</v>
      </c>
      <c r="Z4" s="37">
        <v>1.8689339983262001</v>
      </c>
      <c r="AA4" s="37">
        <v>2.4345908983429199E-2</v>
      </c>
      <c r="AB4" s="37">
        <v>3.2534484208673997E-2</v>
      </c>
      <c r="AC4" s="37">
        <v>0.73762917259858996</v>
      </c>
      <c r="AD4" s="37">
        <v>1.1994903857755499</v>
      </c>
      <c r="AE4" s="37">
        <v>5.7233398420539601E-2</v>
      </c>
      <c r="AF4" s="37">
        <v>1.61853647792084</v>
      </c>
      <c r="AG4" s="37">
        <v>130.27380832840799</v>
      </c>
      <c r="AH4" s="37">
        <v>306.46525351531</v>
      </c>
      <c r="AI4" s="37">
        <v>4.2133359639568199E-2</v>
      </c>
      <c r="AJ4" s="37">
        <v>0.69311059432951705</v>
      </c>
      <c r="AK4" s="37">
        <v>37.213591766396199</v>
      </c>
      <c r="AL4" s="37">
        <v>5.7946763085564399</v>
      </c>
      <c r="AM4" s="37">
        <v>39.711472777019203</v>
      </c>
      <c r="AN4" s="37">
        <v>0.14118452523609101</v>
      </c>
      <c r="AO4" s="37">
        <v>32.265514673680599</v>
      </c>
      <c r="AP4" s="37">
        <v>205.73846184648599</v>
      </c>
      <c r="AQ4" s="37">
        <v>9.5078729478223101E-2</v>
      </c>
      <c r="AR4" s="37">
        <v>8.4325918830304394E-2</v>
      </c>
      <c r="AS4" s="37">
        <v>99.8751490307925</v>
      </c>
      <c r="AT4" s="37">
        <v>0.942979510224495</v>
      </c>
      <c r="AU4" s="37">
        <v>37.6948048928123</v>
      </c>
      <c r="AV4" s="37">
        <v>89.6099253562613</v>
      </c>
      <c r="AW4" s="37">
        <v>1.56641830927856</v>
      </c>
      <c r="AX4" s="37">
        <v>0.51283636375292196</v>
      </c>
      <c r="AY4" s="37">
        <v>4.5820388009937003E-3</v>
      </c>
      <c r="AZ4" s="37">
        <v>23.533720702754898</v>
      </c>
      <c r="BA4" s="37">
        <v>63.969591014434499</v>
      </c>
      <c r="BB4" s="37">
        <v>2.3000053913423102</v>
      </c>
      <c r="BC4" s="37">
        <v>178.391104442451</v>
      </c>
      <c r="BD4" s="37">
        <v>1.0108934494494499E-2</v>
      </c>
      <c r="BE4" s="38">
        <f t="shared" si="0"/>
        <v>5346.7182368485064</v>
      </c>
    </row>
    <row r="5" spans="1:57" ht="18.75" customHeight="1" x14ac:dyDescent="0.3">
      <c r="A5" s="35" t="s">
        <v>165</v>
      </c>
      <c r="B5" s="36">
        <v>1.4728068918394901</v>
      </c>
      <c r="C5" s="36">
        <v>3.5295536893802599E-3</v>
      </c>
      <c r="D5" s="37">
        <v>0.31251040307071298</v>
      </c>
      <c r="E5" s="36">
        <v>263.96688412875699</v>
      </c>
      <c r="F5" s="36">
        <v>7.6142426379186195E-2</v>
      </c>
      <c r="G5" s="37">
        <v>71.408738749568499</v>
      </c>
      <c r="H5" s="37">
        <v>102.453726323089</v>
      </c>
      <c r="I5" s="37">
        <v>17.6750064713993</v>
      </c>
      <c r="J5" s="37">
        <v>11.831560255134001</v>
      </c>
      <c r="K5" s="37">
        <v>0.24577554831530099</v>
      </c>
      <c r="L5" s="37">
        <v>9.0537287950071192</v>
      </c>
      <c r="M5" s="37">
        <v>23.1597428312894</v>
      </c>
      <c r="N5" s="36">
        <v>0.23270208426604699</v>
      </c>
      <c r="O5" s="37">
        <v>3.3623955676162698</v>
      </c>
      <c r="P5" s="37">
        <v>4.2186962962018201E-4</v>
      </c>
      <c r="Q5" s="37">
        <v>0.32485847134588203</v>
      </c>
      <c r="R5" s="37">
        <v>246.776870234895</v>
      </c>
      <c r="S5" s="37">
        <v>315.49386328432797</v>
      </c>
      <c r="T5" s="37">
        <v>202.787357068978</v>
      </c>
      <c r="U5" s="37">
        <v>8.2432236637112397E-2</v>
      </c>
      <c r="V5" s="37">
        <v>1.0058270693285E-2</v>
      </c>
      <c r="W5" s="37">
        <v>79.771933506961702</v>
      </c>
      <c r="X5" s="37">
        <v>2.0164506978683301</v>
      </c>
      <c r="Y5" s="37">
        <v>11.553934801072099</v>
      </c>
      <c r="Z5" s="37">
        <v>2.3502992450669602</v>
      </c>
      <c r="AA5" s="37">
        <v>1.5634400593342101E-2</v>
      </c>
      <c r="AB5" s="37">
        <v>4.1105863822304502E-2</v>
      </c>
      <c r="AC5" s="37">
        <v>0.50933126401103002</v>
      </c>
      <c r="AD5" s="37">
        <v>1.1452211217017301</v>
      </c>
      <c r="AE5" s="37">
        <v>5.8314127829848801E-2</v>
      </c>
      <c r="AF5" s="37">
        <v>1.7048554268874201</v>
      </c>
      <c r="AG5" s="37">
        <v>122.893213309047</v>
      </c>
      <c r="AH5" s="37">
        <v>310.82173011867599</v>
      </c>
      <c r="AI5" s="37">
        <v>3.4146678938270503E-2</v>
      </c>
      <c r="AJ5" s="37">
        <v>0.81749308292467604</v>
      </c>
      <c r="AK5" s="37">
        <v>40.166644746692199</v>
      </c>
      <c r="AL5" s="37">
        <v>5.7497406929947896</v>
      </c>
      <c r="AM5" s="37">
        <v>43.428938993582001</v>
      </c>
      <c r="AN5" s="37">
        <v>0.14782192808026401</v>
      </c>
      <c r="AO5" s="37">
        <v>45.821140133155701</v>
      </c>
      <c r="AP5" s="37">
        <v>195.52960849527901</v>
      </c>
      <c r="AQ5" s="37">
        <v>0.15976461880293699</v>
      </c>
      <c r="AR5" s="37">
        <v>6.8392583306284699E-2</v>
      </c>
      <c r="AS5" s="37">
        <v>94.160876519433401</v>
      </c>
      <c r="AT5" s="37">
        <v>1.0385364978537199</v>
      </c>
      <c r="AU5" s="37">
        <v>35.923445032420602</v>
      </c>
      <c r="AV5" s="37">
        <v>82.327575568144994</v>
      </c>
      <c r="AW5" s="37">
        <v>1.4223634979839399</v>
      </c>
      <c r="AX5" s="37">
        <v>0.49082541291902398</v>
      </c>
      <c r="AY5" s="37">
        <v>5.8553569344922396E-3</v>
      </c>
      <c r="AZ5" s="37">
        <v>23.165222961334599</v>
      </c>
      <c r="BA5" s="37">
        <v>62.718917935398601</v>
      </c>
      <c r="BB5" s="37">
        <v>2.0943699610501501</v>
      </c>
      <c r="BC5" s="37">
        <v>189.53566458626199</v>
      </c>
      <c r="BD5" s="37">
        <v>1.1670045216756001E-2</v>
      </c>
      <c r="BE5" s="38">
        <f t="shared" si="0"/>
        <v>5152.4259197705069</v>
      </c>
    </row>
    <row r="6" spans="1:57" ht="18.75" customHeight="1" x14ac:dyDescent="0.3">
      <c r="A6" s="35" t="s">
        <v>166</v>
      </c>
      <c r="B6" s="36">
        <v>1.20792236093645</v>
      </c>
      <c r="C6" s="36">
        <v>3.9967548287306301E-3</v>
      </c>
      <c r="D6" s="37">
        <v>0.30139678531130099</v>
      </c>
      <c r="E6" s="36">
        <v>250.769493842722</v>
      </c>
      <c r="F6" s="36">
        <v>0.243288873580008</v>
      </c>
      <c r="G6" s="37">
        <v>71.866298277545795</v>
      </c>
      <c r="H6" s="37">
        <v>103.347043572033</v>
      </c>
      <c r="I6" s="37">
        <v>11.6718581202233</v>
      </c>
      <c r="J6" s="37">
        <v>10.917898390614999</v>
      </c>
      <c r="K6" s="37">
        <v>1.4868034551148299E-2</v>
      </c>
      <c r="L6" s="37">
        <v>8.51991392128852</v>
      </c>
      <c r="M6" s="37">
        <v>24.470152232312099</v>
      </c>
      <c r="N6" s="36">
        <v>0.30397650754556599</v>
      </c>
      <c r="O6" s="37">
        <v>4.7949004275667901</v>
      </c>
      <c r="P6" s="37">
        <v>8.0911541295123799E-4</v>
      </c>
      <c r="Q6" s="37">
        <v>0.34756492324869798</v>
      </c>
      <c r="R6" s="37">
        <v>266.70642803793402</v>
      </c>
      <c r="S6" s="37">
        <v>352.70377951623999</v>
      </c>
      <c r="T6" s="37">
        <v>192.624328792901</v>
      </c>
      <c r="U6" s="37">
        <v>0.178025850057732</v>
      </c>
      <c r="V6" s="37">
        <v>1.2369512876458801E-2</v>
      </c>
      <c r="W6" s="37">
        <v>81.844433987155099</v>
      </c>
      <c r="X6" s="37">
        <v>2.0687561219894999</v>
      </c>
      <c r="Y6" s="37">
        <v>11.951860650465999</v>
      </c>
      <c r="Z6" s="37">
        <v>2.08570647752873</v>
      </c>
      <c r="AA6" s="37">
        <v>0.152372360708417</v>
      </c>
      <c r="AB6" s="37">
        <v>1.12173924903155E-2</v>
      </c>
      <c r="AC6" s="37">
        <v>0.74803079973112097</v>
      </c>
      <c r="AD6" s="37">
        <v>1.1760521030336799</v>
      </c>
      <c r="AE6" s="37">
        <v>5.4062097797852302E-2</v>
      </c>
      <c r="AF6" s="37">
        <v>1.4983626877385201</v>
      </c>
      <c r="AG6" s="37">
        <v>72.434034227208798</v>
      </c>
      <c r="AH6" s="37">
        <v>266.54731053774299</v>
      </c>
      <c r="AI6" s="37">
        <v>3.0222103261102799E-2</v>
      </c>
      <c r="AJ6" s="37">
        <v>0.64827950430131498</v>
      </c>
      <c r="AK6" s="37">
        <v>38.830122755996904</v>
      </c>
      <c r="AL6" s="37">
        <v>5.7127286035937503</v>
      </c>
      <c r="AM6" s="37">
        <v>40.386865598597602</v>
      </c>
      <c r="AN6" s="37">
        <v>0.13235303322247</v>
      </c>
      <c r="AO6" s="37">
        <v>46.632823204653697</v>
      </c>
      <c r="AP6" s="37">
        <v>201.891944469295</v>
      </c>
      <c r="AQ6" s="37">
        <v>1.8247095856599099E-2</v>
      </c>
      <c r="AR6" s="37">
        <v>3.9648900792569601E-2</v>
      </c>
      <c r="AS6" s="37">
        <v>94.057594350375197</v>
      </c>
      <c r="AT6" s="37">
        <v>1.0209098662785501</v>
      </c>
      <c r="AU6" s="37">
        <v>35.674433215245998</v>
      </c>
      <c r="AV6" s="37">
        <v>96.905450583921507</v>
      </c>
      <c r="AW6" s="37">
        <v>1.7434324472028999</v>
      </c>
      <c r="AX6" s="37">
        <v>0.50453658535641799</v>
      </c>
      <c r="AY6" s="37">
        <v>1.75241344935184E-3</v>
      </c>
      <c r="AZ6" s="37">
        <v>20.825838625878198</v>
      </c>
      <c r="BA6" s="37">
        <v>58.935162240121997</v>
      </c>
      <c r="BB6" s="37">
        <v>2.5178326951630701</v>
      </c>
      <c r="BC6" s="37">
        <v>174.467159904791</v>
      </c>
      <c r="BD6" s="37">
        <v>2.5200193910541398E-2</v>
      </c>
      <c r="BE6" s="38">
        <f t="shared" si="0"/>
        <v>5191.0132023627611</v>
      </c>
    </row>
    <row r="7" spans="1:57" ht="18.75" customHeight="1" x14ac:dyDescent="0.3">
      <c r="A7" s="35" t="s">
        <v>167</v>
      </c>
      <c r="B7" s="36">
        <v>1.2403024549895401</v>
      </c>
      <c r="C7" s="36">
        <v>4.4467484701200101E-3</v>
      </c>
      <c r="D7" s="37">
        <v>0.28918328352602901</v>
      </c>
      <c r="E7" s="36">
        <v>243.41021016005001</v>
      </c>
      <c r="F7" s="36">
        <v>0.209673473203875</v>
      </c>
      <c r="G7" s="37">
        <v>71.2199853738352</v>
      </c>
      <c r="H7" s="37">
        <v>106.393902972284</v>
      </c>
      <c r="I7" s="37">
        <v>15.1310922643437</v>
      </c>
      <c r="J7" s="37">
        <v>11.6464040861862</v>
      </c>
      <c r="K7" s="37">
        <v>2.0213716180471301E-2</v>
      </c>
      <c r="L7" s="37">
        <v>9.1655217414763896</v>
      </c>
      <c r="M7" s="37">
        <v>24.978558914632799</v>
      </c>
      <c r="N7" s="36">
        <v>0.35424030310390903</v>
      </c>
      <c r="O7" s="37">
        <v>4.1951232073164801</v>
      </c>
      <c r="P7" s="37">
        <v>1.94931154461287E-3</v>
      </c>
      <c r="Q7" s="37">
        <v>0.31422353535527903</v>
      </c>
      <c r="R7" s="37">
        <v>250.32234254223599</v>
      </c>
      <c r="S7" s="37">
        <v>312.54489131753502</v>
      </c>
      <c r="T7" s="37">
        <v>188.391531978752</v>
      </c>
      <c r="U7" s="39">
        <v>9.9404390084059019E-2</v>
      </c>
      <c r="V7" s="37">
        <v>1.16270857493388E-2</v>
      </c>
      <c r="W7" s="37">
        <v>79.272782938003701</v>
      </c>
      <c r="X7" s="37">
        <v>2.11091242675408</v>
      </c>
      <c r="Y7" s="37">
        <v>10.839401853818799</v>
      </c>
      <c r="Z7" s="37">
        <v>2.0662988242812301</v>
      </c>
      <c r="AA7" s="37">
        <v>9.9899933548215303E-2</v>
      </c>
      <c r="AB7" s="37">
        <v>2.38114041012614E-2</v>
      </c>
      <c r="AC7" s="37">
        <v>0.65885788295506298</v>
      </c>
      <c r="AD7" s="37">
        <v>1.3380842552740499</v>
      </c>
      <c r="AE7" s="37">
        <v>5.5441984565461899E-2</v>
      </c>
      <c r="AF7" s="37">
        <v>1.75899260855227</v>
      </c>
      <c r="AG7" s="37">
        <v>212.558034558489</v>
      </c>
      <c r="AH7" s="37">
        <v>264.23815263691699</v>
      </c>
      <c r="AI7" s="37">
        <v>9.2174763946892696E-3</v>
      </c>
      <c r="AJ7" s="37">
        <v>0.62393135433794</v>
      </c>
      <c r="AK7" s="37">
        <v>34.315680245621301</v>
      </c>
      <c r="AL7" s="37">
        <v>5.6334639709462397</v>
      </c>
      <c r="AM7" s="37">
        <v>46.433129144992698</v>
      </c>
      <c r="AN7" s="37">
        <v>0.13789453906631199</v>
      </c>
      <c r="AO7" s="37">
        <v>74.844650446228798</v>
      </c>
      <c r="AP7" s="37">
        <v>191.82737697099</v>
      </c>
      <c r="AQ7" s="37">
        <v>9.4604367425018807E-2</v>
      </c>
      <c r="AR7" s="37">
        <v>8.7594368685467106E-2</v>
      </c>
      <c r="AS7" s="37">
        <v>93.979780892876803</v>
      </c>
      <c r="AT7" s="37">
        <v>1.0893380494926701</v>
      </c>
      <c r="AU7" s="37">
        <v>35.767324122822103</v>
      </c>
      <c r="AV7" s="37">
        <v>166.664618455294</v>
      </c>
      <c r="AW7" s="37">
        <v>1.4581624376759501</v>
      </c>
      <c r="AX7" s="37">
        <v>0.49018658364401702</v>
      </c>
      <c r="AY7" s="37">
        <v>5.5360901423908496E-3</v>
      </c>
      <c r="AZ7" s="37">
        <v>23.349112082329398</v>
      </c>
      <c r="BA7" s="37">
        <v>64.256716216243902</v>
      </c>
      <c r="BB7" s="37">
        <v>2.1009217010011798</v>
      </c>
      <c r="BC7" s="37">
        <v>176.89012234055701</v>
      </c>
      <c r="BD7" s="37">
        <v>1.2489347804444301E-2</v>
      </c>
      <c r="BE7" s="38">
        <f t="shared" si="0"/>
        <v>5297.6184030572767</v>
      </c>
    </row>
    <row r="8" spans="1:57" ht="18.75" customHeight="1" x14ac:dyDescent="0.3">
      <c r="A8" s="35" t="s">
        <v>168</v>
      </c>
      <c r="B8" s="36">
        <v>1.59810186629131</v>
      </c>
      <c r="C8" s="36">
        <v>4.0879835796612798E-3</v>
      </c>
      <c r="D8" s="37">
        <v>0.32493333698115401</v>
      </c>
      <c r="E8" s="36">
        <v>256.11665379060003</v>
      </c>
      <c r="F8" s="36">
        <v>0.91415026704456803</v>
      </c>
      <c r="G8" s="37">
        <v>74.117517523506294</v>
      </c>
      <c r="H8" s="37">
        <v>110.50189124109799</v>
      </c>
      <c r="I8" s="37">
        <v>16.628730235842699</v>
      </c>
      <c r="J8" s="37">
        <v>12.5325090443938</v>
      </c>
      <c r="K8" s="37">
        <v>1.6990256606131099E-2</v>
      </c>
      <c r="L8" s="37">
        <v>9.4797574844600092</v>
      </c>
      <c r="M8" s="37">
        <v>24.331552058711601</v>
      </c>
      <c r="N8" s="36">
        <v>0.34035837700120403</v>
      </c>
      <c r="O8" s="37">
        <v>4.6699863701811601</v>
      </c>
      <c r="P8" s="37">
        <v>2.3748469760770598E-3</v>
      </c>
      <c r="Q8" s="37">
        <v>0.32555685647815602</v>
      </c>
      <c r="R8" s="37">
        <v>237.22343345584201</v>
      </c>
      <c r="S8" s="37">
        <v>316.903444360712</v>
      </c>
      <c r="T8" s="37">
        <v>200.280015982912</v>
      </c>
      <c r="U8" s="37">
        <v>9.9622558159017605E-2</v>
      </c>
      <c r="V8" s="37">
        <v>1.11857067041377E-2</v>
      </c>
      <c r="W8" s="37">
        <v>83.175738872634199</v>
      </c>
      <c r="X8" s="37">
        <v>2.1105780885067502</v>
      </c>
      <c r="Y8" s="37">
        <v>11.104569869563299</v>
      </c>
      <c r="Z8" s="37">
        <v>2.2230050139571702</v>
      </c>
      <c r="AA8" s="37">
        <v>4.5698191950631302E-2</v>
      </c>
      <c r="AB8" s="39">
        <v>3.0609863584283414E-2</v>
      </c>
      <c r="AC8" s="37">
        <v>0.59575497094915897</v>
      </c>
      <c r="AD8" s="37">
        <v>1.50574038023201</v>
      </c>
      <c r="AE8" s="37">
        <v>6.1681733046479101E-2</v>
      </c>
      <c r="AF8" s="37">
        <v>1.42966219361753</v>
      </c>
      <c r="AG8" s="37">
        <v>119.159759988812</v>
      </c>
      <c r="AH8" s="37">
        <v>299.80471655412998</v>
      </c>
      <c r="AI8" s="37">
        <v>5.1680079715429499E-3</v>
      </c>
      <c r="AJ8" s="37">
        <v>0.72386314472151903</v>
      </c>
      <c r="AK8" s="37">
        <v>34.810119779624799</v>
      </c>
      <c r="AL8" s="37">
        <v>5.9499092263439897</v>
      </c>
      <c r="AM8" s="37">
        <v>46.644820646632397</v>
      </c>
      <c r="AN8" s="37">
        <v>0.133262359892452</v>
      </c>
      <c r="AO8" s="37">
        <v>76.356876419985397</v>
      </c>
      <c r="AP8" s="37">
        <v>191.32704359889499</v>
      </c>
      <c r="AQ8" s="37">
        <v>0.114773859158668</v>
      </c>
      <c r="AR8" s="37">
        <v>9.7542157900984194E-2</v>
      </c>
      <c r="AS8" s="37">
        <v>97.608703541995197</v>
      </c>
      <c r="AT8" s="37">
        <v>1.0961932431033401</v>
      </c>
      <c r="AU8" s="37">
        <v>36.5752988358024</v>
      </c>
      <c r="AV8" s="37">
        <v>87.153851912235694</v>
      </c>
      <c r="AW8" s="37">
        <v>1.5523495132028999</v>
      </c>
      <c r="AX8" s="37">
        <v>0.53355015352563995</v>
      </c>
      <c r="AY8" s="37">
        <v>4.4184200170509502E-3</v>
      </c>
      <c r="AZ8" s="37">
        <v>24.111823078164299</v>
      </c>
      <c r="BA8" s="37">
        <v>64.057238055141099</v>
      </c>
      <c r="BB8" s="37">
        <v>2.05533930361565</v>
      </c>
      <c r="BC8" s="37">
        <v>177.39974632579001</v>
      </c>
      <c r="BD8" s="37">
        <v>2.92724444793395E-2</v>
      </c>
      <c r="BE8" s="38">
        <f t="shared" si="0"/>
        <v>5371.048884725953</v>
      </c>
    </row>
    <row r="9" spans="1:57" ht="18.75" customHeight="1" x14ac:dyDescent="0.3">
      <c r="A9" s="35" t="s">
        <v>169</v>
      </c>
      <c r="B9" s="36">
        <v>1.1397468467018299</v>
      </c>
      <c r="C9" s="36">
        <v>3.9526033011320098E-3</v>
      </c>
      <c r="D9" s="37">
        <v>0.30584218217026299</v>
      </c>
      <c r="E9" s="36">
        <v>242.35237715956799</v>
      </c>
      <c r="F9" s="36">
        <v>9.4092072295934401E-2</v>
      </c>
      <c r="G9" s="37">
        <v>67.575075156631996</v>
      </c>
      <c r="H9" s="37">
        <v>103.03488932218001</v>
      </c>
      <c r="I9" s="37">
        <v>31.171926403450399</v>
      </c>
      <c r="J9" s="37">
        <v>14.1270390865848</v>
      </c>
      <c r="K9" s="37">
        <v>0.24736529192377099</v>
      </c>
      <c r="L9" s="37">
        <v>5.5892899932501097</v>
      </c>
      <c r="M9" s="37">
        <v>25.6532042509128</v>
      </c>
      <c r="N9" s="36">
        <v>0.28053075688090501</v>
      </c>
      <c r="O9" s="37">
        <v>2.8487836742750798</v>
      </c>
      <c r="P9" s="37">
        <v>1.3101738409227301E-3</v>
      </c>
      <c r="Q9" s="37">
        <v>0.39551991707404199</v>
      </c>
      <c r="R9" s="37">
        <v>276.94075968393901</v>
      </c>
      <c r="S9" s="37">
        <v>326.56437073184998</v>
      </c>
      <c r="T9" s="37">
        <v>196.334610430265</v>
      </c>
      <c r="U9" s="37">
        <v>6.66875941011532E-2</v>
      </c>
      <c r="V9" s="37">
        <v>1.3747726453161101E-2</v>
      </c>
      <c r="W9" s="37">
        <v>75.256807975701307</v>
      </c>
      <c r="X9" s="37">
        <v>2.0975155783089199</v>
      </c>
      <c r="Y9" s="37">
        <v>10.798475918541101</v>
      </c>
      <c r="Z9" s="37">
        <v>1.98600726963714</v>
      </c>
      <c r="AA9" s="37">
        <v>4.8249930961919898E-3</v>
      </c>
      <c r="AB9" s="37">
        <v>5.6163344443809299E-2</v>
      </c>
      <c r="AC9" s="37">
        <v>0.79041288120507702</v>
      </c>
      <c r="AD9" s="37">
        <v>1.22307210222192</v>
      </c>
      <c r="AE9" s="37">
        <v>5.4108850871208002E-2</v>
      </c>
      <c r="AF9" s="37">
        <v>1.6296771744193299</v>
      </c>
      <c r="AG9" s="37">
        <v>123.491329759842</v>
      </c>
      <c r="AH9" s="37">
        <v>303.36394471215101</v>
      </c>
      <c r="AI9" s="37">
        <v>2.00307560671436E-2</v>
      </c>
      <c r="AJ9" s="37">
        <v>0.73892069173777797</v>
      </c>
      <c r="AK9" s="37">
        <v>40.854210643708903</v>
      </c>
      <c r="AL9" s="37">
        <v>5.5672684392608396</v>
      </c>
      <c r="AM9" s="37">
        <v>51.421987882656303</v>
      </c>
      <c r="AN9" s="37">
        <v>0.13324402334775701</v>
      </c>
      <c r="AO9" s="37">
        <v>36.050950093064003</v>
      </c>
      <c r="AP9" s="37">
        <v>185.79530780130199</v>
      </c>
      <c r="AQ9" s="37">
        <v>0.144165373360229</v>
      </c>
      <c r="AR9" s="37">
        <v>2.6991831709760002E-2</v>
      </c>
      <c r="AS9" s="37">
        <v>87.525643352615006</v>
      </c>
      <c r="AT9" s="37">
        <v>1.1589858998136999</v>
      </c>
      <c r="AU9" s="37">
        <v>34.4896354954383</v>
      </c>
      <c r="AV9" s="37">
        <v>90.004966538769807</v>
      </c>
      <c r="AW9" s="37">
        <v>1.8115436722184699</v>
      </c>
      <c r="AX9" s="37">
        <v>0.49519939584579598</v>
      </c>
      <c r="AY9" s="37">
        <v>5.3712481220814503E-3</v>
      </c>
      <c r="AZ9" s="37">
        <v>27.2619174863148</v>
      </c>
      <c r="BA9" s="37">
        <v>63.678686281210702</v>
      </c>
      <c r="BB9" s="37">
        <v>2.4777477047783401</v>
      </c>
      <c r="BC9" s="37">
        <v>187.15359692396601</v>
      </c>
      <c r="BD9" s="37">
        <v>8.3216603003994308E-3</v>
      </c>
      <c r="BE9" s="38">
        <f t="shared" si="0"/>
        <v>5268.3296881669603</v>
      </c>
    </row>
    <row r="10" spans="1:57" ht="18.75" customHeight="1" x14ac:dyDescent="0.3">
      <c r="A10" s="35" t="s">
        <v>170</v>
      </c>
      <c r="B10" s="36">
        <v>1.6328835853668799</v>
      </c>
      <c r="C10" s="36">
        <v>4.1420226668216001E-3</v>
      </c>
      <c r="D10" s="37">
        <v>0.296075049060877</v>
      </c>
      <c r="E10" s="36">
        <v>251.362424354246</v>
      </c>
      <c r="F10" s="36">
        <v>0.43869670555423701</v>
      </c>
      <c r="G10" s="37">
        <v>78.462783068758</v>
      </c>
      <c r="H10" s="37">
        <v>107.056280197858</v>
      </c>
      <c r="I10" s="37">
        <v>10.886241983457101</v>
      </c>
      <c r="J10" s="37">
        <v>16.027818858508901</v>
      </c>
      <c r="K10" s="37">
        <v>3.9548248901635899E-2</v>
      </c>
      <c r="L10" s="37">
        <v>12.6961439148583</v>
      </c>
      <c r="M10" s="37">
        <v>27.084069364606801</v>
      </c>
      <c r="N10" s="36">
        <v>0.32313803980036399</v>
      </c>
      <c r="O10" s="37">
        <v>14.152538112637499</v>
      </c>
      <c r="P10" s="37">
        <v>6.2107741975801095E-4</v>
      </c>
      <c r="Q10" s="37">
        <v>9.8378563097357596E-2</v>
      </c>
      <c r="R10" s="37">
        <v>120.117300333413</v>
      </c>
      <c r="S10" s="37">
        <v>117.10152934756501</v>
      </c>
      <c r="T10" s="37">
        <v>191.444246582933</v>
      </c>
      <c r="U10" s="37">
        <v>9.4937230729195396E-2</v>
      </c>
      <c r="V10" s="37">
        <v>7.3009605379613504E-3</v>
      </c>
      <c r="W10" s="37">
        <v>103.384015584978</v>
      </c>
      <c r="X10" s="37">
        <v>2.15536812898748</v>
      </c>
      <c r="Y10" s="37">
        <v>15.954064771799001</v>
      </c>
      <c r="Z10" s="37">
        <v>1.65286270362205</v>
      </c>
      <c r="AA10" s="37">
        <v>1.7303029640561199E-2</v>
      </c>
      <c r="AB10" s="37">
        <v>2.9279011530924399E-2</v>
      </c>
      <c r="AC10" s="37">
        <v>0.519847431329164</v>
      </c>
      <c r="AD10" s="37">
        <v>1.17062930739981</v>
      </c>
      <c r="AE10" s="37">
        <v>4.3119210170498398E-2</v>
      </c>
      <c r="AF10" s="37">
        <v>1.15054843548602</v>
      </c>
      <c r="AG10" s="37">
        <v>199.729129443358</v>
      </c>
      <c r="AH10" s="37">
        <v>297.58209016795598</v>
      </c>
      <c r="AI10" s="37">
        <v>1.7373488997339799E-3</v>
      </c>
      <c r="AJ10" s="37">
        <v>0.54709102851924396</v>
      </c>
      <c r="AK10" s="37">
        <v>25.855158017761699</v>
      </c>
      <c r="AL10" s="37">
        <v>7.7350106386561199</v>
      </c>
      <c r="AM10" s="37">
        <v>33.961144236292299</v>
      </c>
      <c r="AN10" s="37">
        <v>0.13484249097906201</v>
      </c>
      <c r="AO10" s="37">
        <v>48.789415634945499</v>
      </c>
      <c r="AP10" s="37">
        <v>215.26426109147801</v>
      </c>
      <c r="AQ10" s="37">
        <v>0.11476637623465299</v>
      </c>
      <c r="AR10" s="37">
        <v>1.0714309575418701E-2</v>
      </c>
      <c r="AS10" s="37">
        <v>134.600546563835</v>
      </c>
      <c r="AT10" s="37">
        <v>1.14203528879813</v>
      </c>
      <c r="AU10" s="37">
        <v>37.682118517332299</v>
      </c>
      <c r="AV10" s="37">
        <v>156.10825765203401</v>
      </c>
      <c r="AW10" s="37">
        <v>2.41617713706232</v>
      </c>
      <c r="AX10" s="37">
        <v>0.52505688175078102</v>
      </c>
      <c r="AY10" s="37">
        <v>5.1401651027889001E-3</v>
      </c>
      <c r="AZ10" s="37">
        <v>25.255872694159699</v>
      </c>
      <c r="BA10" s="37">
        <v>76.317508967414099</v>
      </c>
      <c r="BB10" s="37">
        <v>0.23903624550057201</v>
      </c>
      <c r="BC10" s="37">
        <v>169.94772684530301</v>
      </c>
      <c r="BD10" s="37">
        <v>2.05151153493906E-2</v>
      </c>
      <c r="BE10" s="38">
        <f t="shared" si="0"/>
        <v>5141.7076428889177</v>
      </c>
    </row>
    <row r="11" spans="1:57" ht="18.75" customHeight="1" x14ac:dyDescent="0.3">
      <c r="A11" s="35" t="s">
        <v>171</v>
      </c>
      <c r="B11" s="36">
        <v>1.3758456393363101</v>
      </c>
      <c r="C11" s="36">
        <v>4.8400747367654201E-3</v>
      </c>
      <c r="D11" s="37">
        <v>0.28848044113952898</v>
      </c>
      <c r="E11" s="36">
        <v>240.50805515974099</v>
      </c>
      <c r="F11" s="36">
        <v>2.0035420753731401</v>
      </c>
      <c r="G11" s="37">
        <v>79.758460991579298</v>
      </c>
      <c r="H11" s="37">
        <v>117.684546250369</v>
      </c>
      <c r="I11" s="37">
        <v>11.7771378260856</v>
      </c>
      <c r="J11" s="37">
        <v>15.076853345115</v>
      </c>
      <c r="K11" s="37">
        <v>1.04152276820903E-2</v>
      </c>
      <c r="L11" s="37">
        <v>12.2179594835823</v>
      </c>
      <c r="M11" s="37">
        <v>26.766589979915398</v>
      </c>
      <c r="N11" s="36">
        <v>0.309796968543748</v>
      </c>
      <c r="O11" s="37">
        <v>15.597758728079899</v>
      </c>
      <c r="P11" s="37">
        <v>3.1111683260741201E-4</v>
      </c>
      <c r="Q11" s="37">
        <v>9.0948948830716497E-2</v>
      </c>
      <c r="R11" s="37">
        <v>108.74718209786199</v>
      </c>
      <c r="S11" s="37">
        <v>116.548911838338</v>
      </c>
      <c r="T11" s="37">
        <v>192.88552124521999</v>
      </c>
      <c r="U11" s="37">
        <v>9.7421868902664299E-2</v>
      </c>
      <c r="V11" s="37">
        <v>4.7741543740346098E-3</v>
      </c>
      <c r="W11" s="37">
        <v>105.16348584609899</v>
      </c>
      <c r="X11" s="37">
        <v>2.2184288627542998</v>
      </c>
      <c r="Y11" s="37">
        <v>13.677801764877699</v>
      </c>
      <c r="Z11" s="37">
        <v>1.76842808428686</v>
      </c>
      <c r="AA11" s="37">
        <v>3.21413277323538E-2</v>
      </c>
      <c r="AB11" s="37">
        <v>2.5003344812429901E-2</v>
      </c>
      <c r="AC11" s="37">
        <v>0.54221651030026297</v>
      </c>
      <c r="AD11" s="37">
        <v>1.20356639316028</v>
      </c>
      <c r="AE11" s="37">
        <v>4.0113642987159401E-2</v>
      </c>
      <c r="AF11" s="37">
        <v>1.2210729447184101</v>
      </c>
      <c r="AG11" s="37">
        <v>100.41689102927501</v>
      </c>
      <c r="AH11" s="37">
        <v>298.97977361017701</v>
      </c>
      <c r="AI11" s="37">
        <v>2.0996741417973002E-3</v>
      </c>
      <c r="AJ11" s="37">
        <v>0.49412430600540302</v>
      </c>
      <c r="AK11" s="37">
        <v>25.375505493392598</v>
      </c>
      <c r="AL11" s="37">
        <v>7.8655888603199697</v>
      </c>
      <c r="AM11" s="37">
        <v>62.193666473387204</v>
      </c>
      <c r="AN11" s="37">
        <v>0.103173832976017</v>
      </c>
      <c r="AO11" s="37">
        <v>49.7531650443091</v>
      </c>
      <c r="AP11" s="37">
        <v>191.18241164477499</v>
      </c>
      <c r="AQ11" s="37">
        <v>0.22537307573271201</v>
      </c>
      <c r="AR11" s="37">
        <v>1.51063393405772E-3</v>
      </c>
      <c r="AS11" s="37">
        <v>132.420198692691</v>
      </c>
      <c r="AT11" s="37">
        <v>1.0562210492562301</v>
      </c>
      <c r="AU11" s="37">
        <v>43.533845591354499</v>
      </c>
      <c r="AV11" s="37">
        <v>85.774734962149694</v>
      </c>
      <c r="AW11" s="37">
        <v>2.0738439383726601</v>
      </c>
      <c r="AX11" s="37">
        <v>0.50201707140881502</v>
      </c>
      <c r="AY11" s="37">
        <v>4.2567306714995498E-3</v>
      </c>
      <c r="AZ11" s="37">
        <v>22.588029974009199</v>
      </c>
      <c r="BA11" s="37">
        <v>70.995569628711493</v>
      </c>
      <c r="BB11" s="37">
        <v>0.19386008088968501</v>
      </c>
      <c r="BC11" s="37">
        <v>171.49756931336299</v>
      </c>
      <c r="BD11" s="40">
        <v>1.6487044143755861E-2</v>
      </c>
      <c r="BE11" s="38">
        <f t="shared" si="0"/>
        <v>4844.2870180140335</v>
      </c>
    </row>
    <row r="12" spans="1:57" ht="18.75" customHeight="1" x14ac:dyDescent="0.3">
      <c r="A12" s="35" t="s">
        <v>172</v>
      </c>
      <c r="B12" s="36">
        <v>1.35856742778997</v>
      </c>
      <c r="C12" s="36">
        <v>4.9094840064503199E-3</v>
      </c>
      <c r="D12" s="37">
        <v>0.30473480593195101</v>
      </c>
      <c r="E12" s="36">
        <v>247.59425599132399</v>
      </c>
      <c r="F12" s="36">
        <v>0.95642678922744095</v>
      </c>
      <c r="G12" s="37">
        <v>78.589308562605197</v>
      </c>
      <c r="H12" s="37">
        <v>105.71469647898</v>
      </c>
      <c r="I12" s="37">
        <v>9.2411644561118997</v>
      </c>
      <c r="J12" s="37">
        <v>18.497649639669099</v>
      </c>
      <c r="K12" s="37">
        <v>0.37224187709429202</v>
      </c>
      <c r="L12" s="37">
        <v>12.6587657380861</v>
      </c>
      <c r="M12" s="37">
        <v>25.901743108401099</v>
      </c>
      <c r="N12" s="36">
        <v>0.17674363185627001</v>
      </c>
      <c r="O12" s="37">
        <v>15.5091033810067</v>
      </c>
      <c r="P12" s="37">
        <v>7.7539041323971397E-4</v>
      </c>
      <c r="Q12" s="37">
        <v>9.0689923516920803E-2</v>
      </c>
      <c r="R12" s="37">
        <v>130.17248406540699</v>
      </c>
      <c r="S12" s="37">
        <v>138.63193215493499</v>
      </c>
      <c r="T12" s="37">
        <v>192.03854103102401</v>
      </c>
      <c r="U12" s="37">
        <v>3.9697002811061199E-2</v>
      </c>
      <c r="V12" s="37">
        <v>4.45630036974844E-3</v>
      </c>
      <c r="W12" s="37">
        <v>104.88178247328</v>
      </c>
      <c r="X12" s="37">
        <v>2.0801267553669098</v>
      </c>
      <c r="Y12" s="37">
        <v>13.745399553167401</v>
      </c>
      <c r="Z12" s="37">
        <v>1.86187934068528</v>
      </c>
      <c r="AA12" s="37">
        <v>5.3757623233997603E-2</v>
      </c>
      <c r="AB12" s="37">
        <v>2.4199134639363601E-2</v>
      </c>
      <c r="AC12" s="37">
        <v>0.42272261277328899</v>
      </c>
      <c r="AD12" s="37">
        <v>1.2847820507306</v>
      </c>
      <c r="AE12" s="37">
        <v>4.0834144642537901E-2</v>
      </c>
      <c r="AF12" s="37">
        <v>1.1984092854116</v>
      </c>
      <c r="AG12" s="37">
        <v>229.94707183082099</v>
      </c>
      <c r="AH12" s="37">
        <v>315.12038920473799</v>
      </c>
      <c r="AI12" s="37">
        <v>2.6243106470122501E-3</v>
      </c>
      <c r="AJ12" s="37">
        <v>0.44016500823472299</v>
      </c>
      <c r="AK12" s="37">
        <v>25.3436189284667</v>
      </c>
      <c r="AL12" s="37">
        <v>7.5795378179765303</v>
      </c>
      <c r="AM12" s="37">
        <v>61.623771691968003</v>
      </c>
      <c r="AN12" s="37">
        <v>0.104019119336066</v>
      </c>
      <c r="AO12" s="37">
        <v>56.273896740743197</v>
      </c>
      <c r="AP12" s="37">
        <v>197.18135591134001</v>
      </c>
      <c r="AQ12" s="37">
        <v>0.23916917500617099</v>
      </c>
      <c r="AR12" s="37">
        <v>7.0521933151659697E-3</v>
      </c>
      <c r="AS12" s="37">
        <v>128.56316128416699</v>
      </c>
      <c r="AT12" s="37">
        <v>1.0569235626053199</v>
      </c>
      <c r="AU12" s="37">
        <v>43.0763180431425</v>
      </c>
      <c r="AV12" s="37">
        <v>173.78495200514999</v>
      </c>
      <c r="AW12" s="37">
        <v>2.1051243479741601</v>
      </c>
      <c r="AX12" s="37">
        <v>0.54194218992920795</v>
      </c>
      <c r="AY12" s="37">
        <v>3.5432304144188001E-3</v>
      </c>
      <c r="AZ12" s="37">
        <v>23.262763773192901</v>
      </c>
      <c r="BA12" s="37">
        <v>71.995794725239705</v>
      </c>
      <c r="BB12" s="37">
        <v>0.21058643135066901</v>
      </c>
      <c r="BC12" s="37">
        <v>170.58994516053599</v>
      </c>
      <c r="BD12" s="40">
        <v>1.6487044143755861E-2</v>
      </c>
      <c r="BE12" s="38">
        <f t="shared" si="0"/>
        <v>4947.420523883753</v>
      </c>
    </row>
    <row r="13" spans="1:57" ht="18.75" customHeight="1" x14ac:dyDescent="0.3">
      <c r="A13" s="35" t="s">
        <v>173</v>
      </c>
      <c r="B13" s="36">
        <v>0.95778980969341299</v>
      </c>
      <c r="C13" s="36">
        <v>4.2743487284455399E-3</v>
      </c>
      <c r="D13" s="37">
        <v>0.33211854419150499</v>
      </c>
      <c r="E13" s="36">
        <v>255.346542024922</v>
      </c>
      <c r="F13" s="36">
        <v>2.61201580375428</v>
      </c>
      <c r="G13" s="37">
        <v>75.191610140924297</v>
      </c>
      <c r="H13" s="41">
        <v>106.25936423686261</v>
      </c>
      <c r="I13" s="37">
        <v>14.0278042935114</v>
      </c>
      <c r="J13" s="37">
        <v>15.835515141038</v>
      </c>
      <c r="K13" s="37">
        <v>1.7017839364372001E-2</v>
      </c>
      <c r="L13" s="37">
        <v>12.689979289255801</v>
      </c>
      <c r="M13" s="37">
        <v>25.5923440511678</v>
      </c>
      <c r="N13" s="36">
        <v>0.34669228026537302</v>
      </c>
      <c r="O13" s="37">
        <v>15.2326016134606</v>
      </c>
      <c r="P13" s="37">
        <v>1.2321512720169501E-3</v>
      </c>
      <c r="Q13" s="37">
        <v>9.6107403477237993E-2</v>
      </c>
      <c r="R13" s="37">
        <v>110.74195902905601</v>
      </c>
      <c r="S13" s="37">
        <v>110.629442251748</v>
      </c>
      <c r="T13" s="37">
        <v>193.88665305169201</v>
      </c>
      <c r="U13" s="37">
        <v>0.146594817509939</v>
      </c>
      <c r="V13" s="37">
        <v>6.35195733221378E-3</v>
      </c>
      <c r="W13" s="37">
        <v>98.448399316614001</v>
      </c>
      <c r="X13" s="37">
        <v>2.0626327025483602</v>
      </c>
      <c r="Y13" s="37">
        <v>15.0928717775496</v>
      </c>
      <c r="Z13" s="37">
        <v>1.84951660809031</v>
      </c>
      <c r="AA13" s="37">
        <v>0.100550417648582</v>
      </c>
      <c r="AB13" s="37">
        <v>3.49682550386625E-2</v>
      </c>
      <c r="AC13" s="37">
        <v>0.35948007070886301</v>
      </c>
      <c r="AD13" s="37">
        <v>1.31620641441505</v>
      </c>
      <c r="AE13" s="37">
        <v>4.2261484320990299E-2</v>
      </c>
      <c r="AF13" s="37">
        <v>1.00469901713489</v>
      </c>
      <c r="AG13" s="37">
        <v>123.269161999953</v>
      </c>
      <c r="AH13" s="37">
        <v>303.68411423603601</v>
      </c>
      <c r="AI13" s="37">
        <v>1.32551095279408E-3</v>
      </c>
      <c r="AJ13" s="37">
        <v>0.627015934689092</v>
      </c>
      <c r="AK13" s="37">
        <v>27.605658336730698</v>
      </c>
      <c r="AL13" s="37">
        <v>7.2451743965296398</v>
      </c>
      <c r="AM13" s="37">
        <v>57.085684036088203</v>
      </c>
      <c r="AN13" s="37">
        <v>0.12671745941964599</v>
      </c>
      <c r="AO13" s="37">
        <v>60.016208469213701</v>
      </c>
      <c r="AP13" s="37">
        <v>202.92022990141501</v>
      </c>
      <c r="AQ13" s="37">
        <v>8.8347765751284599E-2</v>
      </c>
      <c r="AR13" s="37">
        <v>3.0686386155882098E-2</v>
      </c>
      <c r="AS13" s="37">
        <v>130.64468655911801</v>
      </c>
      <c r="AT13" s="37">
        <v>0.91835728153599505</v>
      </c>
      <c r="AU13" s="37">
        <v>38.326452884511198</v>
      </c>
      <c r="AV13" s="37">
        <v>193.37591607776</v>
      </c>
      <c r="AW13" s="37">
        <v>2.2353501360855002</v>
      </c>
      <c r="AX13" s="37">
        <v>0.58063556212128198</v>
      </c>
      <c r="AY13" s="37">
        <v>4.7146560446043803E-3</v>
      </c>
      <c r="AZ13" s="37">
        <v>24.636987029286999</v>
      </c>
      <c r="BA13" s="37">
        <v>73.097736474036296</v>
      </c>
      <c r="BB13" s="37">
        <v>0.221336168049659</v>
      </c>
      <c r="BC13" s="37">
        <v>173.97281889613001</v>
      </c>
      <c r="BD13" s="40">
        <v>1.6487044143755861E-2</v>
      </c>
      <c r="BE13" s="38">
        <f t="shared" si="0"/>
        <v>5093.520393289994</v>
      </c>
    </row>
    <row r="14" spans="1:57" ht="18.75" customHeight="1" x14ac:dyDescent="0.3">
      <c r="A14" s="35" t="s">
        <v>174</v>
      </c>
      <c r="B14" s="36">
        <v>1.0539719484613099</v>
      </c>
      <c r="C14" s="36">
        <v>3.9502073330429403E-3</v>
      </c>
      <c r="D14" s="37">
        <v>0.42347271104831502</v>
      </c>
      <c r="E14" s="36">
        <v>261.267609795373</v>
      </c>
      <c r="F14" s="36">
        <v>0.54960629350363899</v>
      </c>
      <c r="G14" s="37">
        <v>71.817887057509296</v>
      </c>
      <c r="H14" s="41">
        <v>106.25936423686261</v>
      </c>
      <c r="I14" s="37">
        <v>13.430079997016099</v>
      </c>
      <c r="J14" s="37">
        <v>19.8687066450352</v>
      </c>
      <c r="K14" s="37">
        <v>1.5845249175301501E-2</v>
      </c>
      <c r="L14" s="37">
        <v>12.6909480082395</v>
      </c>
      <c r="M14" s="37">
        <v>25.7518409539963</v>
      </c>
      <c r="N14" s="36">
        <v>0.23895832100141401</v>
      </c>
      <c r="O14" s="37">
        <v>15.091668613727601</v>
      </c>
      <c r="P14" s="37">
        <v>6.6670852266727503E-4</v>
      </c>
      <c r="Q14" s="37">
        <v>0.10294400349935599</v>
      </c>
      <c r="R14" s="37">
        <v>139.48953350011101</v>
      </c>
      <c r="S14" s="37">
        <v>131.41451130344399</v>
      </c>
      <c r="T14" s="37">
        <v>213.18862242887101</v>
      </c>
      <c r="U14" s="37">
        <v>6.5733029689458197E-2</v>
      </c>
      <c r="V14" s="37">
        <v>5.2878979720647401E-3</v>
      </c>
      <c r="W14" s="37">
        <v>94.822095201006107</v>
      </c>
      <c r="X14" s="37">
        <v>2.24904776824035</v>
      </c>
      <c r="Y14" s="37">
        <v>21.4231796277797</v>
      </c>
      <c r="Z14" s="37">
        <v>1.8759809392375399</v>
      </c>
      <c r="AA14" s="37">
        <v>2.9644975254972301E-2</v>
      </c>
      <c r="AB14" s="37">
        <v>2.6631307009964501E-2</v>
      </c>
      <c r="AC14" s="37">
        <v>0.58669864933417504</v>
      </c>
      <c r="AD14" s="37">
        <v>1.2381029759011499</v>
      </c>
      <c r="AE14" s="37">
        <v>4.17212106306857E-2</v>
      </c>
      <c r="AF14" s="37">
        <v>1.36248180889464</v>
      </c>
      <c r="AG14" s="37">
        <v>62.357392380722203</v>
      </c>
      <c r="AH14" s="37">
        <v>296.04515834243801</v>
      </c>
      <c r="AI14" s="37">
        <v>1.40422373952937E-3</v>
      </c>
      <c r="AJ14" s="37">
        <v>0.79351739591757398</v>
      </c>
      <c r="AK14" s="37">
        <v>26.285870104074998</v>
      </c>
      <c r="AL14" s="37">
        <v>7.0984349960603801</v>
      </c>
      <c r="AM14" s="37">
        <v>93.017955009342899</v>
      </c>
      <c r="AN14" s="37">
        <v>0.22852088616125801</v>
      </c>
      <c r="AO14" s="37">
        <v>42.757411749781397</v>
      </c>
      <c r="AP14" s="37">
        <v>220.279571659688</v>
      </c>
      <c r="AQ14" s="37">
        <v>7.8634938311912803E-2</v>
      </c>
      <c r="AR14" s="37">
        <v>4.1469936725746601E-2</v>
      </c>
      <c r="AS14" s="37">
        <v>128.67373844193</v>
      </c>
      <c r="AT14" s="37">
        <v>1.0810365456845701</v>
      </c>
      <c r="AU14" s="37">
        <v>35.612615687212298</v>
      </c>
      <c r="AV14" s="37">
        <v>194.67086539061901</v>
      </c>
      <c r="AW14" s="37">
        <v>2.6829572636313901</v>
      </c>
      <c r="AX14" s="37">
        <v>0.76046151194451495</v>
      </c>
      <c r="AY14" s="37">
        <v>5.23853908497488E-3</v>
      </c>
      <c r="AZ14" s="37">
        <v>30.283797883834399</v>
      </c>
      <c r="BA14" s="37">
        <v>76.667376954217801</v>
      </c>
      <c r="BB14" s="37">
        <v>0.29283382041171102</v>
      </c>
      <c r="BC14" s="37">
        <v>183.03444830115399</v>
      </c>
      <c r="BD14" s="37">
        <v>2.7885972339311199E-2</v>
      </c>
      <c r="BE14" s="38">
        <f t="shared" si="0"/>
        <v>5020.1627906537642</v>
      </c>
    </row>
    <row r="15" spans="1:57" ht="18.75" customHeight="1" x14ac:dyDescent="0.3">
      <c r="A15" s="35" t="s">
        <v>175</v>
      </c>
      <c r="B15" s="36">
        <v>0.94559121409633495</v>
      </c>
      <c r="C15" s="36">
        <v>4.5933208242856698E-3</v>
      </c>
      <c r="D15" s="37">
        <v>0.47750152104314803</v>
      </c>
      <c r="E15" s="36">
        <v>256.52098825655003</v>
      </c>
      <c r="F15" s="36">
        <v>0.90059117657643994</v>
      </c>
      <c r="G15" s="37">
        <v>76.271149873526397</v>
      </c>
      <c r="H15" s="41">
        <v>106.25936423686299</v>
      </c>
      <c r="I15" s="37">
        <v>21.7584374098805</v>
      </c>
      <c r="J15" s="37">
        <v>15.7159383948079</v>
      </c>
      <c r="K15" s="37">
        <v>1.23164629224245E-2</v>
      </c>
      <c r="L15" s="37">
        <v>13.538309173943301</v>
      </c>
      <c r="M15" s="37">
        <v>25.3155575345742</v>
      </c>
      <c r="N15" s="36">
        <v>0.30630887831421399</v>
      </c>
      <c r="O15" s="37">
        <v>16.744935624491902</v>
      </c>
      <c r="P15" s="37">
        <v>9.0849167854904701E-4</v>
      </c>
      <c r="Q15" s="37">
        <v>0.10140855576093399</v>
      </c>
      <c r="R15" s="37">
        <v>111.097426524662</v>
      </c>
      <c r="S15" s="37">
        <v>114.236925801894</v>
      </c>
      <c r="T15" s="37">
        <v>197.22241498092399</v>
      </c>
      <c r="U15" s="37">
        <v>6.7229016587199097E-2</v>
      </c>
      <c r="V15" s="37">
        <v>5.3212797942437896E-3</v>
      </c>
      <c r="W15" s="37">
        <v>108.47757727148699</v>
      </c>
      <c r="X15" s="37">
        <v>2.3573319750107502</v>
      </c>
      <c r="Y15" s="37">
        <v>46.490102600856403</v>
      </c>
      <c r="Z15" s="37">
        <v>1.83106435049549</v>
      </c>
      <c r="AA15" s="37">
        <v>5.7722321971375203E-2</v>
      </c>
      <c r="AB15" s="37">
        <v>3.8880395329322102E-2</v>
      </c>
      <c r="AC15" s="37">
        <v>0.49503760250511503</v>
      </c>
      <c r="AD15" s="37">
        <v>1.21265512373783</v>
      </c>
      <c r="AE15" s="37">
        <v>4.1894516351451798E-2</v>
      </c>
      <c r="AF15" s="37">
        <v>1.3572485065586199</v>
      </c>
      <c r="AG15" s="37">
        <v>107.39717726040899</v>
      </c>
      <c r="AH15" s="37">
        <v>302.49781263004502</v>
      </c>
      <c r="AI15" s="37">
        <v>5.27746818737161E-3</v>
      </c>
      <c r="AJ15" s="37">
        <v>0.66884213028373696</v>
      </c>
      <c r="AK15" s="37">
        <v>22.023565058146598</v>
      </c>
      <c r="AL15" s="37">
        <v>7.8123978112548702</v>
      </c>
      <c r="AM15" s="37">
        <v>108.186601974349</v>
      </c>
      <c r="AN15" s="37">
        <v>0.57703958759804896</v>
      </c>
      <c r="AO15" s="37">
        <v>42.174680824195697</v>
      </c>
      <c r="AP15" s="37">
        <v>239.613838681038</v>
      </c>
      <c r="AQ15" s="37">
        <v>0.11990208283803</v>
      </c>
      <c r="AR15" s="37">
        <v>0.13315312481500799</v>
      </c>
      <c r="AS15" s="37">
        <v>143.642096557179</v>
      </c>
      <c r="AT15" s="37">
        <v>1.1780393007127501</v>
      </c>
      <c r="AU15" s="37">
        <v>52.808408414862797</v>
      </c>
      <c r="AV15" s="37">
        <v>349.54281883723002</v>
      </c>
      <c r="AW15" s="37">
        <v>2.8985821616001002</v>
      </c>
      <c r="AX15" s="37">
        <v>0.78159123140044695</v>
      </c>
      <c r="AY15" s="37">
        <v>6.7213629974329399E-3</v>
      </c>
      <c r="AZ15" s="37">
        <v>46.974070375855597</v>
      </c>
      <c r="BA15" s="37">
        <v>75.634515297590198</v>
      </c>
      <c r="BB15" s="37">
        <v>0.38765135343636498</v>
      </c>
      <c r="BC15" s="37">
        <v>200.506330149577</v>
      </c>
      <c r="BD15" s="37">
        <v>1.07948851330986E-2</v>
      </c>
      <c r="BE15" s="38">
        <f t="shared" si="0"/>
        <v>5364.610032263462</v>
      </c>
    </row>
    <row r="16" spans="1:57" ht="18.75" customHeight="1" x14ac:dyDescent="0.3">
      <c r="A16" s="35" t="s">
        <v>176</v>
      </c>
      <c r="B16" s="36">
        <v>0.63030671503325797</v>
      </c>
      <c r="C16" s="36">
        <v>5.3733275730152696E-3</v>
      </c>
      <c r="D16" s="37">
        <v>0.50024661055661501</v>
      </c>
      <c r="E16" s="36">
        <v>260.26564730970603</v>
      </c>
      <c r="F16" s="36">
        <v>1.4449208302010299</v>
      </c>
      <c r="G16" s="37">
        <v>78.134121676949107</v>
      </c>
      <c r="H16" s="41">
        <v>106.25936423686299</v>
      </c>
      <c r="I16" s="37">
        <v>14.726381666382499</v>
      </c>
      <c r="J16" s="37">
        <v>19.086322731195001</v>
      </c>
      <c r="K16" s="37">
        <v>3.1454554865677699E-2</v>
      </c>
      <c r="L16" s="37">
        <v>12.558511376968401</v>
      </c>
      <c r="M16" s="37">
        <v>23.063683893726999</v>
      </c>
      <c r="N16" s="36">
        <v>0.26885138569771899</v>
      </c>
      <c r="O16" s="37">
        <v>16.573669482198301</v>
      </c>
      <c r="P16" s="40">
        <v>1.7320778187693135E-3</v>
      </c>
      <c r="Q16" s="37">
        <v>0.110045658354102</v>
      </c>
      <c r="R16" s="37">
        <v>120.553224095313</v>
      </c>
      <c r="S16" s="37">
        <v>115.518375982221</v>
      </c>
      <c r="T16" s="37">
        <v>196.38172867299201</v>
      </c>
      <c r="U16" s="37">
        <v>7.3292185829287398E-2</v>
      </c>
      <c r="V16" s="37">
        <v>5.5398306818194298E-3</v>
      </c>
      <c r="W16" s="37">
        <v>106.800016005468</v>
      </c>
      <c r="X16" s="37">
        <v>2.4505000734568001</v>
      </c>
      <c r="Y16" s="37">
        <v>44.744682066634397</v>
      </c>
      <c r="Z16" s="37">
        <v>1.7437748413952401</v>
      </c>
      <c r="AA16" s="37">
        <v>0.12572833607999201</v>
      </c>
      <c r="AB16" s="37">
        <v>2.8523717789002902E-2</v>
      </c>
      <c r="AC16" s="37">
        <v>0.59124945768491699</v>
      </c>
      <c r="AD16" s="37">
        <v>1.2218855548804399</v>
      </c>
      <c r="AE16" s="37">
        <v>4.5813644820788597E-2</v>
      </c>
      <c r="AF16" s="37">
        <v>1.2295627855531901</v>
      </c>
      <c r="AG16" s="37">
        <v>209.50997461074101</v>
      </c>
      <c r="AH16" s="37">
        <v>293.25394956792701</v>
      </c>
      <c r="AI16" s="37">
        <v>1.4047041374599801E-2</v>
      </c>
      <c r="AJ16" s="37">
        <v>0.74711440074415503</v>
      </c>
      <c r="AK16" s="37">
        <v>21.760998352833401</v>
      </c>
      <c r="AL16" s="37">
        <v>7.9053076281606103</v>
      </c>
      <c r="AM16" s="37">
        <v>91.678784889327403</v>
      </c>
      <c r="AN16" s="37">
        <v>0.52569460801722201</v>
      </c>
      <c r="AO16" s="37">
        <v>41.678127173958799</v>
      </c>
      <c r="AP16" s="37">
        <v>254.99611871428601</v>
      </c>
      <c r="AQ16" s="37">
        <v>1.50288592295033E-2</v>
      </c>
      <c r="AR16" s="37">
        <v>4.0374051300615603E-2</v>
      </c>
      <c r="AS16" s="37">
        <v>142.19088021497001</v>
      </c>
      <c r="AT16" s="37">
        <v>0.89697986674844599</v>
      </c>
      <c r="AU16" s="37">
        <v>51.665716166582797</v>
      </c>
      <c r="AV16" s="37">
        <v>617.49321088618603</v>
      </c>
      <c r="AW16" s="37">
        <v>3.0664369715785802</v>
      </c>
      <c r="AX16" s="37">
        <v>0.783861535277664</v>
      </c>
      <c r="AY16" s="37">
        <v>1.07317649379099E-2</v>
      </c>
      <c r="AZ16" s="37">
        <v>47.311366223821899</v>
      </c>
      <c r="BA16" s="37">
        <v>74.9152259300362</v>
      </c>
      <c r="BB16" s="37">
        <v>0.41007188039152798</v>
      </c>
      <c r="BC16" s="37">
        <v>197.03629228128099</v>
      </c>
      <c r="BD16" s="37">
        <v>2.7591222837289701E-2</v>
      </c>
      <c r="BE16" s="38">
        <f t="shared" si="0"/>
        <v>6008.5530565821946</v>
      </c>
    </row>
    <row r="17" spans="1:57" ht="18.75" customHeight="1" x14ac:dyDescent="0.3">
      <c r="A17" s="35" t="s">
        <v>177</v>
      </c>
      <c r="B17" s="36">
        <v>0.87095604357103995</v>
      </c>
      <c r="C17" s="36">
        <v>5.2276780060915599E-3</v>
      </c>
      <c r="D17" s="37">
        <v>0.257933936296873</v>
      </c>
      <c r="E17" s="36">
        <v>248.316463263782</v>
      </c>
      <c r="F17" s="36">
        <v>0</v>
      </c>
      <c r="G17" s="37">
        <v>72.091098598403207</v>
      </c>
      <c r="H17" s="41">
        <v>106.25936423686299</v>
      </c>
      <c r="I17" s="37">
        <v>13.851690909622199</v>
      </c>
      <c r="J17" s="37">
        <v>18.694581329828999</v>
      </c>
      <c r="K17" s="37">
        <v>1.26590045677979E-2</v>
      </c>
      <c r="L17" s="37">
        <v>11.2088499270276</v>
      </c>
      <c r="M17" s="37">
        <v>25.021084811652599</v>
      </c>
      <c r="N17" s="36">
        <v>0.328918536372245</v>
      </c>
      <c r="O17" s="37">
        <v>8.9774825028305294</v>
      </c>
      <c r="P17" s="37">
        <v>4.7811858879372101E-4</v>
      </c>
      <c r="Q17" s="37">
        <v>8.93701061545739E-2</v>
      </c>
      <c r="R17" s="37">
        <v>218.67770955273801</v>
      </c>
      <c r="S17" s="37">
        <v>270.40479505957001</v>
      </c>
      <c r="T17" s="37">
        <v>197.00409972811801</v>
      </c>
      <c r="U17" s="37">
        <v>7.2231861864094804E-2</v>
      </c>
      <c r="V17" s="37">
        <v>6.3535970918967904E-3</v>
      </c>
      <c r="W17" s="37">
        <v>97.971558440656395</v>
      </c>
      <c r="X17" s="37">
        <v>1.84451805959904</v>
      </c>
      <c r="Y17" s="37">
        <v>15.0774095989535</v>
      </c>
      <c r="Z17" s="37">
        <v>2.10954851759413</v>
      </c>
      <c r="AA17" s="37">
        <v>2.3113484177581699E-2</v>
      </c>
      <c r="AB17" s="37">
        <v>5.6754542501036599E-2</v>
      </c>
      <c r="AC17" s="37">
        <v>0.82585801026813299</v>
      </c>
      <c r="AD17" s="37">
        <v>1.2959852896352799</v>
      </c>
      <c r="AE17" s="37">
        <v>4.4367092060200598E-2</v>
      </c>
      <c r="AF17" s="37">
        <v>1.76084710614583</v>
      </c>
      <c r="AG17" s="37">
        <v>67.135777582030101</v>
      </c>
      <c r="AH17" s="37">
        <v>314.23190623153198</v>
      </c>
      <c r="AI17" s="37">
        <v>1.9705082067622498E-3</v>
      </c>
      <c r="AJ17" s="37">
        <v>1.29731528016479</v>
      </c>
      <c r="AK17" s="37">
        <v>37.237063577682498</v>
      </c>
      <c r="AL17" s="37">
        <v>7.0619429009475496</v>
      </c>
      <c r="AM17" s="37">
        <v>51.549234570890299</v>
      </c>
      <c r="AN17" s="37">
        <v>0.13611616536611101</v>
      </c>
      <c r="AO17" s="37">
        <v>90.072448616472201</v>
      </c>
      <c r="AP17" s="37">
        <v>198.99742950136101</v>
      </c>
      <c r="AQ17" s="37">
        <v>8.1058566845794405E-2</v>
      </c>
      <c r="AR17" s="37">
        <v>4.39782462496439E-3</v>
      </c>
      <c r="AS17" s="37">
        <v>119.84950099341</v>
      </c>
      <c r="AT17" s="37">
        <v>1.12295014330715</v>
      </c>
      <c r="AU17" s="37">
        <v>45.048393653626</v>
      </c>
      <c r="AV17" s="37">
        <v>77.921744490726496</v>
      </c>
      <c r="AW17" s="37">
        <v>1.38211070442233</v>
      </c>
      <c r="AX17" s="37">
        <v>0.44711058794281799</v>
      </c>
      <c r="AY17" s="37">
        <v>4.6620758887861297E-3</v>
      </c>
      <c r="AZ17" s="37">
        <v>29.500697720406698</v>
      </c>
      <c r="BA17" s="37">
        <v>78.110842995338899</v>
      </c>
      <c r="BB17" s="37">
        <v>0.36303522995818899</v>
      </c>
      <c r="BC17" s="37">
        <v>192.73572303997199</v>
      </c>
      <c r="BD17" s="37">
        <v>2.6327859003295401E-2</v>
      </c>
      <c r="BE17" s="38">
        <f t="shared" si="0"/>
        <v>5810.5894853921063</v>
      </c>
    </row>
    <row r="18" spans="1:57" ht="18.75" customHeight="1" x14ac:dyDescent="0.3">
      <c r="A18" s="35" t="s">
        <v>178</v>
      </c>
      <c r="B18" s="36">
        <v>0.89437223456341997</v>
      </c>
      <c r="C18" s="36">
        <v>4.9649448710612698E-3</v>
      </c>
      <c r="D18" s="37">
        <v>0.27516707688754499</v>
      </c>
      <c r="E18" s="36">
        <v>248.59209139519299</v>
      </c>
      <c r="F18" s="36">
        <v>0</v>
      </c>
      <c r="G18" s="37">
        <v>74.979369271153899</v>
      </c>
      <c r="H18" s="41">
        <v>106.25936423686299</v>
      </c>
      <c r="I18" s="37">
        <v>18.241449801960499</v>
      </c>
      <c r="J18" s="37">
        <v>18.705991310975001</v>
      </c>
      <c r="K18" s="37">
        <v>1.28155046759259E-2</v>
      </c>
      <c r="L18" s="37">
        <v>11.361560172168099</v>
      </c>
      <c r="M18" s="37">
        <v>25.176830290358101</v>
      </c>
      <c r="N18" s="36">
        <v>0.198537896082532</v>
      </c>
      <c r="O18" s="37">
        <v>16.586088672540001</v>
      </c>
      <c r="P18" s="37">
        <v>2.2197851620968801E-4</v>
      </c>
      <c r="Q18" s="37">
        <v>8.16210990014654E-2</v>
      </c>
      <c r="R18" s="37">
        <v>190.07496428374</v>
      </c>
      <c r="S18" s="37">
        <v>246.041463743603</v>
      </c>
      <c r="T18" s="37">
        <v>199.68387934366999</v>
      </c>
      <c r="U18" s="37">
        <v>5.6658968228832297E-2</v>
      </c>
      <c r="V18" s="37">
        <v>4.1514719240260201E-3</v>
      </c>
      <c r="W18" s="37">
        <v>96.341345705687701</v>
      </c>
      <c r="X18" s="37">
        <v>2.0510264036727501</v>
      </c>
      <c r="Y18" s="37">
        <v>15.5838314890003</v>
      </c>
      <c r="Z18" s="37">
        <v>1.74135392671888</v>
      </c>
      <c r="AA18" s="40">
        <v>5.2126752277690362E-2</v>
      </c>
      <c r="AB18" s="37">
        <v>6.6890970177532497E-2</v>
      </c>
      <c r="AC18" s="37">
        <v>0.89491446803115804</v>
      </c>
      <c r="AD18" s="37">
        <v>1.2168497820917099</v>
      </c>
      <c r="AE18" s="37">
        <v>4.4324971794679098E-2</v>
      </c>
      <c r="AF18" s="37">
        <v>1.6792108497848499</v>
      </c>
      <c r="AG18" s="37">
        <v>113.078054403838</v>
      </c>
      <c r="AH18" s="37">
        <v>296.58352986535101</v>
      </c>
      <c r="AI18" s="37">
        <v>4.4737114883021201E-3</v>
      </c>
      <c r="AJ18" s="37">
        <v>1.1842982825841399</v>
      </c>
      <c r="AK18" s="37">
        <v>37.860856913408199</v>
      </c>
      <c r="AL18" s="37">
        <v>6.8472783532247501</v>
      </c>
      <c r="AM18" s="37">
        <v>56.259733788337797</v>
      </c>
      <c r="AN18" s="37">
        <v>0.13321391996454801</v>
      </c>
      <c r="AO18" s="37">
        <v>54.260137884177098</v>
      </c>
      <c r="AP18" s="37">
        <v>210.09142656100701</v>
      </c>
      <c r="AQ18" s="37">
        <v>6.9975103483493201E-2</v>
      </c>
      <c r="AR18" s="37">
        <v>7.24273541731501E-3</v>
      </c>
      <c r="AS18" s="37">
        <v>114.53017088835</v>
      </c>
      <c r="AT18" s="37">
        <v>1.09794893744087</v>
      </c>
      <c r="AU18" s="37">
        <v>42.567418901837001</v>
      </c>
      <c r="AV18" s="37">
        <v>70.773535748298499</v>
      </c>
      <c r="AW18" s="37">
        <v>1.21941434649116</v>
      </c>
      <c r="AX18" s="37">
        <v>0.46576741040547998</v>
      </c>
      <c r="AY18" s="37">
        <v>5.6622912351804904E-3</v>
      </c>
      <c r="AZ18" s="37">
        <v>29.067551618370199</v>
      </c>
      <c r="BA18" s="37">
        <v>82.934202210187905</v>
      </c>
      <c r="BB18" s="37">
        <v>0.30625807966568902</v>
      </c>
      <c r="BC18" s="37">
        <v>191.419792450404</v>
      </c>
      <c r="BD18" s="37">
        <v>1.41096106185914E-2</v>
      </c>
      <c r="BE18" s="38">
        <f t="shared" si="0"/>
        <v>5215.1665627964694</v>
      </c>
    </row>
    <row r="19" spans="1:57" ht="18.75" customHeight="1" x14ac:dyDescent="0.3">
      <c r="A19" s="35" t="s">
        <v>179</v>
      </c>
      <c r="B19" s="36">
        <v>1.2422756631871299</v>
      </c>
      <c r="C19" s="36">
        <v>6.8584587708089102E-3</v>
      </c>
      <c r="D19" s="37">
        <v>0.29063065706674601</v>
      </c>
      <c r="E19" s="36">
        <v>257.11454748754898</v>
      </c>
      <c r="F19" s="36">
        <v>0.69775187277275197</v>
      </c>
      <c r="G19" s="37">
        <v>81.027473967596805</v>
      </c>
      <c r="H19" s="41">
        <v>106.25936423686299</v>
      </c>
      <c r="I19" s="37">
        <v>22.858628185318601</v>
      </c>
      <c r="J19" s="37">
        <v>15.570443280007</v>
      </c>
      <c r="K19" s="37">
        <v>1.07180624779125E-2</v>
      </c>
      <c r="L19" s="37">
        <v>12.5005427963328</v>
      </c>
      <c r="M19" s="37">
        <v>26.233442226522701</v>
      </c>
      <c r="N19" s="36">
        <v>0.34274681881656699</v>
      </c>
      <c r="O19" s="37">
        <v>19.066376438470702</v>
      </c>
      <c r="P19" s="37">
        <v>3.4292197303052903E-4</v>
      </c>
      <c r="Q19" s="37">
        <v>7.5289137400085707E-2</v>
      </c>
      <c r="R19" s="37">
        <v>213.237177647603</v>
      </c>
      <c r="S19" s="37">
        <v>267.57782839520701</v>
      </c>
      <c r="T19" s="37">
        <v>197.44731210483201</v>
      </c>
      <c r="U19" s="37">
        <v>5.0821300151119297E-2</v>
      </c>
      <c r="V19" s="37">
        <v>6.9347503847530497E-3</v>
      </c>
      <c r="W19" s="37">
        <v>105.27058245574</v>
      </c>
      <c r="X19" s="37">
        <v>2.19087953163586</v>
      </c>
      <c r="Y19" s="37">
        <v>15.939933821354201</v>
      </c>
      <c r="Z19" s="37">
        <v>2.0913471717392098</v>
      </c>
      <c r="AA19" s="37">
        <v>0.17425625506152001</v>
      </c>
      <c r="AB19" s="37">
        <v>4.1500302032610202E-2</v>
      </c>
      <c r="AC19" s="37">
        <v>0.83923207684536305</v>
      </c>
      <c r="AD19" s="37">
        <v>1.3761409878527899</v>
      </c>
      <c r="AE19" s="37">
        <v>3.7658474568527001E-2</v>
      </c>
      <c r="AF19" s="37">
        <v>1.61978056565877</v>
      </c>
      <c r="AG19" s="37">
        <v>102.4188863851</v>
      </c>
      <c r="AH19" s="37">
        <v>321.27350662517</v>
      </c>
      <c r="AI19" s="37">
        <v>9.4217039458777893E-3</v>
      </c>
      <c r="AJ19" s="37">
        <v>1.38962177508576</v>
      </c>
      <c r="AK19" s="37">
        <v>41.437353060025103</v>
      </c>
      <c r="AL19" s="37">
        <v>7.6023223576441099</v>
      </c>
      <c r="AM19" s="37">
        <v>57.743483642964598</v>
      </c>
      <c r="AN19" s="37">
        <v>0.131479771326033</v>
      </c>
      <c r="AO19" s="37">
        <v>52.190185361819204</v>
      </c>
      <c r="AP19" s="37">
        <v>207.731102071132</v>
      </c>
      <c r="AQ19" s="37">
        <v>6.8468700669661403E-2</v>
      </c>
      <c r="AR19" s="37">
        <v>9.1434152409340004E-3</v>
      </c>
      <c r="AS19" s="37">
        <v>130.349391151509</v>
      </c>
      <c r="AT19" s="37">
        <v>1.0941455624371701</v>
      </c>
      <c r="AU19" s="37">
        <v>46.619530641989698</v>
      </c>
      <c r="AV19" s="37">
        <v>71.176157609561102</v>
      </c>
      <c r="AW19" s="37">
        <v>1.1262032973480001</v>
      </c>
      <c r="AX19" s="37">
        <v>0.50960885258723299</v>
      </c>
      <c r="AY19" s="37">
        <v>2.4672817420222501E-3</v>
      </c>
      <c r="AZ19" s="37">
        <v>29.055929099422599</v>
      </c>
      <c r="BA19" s="37">
        <v>82.764332953467104</v>
      </c>
      <c r="BB19" s="37">
        <v>0.30720550354485399</v>
      </c>
      <c r="BC19" s="37">
        <v>190.23530955303599</v>
      </c>
      <c r="BD19" s="37">
        <v>1.7475657991616898E-2</v>
      </c>
      <c r="BE19" s="38">
        <f t="shared" si="0"/>
        <v>5284.1470431183507</v>
      </c>
    </row>
    <row r="20" spans="1:57" ht="18.75" customHeight="1" x14ac:dyDescent="0.3">
      <c r="A20" s="35" t="s">
        <v>180</v>
      </c>
      <c r="B20" s="36">
        <v>1.0657215359593699</v>
      </c>
      <c r="C20" s="36">
        <v>7.11270600148414E-3</v>
      </c>
      <c r="D20" s="37">
        <v>0.34227947298622102</v>
      </c>
      <c r="E20" s="36">
        <v>255.409319176606</v>
      </c>
      <c r="F20" s="36">
        <v>0.73410406194050803</v>
      </c>
      <c r="G20" s="37">
        <v>85.5628263024646</v>
      </c>
      <c r="H20" s="41">
        <v>106.25936423686299</v>
      </c>
      <c r="I20" s="37">
        <v>13.0989424629729</v>
      </c>
      <c r="J20" s="37">
        <v>20.426699630640901</v>
      </c>
      <c r="K20" s="37">
        <v>1.1634419990716301E-2</v>
      </c>
      <c r="L20" s="37">
        <v>12.899887934502299</v>
      </c>
      <c r="M20" s="37">
        <v>25.056369297358302</v>
      </c>
      <c r="N20" s="36">
        <v>0.278374383118558</v>
      </c>
      <c r="O20" s="37">
        <v>19.949219461169498</v>
      </c>
      <c r="P20" s="37">
        <v>3.0086758329842201E-4</v>
      </c>
      <c r="Q20" s="37">
        <v>8.6104631265875198E-2</v>
      </c>
      <c r="R20" s="37">
        <v>221.70242585600599</v>
      </c>
      <c r="S20" s="37">
        <v>280.04240432867601</v>
      </c>
      <c r="T20" s="37">
        <v>196.99551276472499</v>
      </c>
      <c r="U20" s="39">
        <v>9.9404390084059019E-2</v>
      </c>
      <c r="V20" s="37">
        <v>5.6815836311091498E-3</v>
      </c>
      <c r="W20" s="37">
        <v>107.487174591906</v>
      </c>
      <c r="X20" s="37">
        <v>2.40131489775868</v>
      </c>
      <c r="Y20" s="37">
        <v>15.199446714973901</v>
      </c>
      <c r="Z20" s="37">
        <v>2.0180046853648999</v>
      </c>
      <c r="AA20" s="37">
        <v>4.96865504353389E-2</v>
      </c>
      <c r="AB20" s="37">
        <v>3.4762802629751798E-3</v>
      </c>
      <c r="AC20" s="37">
        <v>1.0475769728632001</v>
      </c>
      <c r="AD20" s="37">
        <v>1.24458725839912</v>
      </c>
      <c r="AE20" s="37">
        <v>4.7295666395395397E-2</v>
      </c>
      <c r="AF20" s="37">
        <v>1.87034452921973</v>
      </c>
      <c r="AG20" s="37">
        <v>105.476878173047</v>
      </c>
      <c r="AH20" s="37">
        <v>307.57140921458603</v>
      </c>
      <c r="AI20" s="37">
        <v>1.57879698300902E-3</v>
      </c>
      <c r="AJ20" s="37">
        <v>1.31278060052887</v>
      </c>
      <c r="AK20" s="37">
        <v>44.638786535269801</v>
      </c>
      <c r="AL20" s="37">
        <v>7.7808101770512303</v>
      </c>
      <c r="AM20" s="37">
        <v>63.599074685609999</v>
      </c>
      <c r="AN20" s="37">
        <v>0.148312256014213</v>
      </c>
      <c r="AO20" s="37">
        <v>53.544730391976699</v>
      </c>
      <c r="AP20" s="37">
        <v>209.617849394372</v>
      </c>
      <c r="AQ20" s="37">
        <v>9.8130488555495596E-2</v>
      </c>
      <c r="AR20" s="37">
        <v>9.5878288549601492E-3</v>
      </c>
      <c r="AS20" s="37">
        <v>137.94166912195499</v>
      </c>
      <c r="AT20" s="37">
        <v>1.0515636946192</v>
      </c>
      <c r="AU20" s="37">
        <v>46.868318655477601</v>
      </c>
      <c r="AV20" s="37">
        <v>74.796820313018898</v>
      </c>
      <c r="AW20" s="37">
        <v>1.24692302669671</v>
      </c>
      <c r="AX20" s="37">
        <v>0.53600284656267205</v>
      </c>
      <c r="AY20" s="37">
        <v>8.0233095455651601E-3</v>
      </c>
      <c r="AZ20" s="37">
        <v>31.299769632529099</v>
      </c>
      <c r="BA20" s="37">
        <v>81.424942358009702</v>
      </c>
      <c r="BB20" s="37">
        <v>0.33099604479707501</v>
      </c>
      <c r="BC20" s="37">
        <v>191.599033391478</v>
      </c>
      <c r="BD20" s="37">
        <v>1.8129029451090999E-2</v>
      </c>
      <c r="BE20" s="38">
        <f t="shared" si="0"/>
        <v>5428.7862677056637</v>
      </c>
    </row>
    <row r="21" spans="1:57" ht="18.75" customHeight="1" x14ac:dyDescent="0.3">
      <c r="A21" s="35" t="s">
        <v>181</v>
      </c>
      <c r="B21" s="36">
        <v>1.1233220463614599</v>
      </c>
      <c r="C21" s="36">
        <v>7.5488563655447902E-3</v>
      </c>
      <c r="D21" s="37">
        <v>0.29246052742162498</v>
      </c>
      <c r="E21" s="36">
        <v>274.91563428858899</v>
      </c>
      <c r="F21" s="36">
        <v>0.80657514523068496</v>
      </c>
      <c r="G21" s="37">
        <v>74.408573401964404</v>
      </c>
      <c r="H21" s="41">
        <v>106.25936423686299</v>
      </c>
      <c r="I21" s="37">
        <v>11.366502378727599</v>
      </c>
      <c r="J21" s="37">
        <v>17.598792468072698</v>
      </c>
      <c r="K21" s="37">
        <v>2.4253625167707901E-2</v>
      </c>
      <c r="L21" s="37">
        <v>11.7130114776088</v>
      </c>
      <c r="M21" s="37">
        <v>27.343901232981001</v>
      </c>
      <c r="N21" s="36">
        <v>0.33755744451613301</v>
      </c>
      <c r="O21" s="37">
        <v>19.056255056578099</v>
      </c>
      <c r="P21" s="37">
        <v>2.2962574215778199E-4</v>
      </c>
      <c r="Q21" s="37">
        <v>8.5990372456770797E-2</v>
      </c>
      <c r="R21" s="37">
        <v>153.34861454175001</v>
      </c>
      <c r="S21" s="37">
        <v>268.082525908484</v>
      </c>
      <c r="T21" s="37">
        <v>205.894185329511</v>
      </c>
      <c r="U21" s="37">
        <v>8.5186978588933301E-2</v>
      </c>
      <c r="V21" s="37">
        <v>7.5415330404426202E-3</v>
      </c>
      <c r="W21" s="37">
        <v>95.282957947800995</v>
      </c>
      <c r="X21" s="37">
        <v>1.9480553655909201</v>
      </c>
      <c r="Y21" s="37">
        <v>14.5013826865159</v>
      </c>
      <c r="Z21" s="37">
        <v>1.8117176406859901</v>
      </c>
      <c r="AA21" s="37">
        <v>0.17310565388760499</v>
      </c>
      <c r="AB21" s="37">
        <v>5.0847740984127601E-2</v>
      </c>
      <c r="AC21" s="37">
        <v>0.74975443629267402</v>
      </c>
      <c r="AD21" s="37">
        <v>1.3559076511611301</v>
      </c>
      <c r="AE21" s="37">
        <v>3.6871107741058597E-2</v>
      </c>
      <c r="AF21" s="37">
        <v>2.3210418636581802</v>
      </c>
      <c r="AG21" s="37">
        <v>104.127143593849</v>
      </c>
      <c r="AH21" s="37">
        <v>316.873261739361</v>
      </c>
      <c r="AI21" s="37">
        <v>1.0227431695767401E-2</v>
      </c>
      <c r="AJ21" s="37">
        <v>1.1873049753849501</v>
      </c>
      <c r="AK21" s="37">
        <v>38.138172074444498</v>
      </c>
      <c r="AL21" s="37">
        <v>6.8534399357193401</v>
      </c>
      <c r="AM21" s="37">
        <v>69.805659172106402</v>
      </c>
      <c r="AN21" s="37">
        <v>0.129392584415816</v>
      </c>
      <c r="AO21" s="37">
        <v>58.847786625505698</v>
      </c>
      <c r="AP21" s="37">
        <v>193.67218824666799</v>
      </c>
      <c r="AQ21" s="37">
        <v>2.2724409117148101E-2</v>
      </c>
      <c r="AR21" s="37">
        <v>1.29137133997227E-2</v>
      </c>
      <c r="AS21" s="37">
        <v>121.541841022555</v>
      </c>
      <c r="AT21" s="37">
        <v>1.2593500672704001</v>
      </c>
      <c r="AU21" s="37">
        <v>42.774353527513298</v>
      </c>
      <c r="AV21" s="37">
        <v>82.997651097707802</v>
      </c>
      <c r="AW21" s="37">
        <v>1.3005812663686001</v>
      </c>
      <c r="AX21" s="37">
        <v>0.46158465750995198</v>
      </c>
      <c r="AY21" s="37">
        <v>6.0252458988065598E-3</v>
      </c>
      <c r="AZ21" s="37">
        <v>30.202005102026</v>
      </c>
      <c r="BA21" s="37">
        <v>75.136261748483406</v>
      </c>
      <c r="BB21" s="37">
        <v>0.35795343949727099</v>
      </c>
      <c r="BC21" s="37">
        <v>190.37471241151701</v>
      </c>
      <c r="BD21" s="40">
        <v>1.6487044143755861E-2</v>
      </c>
      <c r="BE21" s="38">
        <f t="shared" si="0"/>
        <v>5359.423407321613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E15"/>
  <sheetViews>
    <sheetView tabSelected="1" workbookViewId="0">
      <selection activeCell="B1" sqref="B1"/>
    </sheetView>
  </sheetViews>
  <sheetFormatPr defaultRowHeight="14.4" x14ac:dyDescent="0.3"/>
  <cols>
    <col min="1" max="1" width="14.44140625" style="5" bestFit="1" customWidth="1"/>
    <col min="2" max="2" width="14.44140625" style="27" bestFit="1" customWidth="1"/>
    <col min="3" max="3" width="14.44140625" style="6" bestFit="1" customWidth="1"/>
    <col min="4" max="57" width="13.5546875" style="6" bestFit="1" customWidth="1"/>
  </cols>
  <sheetData>
    <row r="1" spans="1:57" ht="18.75" customHeight="1" x14ac:dyDescent="0.3">
      <c r="A1" s="13" t="s">
        <v>87</v>
      </c>
      <c r="B1" s="14" t="s">
        <v>88</v>
      </c>
      <c r="C1" s="15" t="s">
        <v>89</v>
      </c>
      <c r="D1" s="15" t="s">
        <v>90</v>
      </c>
      <c r="E1" s="16" t="s">
        <v>91</v>
      </c>
      <c r="F1" s="16" t="s">
        <v>92</v>
      </c>
      <c r="G1" s="17" t="s">
        <v>93</v>
      </c>
      <c r="H1" s="16" t="s">
        <v>94</v>
      </c>
      <c r="I1" s="17" t="s">
        <v>95</v>
      </c>
      <c r="J1" s="16" t="s">
        <v>96</v>
      </c>
      <c r="K1" s="16" t="s">
        <v>97</v>
      </c>
      <c r="L1" s="17" t="s">
        <v>98</v>
      </c>
      <c r="M1" s="16" t="s">
        <v>99</v>
      </c>
      <c r="N1" s="16" t="s">
        <v>100</v>
      </c>
      <c r="O1" s="17" t="s">
        <v>101</v>
      </c>
      <c r="P1" s="17" t="s">
        <v>102</v>
      </c>
      <c r="Q1" s="17" t="s">
        <v>103</v>
      </c>
      <c r="R1" s="17" t="s">
        <v>104</v>
      </c>
      <c r="S1" s="16" t="s">
        <v>105</v>
      </c>
      <c r="T1" s="18" t="s">
        <v>106</v>
      </c>
      <c r="U1" s="16" t="s">
        <v>107</v>
      </c>
      <c r="V1" s="18" t="s">
        <v>108</v>
      </c>
      <c r="W1" s="17" t="s">
        <v>109</v>
      </c>
      <c r="X1" s="16" t="s">
        <v>110</v>
      </c>
      <c r="Y1" s="16" t="s">
        <v>111</v>
      </c>
      <c r="Z1" s="17" t="s">
        <v>112</v>
      </c>
      <c r="AA1" s="16" t="s">
        <v>113</v>
      </c>
      <c r="AB1" s="17" t="s">
        <v>114</v>
      </c>
      <c r="AC1" s="17" t="s">
        <v>115</v>
      </c>
      <c r="AD1" s="16" t="s">
        <v>116</v>
      </c>
      <c r="AE1" s="16" t="s">
        <v>117</v>
      </c>
      <c r="AF1" s="16" t="s">
        <v>118</v>
      </c>
      <c r="AG1" s="16" t="s">
        <v>119</v>
      </c>
      <c r="AH1" s="15" t="s">
        <v>120</v>
      </c>
      <c r="AI1" s="17" t="s">
        <v>121</v>
      </c>
      <c r="AJ1" s="17" t="s">
        <v>122</v>
      </c>
      <c r="AK1" s="17" t="s">
        <v>123</v>
      </c>
      <c r="AL1" s="17" t="s">
        <v>124</v>
      </c>
      <c r="AM1" s="16" t="s">
        <v>125</v>
      </c>
      <c r="AN1" s="17" t="s">
        <v>126</v>
      </c>
      <c r="AO1" s="17" t="s">
        <v>127</v>
      </c>
      <c r="AP1" s="17" t="s">
        <v>128</v>
      </c>
      <c r="AQ1" s="17" t="s">
        <v>129</v>
      </c>
      <c r="AR1" s="17" t="s">
        <v>130</v>
      </c>
      <c r="AS1" s="17" t="s">
        <v>131</v>
      </c>
      <c r="AT1" s="17" t="s">
        <v>132</v>
      </c>
      <c r="AU1" s="17" t="s">
        <v>133</v>
      </c>
      <c r="AV1" s="17" t="s">
        <v>134</v>
      </c>
      <c r="AW1" s="17" t="s">
        <v>135</v>
      </c>
      <c r="AX1" s="16" t="s">
        <v>136</v>
      </c>
      <c r="AY1" s="17" t="s">
        <v>137</v>
      </c>
      <c r="AZ1" s="17" t="s">
        <v>138</v>
      </c>
      <c r="BA1" s="17" t="s">
        <v>139</v>
      </c>
      <c r="BB1" s="16" t="s">
        <v>140</v>
      </c>
      <c r="BC1" s="17" t="s">
        <v>141</v>
      </c>
      <c r="BD1" s="16" t="s">
        <v>142</v>
      </c>
      <c r="BE1" s="17" t="s">
        <v>143</v>
      </c>
    </row>
    <row r="2" spans="1:57" ht="19.5" customHeight="1" x14ac:dyDescent="0.3">
      <c r="A2" s="13" t="s">
        <v>144</v>
      </c>
      <c r="B2" s="19">
        <v>0.2</v>
      </c>
      <c r="C2" s="20">
        <f t="shared" ref="C2:AG2" si="0">C7/100</f>
        <v>0.01</v>
      </c>
      <c r="D2" s="20">
        <f t="shared" si="0"/>
        <v>0.2</v>
      </c>
      <c r="E2" s="20">
        <f t="shared" si="0"/>
        <v>0.02</v>
      </c>
      <c r="F2" s="21">
        <f t="shared" si="0"/>
        <v>5</v>
      </c>
      <c r="G2" s="20">
        <f t="shared" si="0"/>
        <v>0.02</v>
      </c>
      <c r="H2" s="21">
        <f t="shared" si="0"/>
        <v>5</v>
      </c>
      <c r="I2" s="21">
        <f t="shared" si="0"/>
        <v>5</v>
      </c>
      <c r="J2" s="21">
        <f t="shared" si="0"/>
        <v>5</v>
      </c>
      <c r="K2" s="20">
        <f t="shared" si="0"/>
        <v>7.5</v>
      </c>
      <c r="L2" s="20">
        <f t="shared" si="0"/>
        <v>0.2</v>
      </c>
      <c r="M2" s="21">
        <f t="shared" si="0"/>
        <v>5</v>
      </c>
      <c r="N2" s="21">
        <f t="shared" si="0"/>
        <v>1</v>
      </c>
      <c r="O2" s="20">
        <f t="shared" si="0"/>
        <v>0.2</v>
      </c>
      <c r="P2" s="21">
        <f t="shared" si="0"/>
        <v>1</v>
      </c>
      <c r="Q2" s="20">
        <f t="shared" si="0"/>
        <v>0.2</v>
      </c>
      <c r="R2" s="20">
        <f t="shared" si="0"/>
        <v>0.1</v>
      </c>
      <c r="S2" s="21">
        <f t="shared" si="0"/>
        <v>5</v>
      </c>
      <c r="T2" s="21">
        <f t="shared" si="0"/>
        <v>5</v>
      </c>
      <c r="U2" s="21">
        <f t="shared" si="0"/>
        <v>5</v>
      </c>
      <c r="V2" s="20">
        <f t="shared" si="0"/>
        <v>0.02</v>
      </c>
      <c r="W2" s="20">
        <f t="shared" si="0"/>
        <v>0.1</v>
      </c>
      <c r="X2" s="21">
        <f t="shared" si="0"/>
        <v>5</v>
      </c>
      <c r="Y2" s="20">
        <f t="shared" si="0"/>
        <v>0.1</v>
      </c>
      <c r="Z2" s="21">
        <f t="shared" si="0"/>
        <v>1</v>
      </c>
      <c r="AA2" s="22">
        <f t="shared" si="0"/>
        <v>0.1</v>
      </c>
      <c r="AB2" s="20">
        <f t="shared" si="0"/>
        <v>0.02</v>
      </c>
      <c r="AC2" s="20">
        <f t="shared" si="0"/>
        <v>0.01</v>
      </c>
      <c r="AD2" s="20">
        <f t="shared" si="0"/>
        <v>0.02</v>
      </c>
      <c r="AE2" s="22">
        <f t="shared" si="0"/>
        <v>0.1</v>
      </c>
      <c r="AF2" s="20">
        <f t="shared" si="0"/>
        <v>0.02</v>
      </c>
      <c r="AG2" s="20">
        <f t="shared" si="0"/>
        <v>0.02</v>
      </c>
      <c r="AH2" s="21">
        <v>20</v>
      </c>
      <c r="AI2" s="21">
        <f t="shared" ref="AI2:BE2" si="1">AI7/100</f>
        <v>5</v>
      </c>
      <c r="AJ2" s="20">
        <f t="shared" si="1"/>
        <v>0.02</v>
      </c>
      <c r="AK2" s="20">
        <f t="shared" si="1"/>
        <v>0.1</v>
      </c>
      <c r="AL2" s="21">
        <f t="shared" si="1"/>
        <v>5</v>
      </c>
      <c r="AM2" s="20">
        <f t="shared" si="1"/>
        <v>0.2</v>
      </c>
      <c r="AN2" s="21">
        <f t="shared" si="1"/>
        <v>1</v>
      </c>
      <c r="AO2" s="20">
        <f t="shared" si="1"/>
        <v>0.02</v>
      </c>
      <c r="AP2" s="21">
        <f t="shared" si="1"/>
        <v>5</v>
      </c>
      <c r="AQ2" s="21">
        <f t="shared" si="1"/>
        <v>5</v>
      </c>
      <c r="AR2" s="20">
        <f t="shared" si="1"/>
        <v>0.2</v>
      </c>
      <c r="AS2" s="20">
        <f t="shared" si="1"/>
        <v>0.02</v>
      </c>
      <c r="AT2" s="21">
        <f t="shared" si="1"/>
        <v>5</v>
      </c>
      <c r="AU2" s="20">
        <f t="shared" si="1"/>
        <v>0.02</v>
      </c>
      <c r="AV2" s="21">
        <f t="shared" si="1"/>
        <v>5</v>
      </c>
      <c r="AW2" s="21">
        <f t="shared" si="1"/>
        <v>5</v>
      </c>
      <c r="AX2" s="20">
        <f t="shared" si="1"/>
        <v>0.1</v>
      </c>
      <c r="AY2" s="20">
        <f t="shared" si="1"/>
        <v>0.01</v>
      </c>
      <c r="AZ2" s="20">
        <f t="shared" si="1"/>
        <v>0.2</v>
      </c>
      <c r="BA2" s="21">
        <f t="shared" si="1"/>
        <v>5</v>
      </c>
      <c r="BB2" s="21">
        <f t="shared" si="1"/>
        <v>5</v>
      </c>
      <c r="BC2" s="20">
        <f t="shared" si="1"/>
        <v>0.2</v>
      </c>
      <c r="BD2" s="21">
        <f t="shared" si="1"/>
        <v>5</v>
      </c>
      <c r="BE2" s="20">
        <f t="shared" si="1"/>
        <v>0.02</v>
      </c>
    </row>
    <row r="3" spans="1:57" ht="19.5" customHeight="1" x14ac:dyDescent="0.3">
      <c r="A3" s="13" t="s">
        <v>145</v>
      </c>
      <c r="B3" s="19">
        <v>0.15</v>
      </c>
      <c r="C3" s="20">
        <f t="shared" ref="C3:AG3" si="2">C7/50</f>
        <v>0.02</v>
      </c>
      <c r="D3" s="20">
        <f t="shared" si="2"/>
        <v>0.4</v>
      </c>
      <c r="E3" s="20">
        <f t="shared" si="2"/>
        <v>0.04</v>
      </c>
      <c r="F3" s="21">
        <f t="shared" si="2"/>
        <v>10</v>
      </c>
      <c r="G3" s="20">
        <f t="shared" si="2"/>
        <v>0.04</v>
      </c>
      <c r="H3" s="21">
        <f t="shared" si="2"/>
        <v>10</v>
      </c>
      <c r="I3" s="21">
        <f t="shared" si="2"/>
        <v>10</v>
      </c>
      <c r="J3" s="21">
        <f t="shared" si="2"/>
        <v>10</v>
      </c>
      <c r="K3" s="21">
        <f t="shared" si="2"/>
        <v>15</v>
      </c>
      <c r="L3" s="20">
        <f t="shared" si="2"/>
        <v>0.4</v>
      </c>
      <c r="M3" s="21">
        <f t="shared" si="2"/>
        <v>10</v>
      </c>
      <c r="N3" s="21">
        <f t="shared" si="2"/>
        <v>2</v>
      </c>
      <c r="O3" s="20">
        <f t="shared" si="2"/>
        <v>0.4</v>
      </c>
      <c r="P3" s="21">
        <f t="shared" si="2"/>
        <v>2</v>
      </c>
      <c r="Q3" s="20">
        <f t="shared" si="2"/>
        <v>0.4</v>
      </c>
      <c r="R3" s="20">
        <f t="shared" si="2"/>
        <v>0.2</v>
      </c>
      <c r="S3" s="21">
        <f t="shared" si="2"/>
        <v>10</v>
      </c>
      <c r="T3" s="21">
        <f t="shared" si="2"/>
        <v>10</v>
      </c>
      <c r="U3" s="21">
        <f t="shared" si="2"/>
        <v>10</v>
      </c>
      <c r="V3" s="20">
        <f t="shared" si="2"/>
        <v>0.04</v>
      </c>
      <c r="W3" s="20">
        <f t="shared" si="2"/>
        <v>0.2</v>
      </c>
      <c r="X3" s="21">
        <f t="shared" si="2"/>
        <v>10</v>
      </c>
      <c r="Y3" s="20">
        <f t="shared" si="2"/>
        <v>0.2</v>
      </c>
      <c r="Z3" s="21">
        <f t="shared" si="2"/>
        <v>2</v>
      </c>
      <c r="AA3" s="22">
        <f t="shared" si="2"/>
        <v>0.2</v>
      </c>
      <c r="AB3" s="20">
        <f t="shared" si="2"/>
        <v>0.04</v>
      </c>
      <c r="AC3" s="20">
        <f t="shared" si="2"/>
        <v>0.02</v>
      </c>
      <c r="AD3" s="20">
        <f t="shared" si="2"/>
        <v>0.04</v>
      </c>
      <c r="AE3" s="22">
        <f t="shared" si="2"/>
        <v>0.2</v>
      </c>
      <c r="AF3" s="20">
        <f t="shared" si="2"/>
        <v>0.04</v>
      </c>
      <c r="AG3" s="20">
        <f t="shared" si="2"/>
        <v>0.04</v>
      </c>
      <c r="AH3" s="21">
        <v>40</v>
      </c>
      <c r="AI3" s="21">
        <f t="shared" ref="AI3:BE3" si="3">AI7/50</f>
        <v>10</v>
      </c>
      <c r="AJ3" s="20">
        <f t="shared" si="3"/>
        <v>0.04</v>
      </c>
      <c r="AK3" s="20">
        <f t="shared" si="3"/>
        <v>0.2</v>
      </c>
      <c r="AL3" s="21">
        <f t="shared" si="3"/>
        <v>10</v>
      </c>
      <c r="AM3" s="20">
        <f t="shared" si="3"/>
        <v>0.4</v>
      </c>
      <c r="AN3" s="21">
        <f t="shared" si="3"/>
        <v>2</v>
      </c>
      <c r="AO3" s="20">
        <f t="shared" si="3"/>
        <v>0.04</v>
      </c>
      <c r="AP3" s="21">
        <f t="shared" si="3"/>
        <v>10</v>
      </c>
      <c r="AQ3" s="21">
        <f t="shared" si="3"/>
        <v>10</v>
      </c>
      <c r="AR3" s="20">
        <f t="shared" si="3"/>
        <v>0.4</v>
      </c>
      <c r="AS3" s="20">
        <f t="shared" si="3"/>
        <v>0.04</v>
      </c>
      <c r="AT3" s="21">
        <f t="shared" si="3"/>
        <v>10</v>
      </c>
      <c r="AU3" s="20">
        <f t="shared" si="3"/>
        <v>0.04</v>
      </c>
      <c r="AV3" s="21">
        <f t="shared" si="3"/>
        <v>10</v>
      </c>
      <c r="AW3" s="21">
        <f t="shared" si="3"/>
        <v>10</v>
      </c>
      <c r="AX3" s="20">
        <f t="shared" si="3"/>
        <v>0.2</v>
      </c>
      <c r="AY3" s="20">
        <f t="shared" si="3"/>
        <v>0.02</v>
      </c>
      <c r="AZ3" s="20">
        <f t="shared" si="3"/>
        <v>0.4</v>
      </c>
      <c r="BA3" s="21">
        <f t="shared" si="3"/>
        <v>10</v>
      </c>
      <c r="BB3" s="21">
        <f t="shared" si="3"/>
        <v>10</v>
      </c>
      <c r="BC3" s="20">
        <f t="shared" si="3"/>
        <v>0.4</v>
      </c>
      <c r="BD3" s="21">
        <f t="shared" si="3"/>
        <v>10</v>
      </c>
      <c r="BE3" s="20">
        <f t="shared" si="3"/>
        <v>0.04</v>
      </c>
    </row>
    <row r="4" spans="1:57" ht="19.5" customHeight="1" x14ac:dyDescent="0.3">
      <c r="A4" s="13" t="s">
        <v>146</v>
      </c>
      <c r="B4" s="19">
        <v>0.15</v>
      </c>
      <c r="C4" s="20">
        <f t="shared" ref="C4:AG4" si="4">C7/10</f>
        <v>0.1</v>
      </c>
      <c r="D4" s="21">
        <f t="shared" si="4"/>
        <v>2</v>
      </c>
      <c r="E4" s="20">
        <f t="shared" si="4"/>
        <v>0.2</v>
      </c>
      <c r="F4" s="21">
        <f t="shared" si="4"/>
        <v>50</v>
      </c>
      <c r="G4" s="20">
        <f t="shared" si="4"/>
        <v>0.2</v>
      </c>
      <c r="H4" s="21">
        <f t="shared" si="4"/>
        <v>50</v>
      </c>
      <c r="I4" s="21">
        <f t="shared" si="4"/>
        <v>50</v>
      </c>
      <c r="J4" s="21">
        <f t="shared" si="4"/>
        <v>50</v>
      </c>
      <c r="K4" s="21">
        <f t="shared" si="4"/>
        <v>75</v>
      </c>
      <c r="L4" s="21">
        <f t="shared" si="4"/>
        <v>2</v>
      </c>
      <c r="M4" s="21">
        <f t="shared" si="4"/>
        <v>50</v>
      </c>
      <c r="N4" s="21">
        <f t="shared" si="4"/>
        <v>10</v>
      </c>
      <c r="O4" s="21">
        <f t="shared" si="4"/>
        <v>2</v>
      </c>
      <c r="P4" s="21">
        <f t="shared" si="4"/>
        <v>10</v>
      </c>
      <c r="Q4" s="21">
        <f t="shared" si="4"/>
        <v>2</v>
      </c>
      <c r="R4" s="21">
        <f t="shared" si="4"/>
        <v>1</v>
      </c>
      <c r="S4" s="21">
        <f t="shared" si="4"/>
        <v>50</v>
      </c>
      <c r="T4" s="21">
        <f t="shared" si="4"/>
        <v>50</v>
      </c>
      <c r="U4" s="21">
        <f t="shared" si="4"/>
        <v>50</v>
      </c>
      <c r="V4" s="20">
        <f t="shared" si="4"/>
        <v>0.2</v>
      </c>
      <c r="W4" s="21">
        <f t="shared" si="4"/>
        <v>1</v>
      </c>
      <c r="X4" s="21">
        <f t="shared" si="4"/>
        <v>50</v>
      </c>
      <c r="Y4" s="21">
        <f t="shared" si="4"/>
        <v>1</v>
      </c>
      <c r="Z4" s="21">
        <f t="shared" si="4"/>
        <v>10</v>
      </c>
      <c r="AA4" s="23">
        <f t="shared" si="4"/>
        <v>1</v>
      </c>
      <c r="AB4" s="20">
        <f t="shared" si="4"/>
        <v>0.2</v>
      </c>
      <c r="AC4" s="20">
        <f t="shared" si="4"/>
        <v>0.1</v>
      </c>
      <c r="AD4" s="20">
        <f t="shared" si="4"/>
        <v>0.2</v>
      </c>
      <c r="AE4" s="23">
        <f t="shared" si="4"/>
        <v>1</v>
      </c>
      <c r="AF4" s="20">
        <f t="shared" si="4"/>
        <v>0.2</v>
      </c>
      <c r="AG4" s="20">
        <f t="shared" si="4"/>
        <v>0.2</v>
      </c>
      <c r="AH4" s="21">
        <v>200</v>
      </c>
      <c r="AI4" s="21">
        <f t="shared" ref="AI4:BE4" si="5">AI7/10</f>
        <v>50</v>
      </c>
      <c r="AJ4" s="20">
        <f t="shared" si="5"/>
        <v>0.2</v>
      </c>
      <c r="AK4" s="21">
        <f t="shared" si="5"/>
        <v>1</v>
      </c>
      <c r="AL4" s="21">
        <f t="shared" si="5"/>
        <v>50</v>
      </c>
      <c r="AM4" s="21">
        <f t="shared" si="5"/>
        <v>2</v>
      </c>
      <c r="AN4" s="21">
        <f t="shared" si="5"/>
        <v>10</v>
      </c>
      <c r="AO4" s="20">
        <f t="shared" si="5"/>
        <v>0.2</v>
      </c>
      <c r="AP4" s="21">
        <f t="shared" si="5"/>
        <v>50</v>
      </c>
      <c r="AQ4" s="21">
        <f t="shared" si="5"/>
        <v>50</v>
      </c>
      <c r="AR4" s="21">
        <f t="shared" si="5"/>
        <v>2</v>
      </c>
      <c r="AS4" s="20">
        <f t="shared" si="5"/>
        <v>0.2</v>
      </c>
      <c r="AT4" s="21">
        <f t="shared" si="5"/>
        <v>50</v>
      </c>
      <c r="AU4" s="20">
        <f t="shared" si="5"/>
        <v>0.2</v>
      </c>
      <c r="AV4" s="21">
        <f t="shared" si="5"/>
        <v>50</v>
      </c>
      <c r="AW4" s="21">
        <f t="shared" si="5"/>
        <v>50</v>
      </c>
      <c r="AX4" s="21">
        <f t="shared" si="5"/>
        <v>1</v>
      </c>
      <c r="AY4" s="20">
        <f t="shared" si="5"/>
        <v>0.1</v>
      </c>
      <c r="AZ4" s="21">
        <f t="shared" si="5"/>
        <v>2</v>
      </c>
      <c r="BA4" s="21">
        <f t="shared" si="5"/>
        <v>50</v>
      </c>
      <c r="BB4" s="21">
        <f t="shared" si="5"/>
        <v>50</v>
      </c>
      <c r="BC4" s="21">
        <f t="shared" si="5"/>
        <v>2</v>
      </c>
      <c r="BD4" s="21">
        <f t="shared" si="5"/>
        <v>50</v>
      </c>
      <c r="BE4" s="20">
        <f t="shared" si="5"/>
        <v>0.2</v>
      </c>
    </row>
    <row r="5" spans="1:57" ht="19.5" customHeight="1" x14ac:dyDescent="0.3">
      <c r="A5" s="13" t="s">
        <v>147</v>
      </c>
      <c r="B5" s="19">
        <v>0.15</v>
      </c>
      <c r="C5" s="20">
        <f t="shared" ref="C5:AG5" si="6">C7/5</f>
        <v>0.2</v>
      </c>
      <c r="D5" s="21">
        <f t="shared" si="6"/>
        <v>4</v>
      </c>
      <c r="E5" s="20">
        <f t="shared" si="6"/>
        <v>0.4</v>
      </c>
      <c r="F5" s="21">
        <f t="shared" si="6"/>
        <v>100</v>
      </c>
      <c r="G5" s="20">
        <f t="shared" si="6"/>
        <v>0.4</v>
      </c>
      <c r="H5" s="21">
        <f t="shared" si="6"/>
        <v>100</v>
      </c>
      <c r="I5" s="21">
        <f t="shared" si="6"/>
        <v>100</v>
      </c>
      <c r="J5" s="21">
        <f t="shared" si="6"/>
        <v>100</v>
      </c>
      <c r="K5" s="21">
        <f t="shared" si="6"/>
        <v>150</v>
      </c>
      <c r="L5" s="21">
        <f t="shared" si="6"/>
        <v>4</v>
      </c>
      <c r="M5" s="21">
        <f t="shared" si="6"/>
        <v>100</v>
      </c>
      <c r="N5" s="21">
        <f t="shared" si="6"/>
        <v>20</v>
      </c>
      <c r="O5" s="21">
        <f t="shared" si="6"/>
        <v>4</v>
      </c>
      <c r="P5" s="21">
        <f t="shared" si="6"/>
        <v>20</v>
      </c>
      <c r="Q5" s="21">
        <f t="shared" si="6"/>
        <v>4</v>
      </c>
      <c r="R5" s="21">
        <f t="shared" si="6"/>
        <v>2</v>
      </c>
      <c r="S5" s="21">
        <f t="shared" si="6"/>
        <v>100</v>
      </c>
      <c r="T5" s="21">
        <f t="shared" si="6"/>
        <v>100</v>
      </c>
      <c r="U5" s="21">
        <f t="shared" si="6"/>
        <v>100</v>
      </c>
      <c r="V5" s="20">
        <f t="shared" si="6"/>
        <v>0.4</v>
      </c>
      <c r="W5" s="21">
        <f t="shared" si="6"/>
        <v>2</v>
      </c>
      <c r="X5" s="21">
        <f t="shared" si="6"/>
        <v>100</v>
      </c>
      <c r="Y5" s="21">
        <f t="shared" si="6"/>
        <v>2</v>
      </c>
      <c r="Z5" s="21">
        <f t="shared" si="6"/>
        <v>20</v>
      </c>
      <c r="AA5" s="23">
        <f t="shared" si="6"/>
        <v>2</v>
      </c>
      <c r="AB5" s="20">
        <f t="shared" si="6"/>
        <v>0.4</v>
      </c>
      <c r="AC5" s="20">
        <f t="shared" si="6"/>
        <v>0.2</v>
      </c>
      <c r="AD5" s="20">
        <f t="shared" si="6"/>
        <v>0.4</v>
      </c>
      <c r="AE5" s="23">
        <f t="shared" si="6"/>
        <v>2</v>
      </c>
      <c r="AF5" s="20">
        <f t="shared" si="6"/>
        <v>0.4</v>
      </c>
      <c r="AG5" s="20">
        <f t="shared" si="6"/>
        <v>0.4</v>
      </c>
      <c r="AH5" s="21">
        <v>400</v>
      </c>
      <c r="AI5" s="21">
        <f t="shared" ref="AI5:BE5" si="7">AI7/5</f>
        <v>100</v>
      </c>
      <c r="AJ5" s="20">
        <f t="shared" si="7"/>
        <v>0.4</v>
      </c>
      <c r="AK5" s="21">
        <f t="shared" si="7"/>
        <v>2</v>
      </c>
      <c r="AL5" s="21">
        <f t="shared" si="7"/>
        <v>100</v>
      </c>
      <c r="AM5" s="21">
        <f t="shared" si="7"/>
        <v>4</v>
      </c>
      <c r="AN5" s="21">
        <f t="shared" si="7"/>
        <v>20</v>
      </c>
      <c r="AO5" s="20">
        <f t="shared" si="7"/>
        <v>0.4</v>
      </c>
      <c r="AP5" s="21">
        <f t="shared" si="7"/>
        <v>100</v>
      </c>
      <c r="AQ5" s="21">
        <f t="shared" si="7"/>
        <v>100</v>
      </c>
      <c r="AR5" s="21">
        <f t="shared" si="7"/>
        <v>4</v>
      </c>
      <c r="AS5" s="20">
        <f t="shared" si="7"/>
        <v>0.4</v>
      </c>
      <c r="AT5" s="21">
        <f t="shared" si="7"/>
        <v>100</v>
      </c>
      <c r="AU5" s="20">
        <f t="shared" si="7"/>
        <v>0.4</v>
      </c>
      <c r="AV5" s="21">
        <f t="shared" si="7"/>
        <v>100</v>
      </c>
      <c r="AW5" s="21">
        <f t="shared" si="7"/>
        <v>100</v>
      </c>
      <c r="AX5" s="21">
        <f t="shared" si="7"/>
        <v>2</v>
      </c>
      <c r="AY5" s="20">
        <f t="shared" si="7"/>
        <v>0.2</v>
      </c>
      <c r="AZ5" s="21">
        <f t="shared" si="7"/>
        <v>4</v>
      </c>
      <c r="BA5" s="21">
        <f t="shared" si="7"/>
        <v>100</v>
      </c>
      <c r="BB5" s="21">
        <f t="shared" si="7"/>
        <v>100</v>
      </c>
      <c r="BC5" s="21">
        <f t="shared" si="7"/>
        <v>4</v>
      </c>
      <c r="BD5" s="21">
        <f t="shared" si="7"/>
        <v>100</v>
      </c>
      <c r="BE5" s="20">
        <f t="shared" si="7"/>
        <v>0.4</v>
      </c>
    </row>
    <row r="6" spans="1:57" ht="19.5" customHeight="1" x14ac:dyDescent="0.3">
      <c r="A6" s="13" t="s">
        <v>148</v>
      </c>
      <c r="B6" s="19">
        <v>0.15</v>
      </c>
      <c r="C6" s="20">
        <f t="shared" ref="C6:AG6" si="8">C7/2</f>
        <v>0.5</v>
      </c>
      <c r="D6" s="21">
        <f t="shared" si="8"/>
        <v>10</v>
      </c>
      <c r="E6" s="21">
        <f t="shared" si="8"/>
        <v>1</v>
      </c>
      <c r="F6" s="21">
        <f t="shared" si="8"/>
        <v>250</v>
      </c>
      <c r="G6" s="21">
        <f t="shared" si="8"/>
        <v>1</v>
      </c>
      <c r="H6" s="21">
        <f t="shared" si="8"/>
        <v>250</v>
      </c>
      <c r="I6" s="21">
        <f t="shared" si="8"/>
        <v>250</v>
      </c>
      <c r="J6" s="21">
        <f t="shared" si="8"/>
        <v>250</v>
      </c>
      <c r="K6" s="21">
        <f t="shared" si="8"/>
        <v>375</v>
      </c>
      <c r="L6" s="21">
        <f t="shared" si="8"/>
        <v>10</v>
      </c>
      <c r="M6" s="21">
        <f t="shared" si="8"/>
        <v>250</v>
      </c>
      <c r="N6" s="21">
        <f t="shared" si="8"/>
        <v>50</v>
      </c>
      <c r="O6" s="21">
        <f t="shared" si="8"/>
        <v>10</v>
      </c>
      <c r="P6" s="21">
        <f t="shared" si="8"/>
        <v>50</v>
      </c>
      <c r="Q6" s="21">
        <f t="shared" si="8"/>
        <v>10</v>
      </c>
      <c r="R6" s="21">
        <f t="shared" si="8"/>
        <v>5</v>
      </c>
      <c r="S6" s="21">
        <f t="shared" si="8"/>
        <v>250</v>
      </c>
      <c r="T6" s="21">
        <f t="shared" si="8"/>
        <v>250</v>
      </c>
      <c r="U6" s="21">
        <f t="shared" si="8"/>
        <v>250</v>
      </c>
      <c r="V6" s="21">
        <f t="shared" si="8"/>
        <v>1</v>
      </c>
      <c r="W6" s="21">
        <f t="shared" si="8"/>
        <v>5</v>
      </c>
      <c r="X6" s="21">
        <f t="shared" si="8"/>
        <v>250</v>
      </c>
      <c r="Y6" s="21">
        <f t="shared" si="8"/>
        <v>5</v>
      </c>
      <c r="Z6" s="21">
        <f t="shared" si="8"/>
        <v>50</v>
      </c>
      <c r="AA6" s="23">
        <f t="shared" si="8"/>
        <v>5</v>
      </c>
      <c r="AB6" s="21">
        <f t="shared" si="8"/>
        <v>1</v>
      </c>
      <c r="AC6" s="20">
        <f t="shared" si="8"/>
        <v>0.5</v>
      </c>
      <c r="AD6" s="21">
        <f t="shared" si="8"/>
        <v>1</v>
      </c>
      <c r="AE6" s="23">
        <f t="shared" si="8"/>
        <v>5</v>
      </c>
      <c r="AF6" s="21">
        <f t="shared" si="8"/>
        <v>1</v>
      </c>
      <c r="AG6" s="21">
        <f t="shared" si="8"/>
        <v>1</v>
      </c>
      <c r="AH6" s="21">
        <v>500</v>
      </c>
      <c r="AI6" s="21">
        <f t="shared" ref="AI6:BE6" si="9">AI7/2</f>
        <v>250</v>
      </c>
      <c r="AJ6" s="21">
        <f t="shared" si="9"/>
        <v>1</v>
      </c>
      <c r="AK6" s="21">
        <f t="shared" si="9"/>
        <v>5</v>
      </c>
      <c r="AL6" s="21">
        <f t="shared" si="9"/>
        <v>250</v>
      </c>
      <c r="AM6" s="21">
        <f t="shared" si="9"/>
        <v>10</v>
      </c>
      <c r="AN6" s="21">
        <f t="shared" si="9"/>
        <v>50</v>
      </c>
      <c r="AO6" s="21">
        <f t="shared" si="9"/>
        <v>1</v>
      </c>
      <c r="AP6" s="21">
        <f t="shared" si="9"/>
        <v>250</v>
      </c>
      <c r="AQ6" s="21">
        <f t="shared" si="9"/>
        <v>250</v>
      </c>
      <c r="AR6" s="21">
        <f t="shared" si="9"/>
        <v>10</v>
      </c>
      <c r="AS6" s="21">
        <f t="shared" si="9"/>
        <v>1</v>
      </c>
      <c r="AT6" s="21">
        <f t="shared" si="9"/>
        <v>250</v>
      </c>
      <c r="AU6" s="21">
        <f t="shared" si="9"/>
        <v>1</v>
      </c>
      <c r="AV6" s="21">
        <f t="shared" si="9"/>
        <v>250</v>
      </c>
      <c r="AW6" s="21">
        <f t="shared" si="9"/>
        <v>250</v>
      </c>
      <c r="AX6" s="21">
        <f t="shared" si="9"/>
        <v>5</v>
      </c>
      <c r="AY6" s="20">
        <f t="shared" si="9"/>
        <v>0.5</v>
      </c>
      <c r="AZ6" s="21">
        <f t="shared" si="9"/>
        <v>10</v>
      </c>
      <c r="BA6" s="21">
        <f t="shared" si="9"/>
        <v>250</v>
      </c>
      <c r="BB6" s="21">
        <f t="shared" si="9"/>
        <v>250</v>
      </c>
      <c r="BC6" s="21">
        <f t="shared" si="9"/>
        <v>10</v>
      </c>
      <c r="BD6" s="21">
        <f t="shared" si="9"/>
        <v>250</v>
      </c>
      <c r="BE6" s="21">
        <f t="shared" si="9"/>
        <v>1</v>
      </c>
    </row>
    <row r="7" spans="1:57" ht="19.5" customHeight="1" x14ac:dyDescent="0.3">
      <c r="A7" s="13" t="s">
        <v>149</v>
      </c>
      <c r="B7" s="19">
        <v>0.15</v>
      </c>
      <c r="C7" s="24">
        <v>1</v>
      </c>
      <c r="D7" s="24">
        <v>20</v>
      </c>
      <c r="E7" s="24">
        <v>2</v>
      </c>
      <c r="F7" s="24">
        <v>500</v>
      </c>
      <c r="G7" s="24">
        <v>2</v>
      </c>
      <c r="H7" s="24">
        <v>500</v>
      </c>
      <c r="I7" s="24">
        <v>500</v>
      </c>
      <c r="J7" s="24">
        <v>500</v>
      </c>
      <c r="K7" s="24">
        <v>750</v>
      </c>
      <c r="L7" s="24">
        <v>20</v>
      </c>
      <c r="M7" s="24">
        <v>500</v>
      </c>
      <c r="N7" s="24">
        <v>100</v>
      </c>
      <c r="O7" s="24">
        <v>20</v>
      </c>
      <c r="P7" s="24">
        <v>100</v>
      </c>
      <c r="Q7" s="24">
        <v>20</v>
      </c>
      <c r="R7" s="24">
        <v>10</v>
      </c>
      <c r="S7" s="24">
        <v>500</v>
      </c>
      <c r="T7" s="24">
        <v>500</v>
      </c>
      <c r="U7" s="24">
        <v>500</v>
      </c>
      <c r="V7" s="24">
        <v>2</v>
      </c>
      <c r="W7" s="24">
        <v>10</v>
      </c>
      <c r="X7" s="24">
        <v>500</v>
      </c>
      <c r="Y7" s="24">
        <v>10</v>
      </c>
      <c r="Z7" s="24">
        <v>100</v>
      </c>
      <c r="AA7" s="25">
        <v>10</v>
      </c>
      <c r="AB7" s="24">
        <v>2</v>
      </c>
      <c r="AC7" s="24">
        <v>1</v>
      </c>
      <c r="AD7" s="24">
        <v>2</v>
      </c>
      <c r="AE7" s="25">
        <v>10</v>
      </c>
      <c r="AF7" s="24">
        <v>2</v>
      </c>
      <c r="AG7" s="24">
        <v>2</v>
      </c>
      <c r="AH7" s="24">
        <v>1000</v>
      </c>
      <c r="AI7" s="24">
        <v>500</v>
      </c>
      <c r="AJ7" s="24">
        <v>2</v>
      </c>
      <c r="AK7" s="24">
        <v>10</v>
      </c>
      <c r="AL7" s="24">
        <v>500</v>
      </c>
      <c r="AM7" s="24">
        <v>20</v>
      </c>
      <c r="AN7" s="24">
        <v>100</v>
      </c>
      <c r="AO7" s="24">
        <v>2</v>
      </c>
      <c r="AP7" s="24">
        <v>500</v>
      </c>
      <c r="AQ7" s="24">
        <v>500</v>
      </c>
      <c r="AR7" s="24">
        <v>20</v>
      </c>
      <c r="AS7" s="24">
        <v>2</v>
      </c>
      <c r="AT7" s="24">
        <v>500</v>
      </c>
      <c r="AU7" s="24">
        <v>2</v>
      </c>
      <c r="AV7" s="24">
        <v>500</v>
      </c>
      <c r="AW7" s="24">
        <v>500</v>
      </c>
      <c r="AX7" s="24">
        <v>10</v>
      </c>
      <c r="AY7" s="24">
        <v>1</v>
      </c>
      <c r="AZ7" s="24">
        <v>20</v>
      </c>
      <c r="BA7" s="24">
        <v>500</v>
      </c>
      <c r="BB7" s="24">
        <v>500</v>
      </c>
      <c r="BC7" s="24">
        <v>20</v>
      </c>
      <c r="BD7" s="24">
        <v>500</v>
      </c>
      <c r="BE7" s="24">
        <v>2</v>
      </c>
    </row>
    <row r="8" spans="1:57" ht="18.75" customHeight="1" x14ac:dyDescent="0.3">
      <c r="A8" s="13" t="s">
        <v>150</v>
      </c>
      <c r="B8" s="19">
        <v>0.15</v>
      </c>
      <c r="C8" s="20">
        <f t="shared" ref="C8:AH8" si="10">C2*3</f>
        <v>0.03</v>
      </c>
      <c r="D8" s="20">
        <f t="shared" si="10"/>
        <v>0.60000000000000009</v>
      </c>
      <c r="E8" s="20">
        <f t="shared" si="10"/>
        <v>0.06</v>
      </c>
      <c r="F8" s="21">
        <f t="shared" si="10"/>
        <v>15</v>
      </c>
      <c r="G8" s="20">
        <f t="shared" si="10"/>
        <v>0.06</v>
      </c>
      <c r="H8" s="21">
        <f t="shared" si="10"/>
        <v>15</v>
      </c>
      <c r="I8" s="21">
        <f t="shared" si="10"/>
        <v>15</v>
      </c>
      <c r="J8" s="21">
        <f t="shared" si="10"/>
        <v>15</v>
      </c>
      <c r="K8" s="20">
        <f t="shared" si="10"/>
        <v>22.5</v>
      </c>
      <c r="L8" s="20">
        <f t="shared" si="10"/>
        <v>0.60000000000000009</v>
      </c>
      <c r="M8" s="21">
        <f t="shared" si="10"/>
        <v>15</v>
      </c>
      <c r="N8" s="21">
        <f t="shared" si="10"/>
        <v>3</v>
      </c>
      <c r="O8" s="20">
        <f t="shared" si="10"/>
        <v>0.60000000000000009</v>
      </c>
      <c r="P8" s="21">
        <f t="shared" si="10"/>
        <v>3</v>
      </c>
      <c r="Q8" s="20">
        <f t="shared" si="10"/>
        <v>0.60000000000000009</v>
      </c>
      <c r="R8" s="20">
        <f t="shared" si="10"/>
        <v>0.30000000000000004</v>
      </c>
      <c r="S8" s="21">
        <f t="shared" si="10"/>
        <v>15</v>
      </c>
      <c r="T8" s="21">
        <f t="shared" si="10"/>
        <v>15</v>
      </c>
      <c r="U8" s="21">
        <f t="shared" si="10"/>
        <v>15</v>
      </c>
      <c r="V8" s="20">
        <f t="shared" si="10"/>
        <v>0.06</v>
      </c>
      <c r="W8" s="20">
        <f t="shared" si="10"/>
        <v>0.30000000000000004</v>
      </c>
      <c r="X8" s="21">
        <f t="shared" si="10"/>
        <v>15</v>
      </c>
      <c r="Y8" s="20">
        <f t="shared" si="10"/>
        <v>0.30000000000000004</v>
      </c>
      <c r="Z8" s="21">
        <f t="shared" si="10"/>
        <v>3</v>
      </c>
      <c r="AA8" s="20">
        <f t="shared" si="10"/>
        <v>0.30000000000000004</v>
      </c>
      <c r="AB8" s="20">
        <f t="shared" si="10"/>
        <v>0.06</v>
      </c>
      <c r="AC8" s="20">
        <f t="shared" si="10"/>
        <v>0.03</v>
      </c>
      <c r="AD8" s="20">
        <f t="shared" si="10"/>
        <v>0.06</v>
      </c>
      <c r="AE8" s="20">
        <f t="shared" si="10"/>
        <v>0.30000000000000004</v>
      </c>
      <c r="AF8" s="20">
        <f t="shared" si="10"/>
        <v>0.06</v>
      </c>
      <c r="AG8" s="20">
        <f t="shared" si="10"/>
        <v>0.06</v>
      </c>
      <c r="AH8" s="21">
        <f t="shared" si="10"/>
        <v>60</v>
      </c>
      <c r="AI8" s="21">
        <f t="shared" ref="AI8:BE8" si="11">AI2*3</f>
        <v>15</v>
      </c>
      <c r="AJ8" s="20">
        <f t="shared" si="11"/>
        <v>0.06</v>
      </c>
      <c r="AK8" s="20">
        <f t="shared" si="11"/>
        <v>0.30000000000000004</v>
      </c>
      <c r="AL8" s="21">
        <f t="shared" si="11"/>
        <v>15</v>
      </c>
      <c r="AM8" s="20">
        <f t="shared" si="11"/>
        <v>0.60000000000000009</v>
      </c>
      <c r="AN8" s="21">
        <f t="shared" si="11"/>
        <v>3</v>
      </c>
      <c r="AO8" s="20">
        <f t="shared" si="11"/>
        <v>0.06</v>
      </c>
      <c r="AP8" s="21">
        <f t="shared" si="11"/>
        <v>15</v>
      </c>
      <c r="AQ8" s="21">
        <f t="shared" si="11"/>
        <v>15</v>
      </c>
      <c r="AR8" s="20">
        <f t="shared" si="11"/>
        <v>0.60000000000000009</v>
      </c>
      <c r="AS8" s="20">
        <f t="shared" si="11"/>
        <v>0.06</v>
      </c>
      <c r="AT8" s="21">
        <f t="shared" si="11"/>
        <v>15</v>
      </c>
      <c r="AU8" s="20">
        <f t="shared" si="11"/>
        <v>0.06</v>
      </c>
      <c r="AV8" s="21">
        <f t="shared" si="11"/>
        <v>15</v>
      </c>
      <c r="AW8" s="21">
        <f t="shared" si="11"/>
        <v>15</v>
      </c>
      <c r="AX8" s="20">
        <f t="shared" si="11"/>
        <v>0.30000000000000004</v>
      </c>
      <c r="AY8" s="20">
        <f t="shared" si="11"/>
        <v>0.03</v>
      </c>
      <c r="AZ8" s="20">
        <f t="shared" si="11"/>
        <v>0.60000000000000009</v>
      </c>
      <c r="BA8" s="21">
        <f t="shared" si="11"/>
        <v>15</v>
      </c>
      <c r="BB8" s="21">
        <f t="shared" si="11"/>
        <v>15</v>
      </c>
      <c r="BC8" s="20">
        <f t="shared" si="11"/>
        <v>0.60000000000000009</v>
      </c>
      <c r="BD8" s="21">
        <f t="shared" si="11"/>
        <v>15</v>
      </c>
      <c r="BE8" s="20">
        <f t="shared" si="11"/>
        <v>0.06</v>
      </c>
    </row>
    <row r="9" spans="1:57" ht="18.75" customHeight="1" x14ac:dyDescent="0.3">
      <c r="A9" s="13" t="s">
        <v>151</v>
      </c>
      <c r="B9" s="19">
        <v>0.15</v>
      </c>
      <c r="C9" s="20">
        <f t="shared" ref="C9:AH9" si="12">40*C7/100</f>
        <v>0.4</v>
      </c>
      <c r="D9" s="21">
        <f t="shared" si="12"/>
        <v>8</v>
      </c>
      <c r="E9" s="20">
        <f t="shared" si="12"/>
        <v>0.8</v>
      </c>
      <c r="F9" s="21">
        <f t="shared" si="12"/>
        <v>200</v>
      </c>
      <c r="G9" s="20">
        <f t="shared" si="12"/>
        <v>0.8</v>
      </c>
      <c r="H9" s="21">
        <f t="shared" si="12"/>
        <v>200</v>
      </c>
      <c r="I9" s="21">
        <f t="shared" si="12"/>
        <v>200</v>
      </c>
      <c r="J9" s="21">
        <f t="shared" si="12"/>
        <v>200</v>
      </c>
      <c r="K9" s="21">
        <f t="shared" si="12"/>
        <v>300</v>
      </c>
      <c r="L9" s="21">
        <f t="shared" si="12"/>
        <v>8</v>
      </c>
      <c r="M9" s="21">
        <f t="shared" si="12"/>
        <v>200</v>
      </c>
      <c r="N9" s="21">
        <f t="shared" si="12"/>
        <v>40</v>
      </c>
      <c r="O9" s="21">
        <f t="shared" si="12"/>
        <v>8</v>
      </c>
      <c r="P9" s="21">
        <f t="shared" si="12"/>
        <v>40</v>
      </c>
      <c r="Q9" s="21">
        <f t="shared" si="12"/>
        <v>8</v>
      </c>
      <c r="R9" s="21">
        <f t="shared" si="12"/>
        <v>4</v>
      </c>
      <c r="S9" s="21">
        <f t="shared" si="12"/>
        <v>200</v>
      </c>
      <c r="T9" s="21">
        <f t="shared" si="12"/>
        <v>200</v>
      </c>
      <c r="U9" s="21">
        <f t="shared" si="12"/>
        <v>200</v>
      </c>
      <c r="V9" s="20">
        <f t="shared" si="12"/>
        <v>0.8</v>
      </c>
      <c r="W9" s="21">
        <f t="shared" si="12"/>
        <v>4</v>
      </c>
      <c r="X9" s="21">
        <f t="shared" si="12"/>
        <v>200</v>
      </c>
      <c r="Y9" s="21">
        <f t="shared" si="12"/>
        <v>4</v>
      </c>
      <c r="Z9" s="21">
        <f t="shared" si="12"/>
        <v>40</v>
      </c>
      <c r="AA9" s="21">
        <f t="shared" si="12"/>
        <v>4</v>
      </c>
      <c r="AB9" s="20">
        <f t="shared" si="12"/>
        <v>0.8</v>
      </c>
      <c r="AC9" s="20">
        <f t="shared" si="12"/>
        <v>0.4</v>
      </c>
      <c r="AD9" s="20">
        <f t="shared" si="12"/>
        <v>0.8</v>
      </c>
      <c r="AE9" s="21">
        <f t="shared" si="12"/>
        <v>4</v>
      </c>
      <c r="AF9" s="20">
        <f t="shared" si="12"/>
        <v>0.8</v>
      </c>
      <c r="AG9" s="20">
        <f t="shared" si="12"/>
        <v>0.8</v>
      </c>
      <c r="AH9" s="21">
        <f t="shared" si="12"/>
        <v>400</v>
      </c>
      <c r="AI9" s="21">
        <f t="shared" ref="AI9:BE9" si="13">40*AI7/100</f>
        <v>200</v>
      </c>
      <c r="AJ9" s="20">
        <f t="shared" si="13"/>
        <v>0.8</v>
      </c>
      <c r="AK9" s="21">
        <f t="shared" si="13"/>
        <v>4</v>
      </c>
      <c r="AL9" s="21">
        <f t="shared" si="13"/>
        <v>200</v>
      </c>
      <c r="AM9" s="21">
        <f t="shared" si="13"/>
        <v>8</v>
      </c>
      <c r="AN9" s="21">
        <f t="shared" si="13"/>
        <v>40</v>
      </c>
      <c r="AO9" s="20">
        <f t="shared" si="13"/>
        <v>0.8</v>
      </c>
      <c r="AP9" s="21">
        <f t="shared" si="13"/>
        <v>200</v>
      </c>
      <c r="AQ9" s="21">
        <f t="shared" si="13"/>
        <v>200</v>
      </c>
      <c r="AR9" s="21">
        <f t="shared" si="13"/>
        <v>8</v>
      </c>
      <c r="AS9" s="20">
        <f t="shared" si="13"/>
        <v>0.8</v>
      </c>
      <c r="AT9" s="21">
        <f t="shared" si="13"/>
        <v>200</v>
      </c>
      <c r="AU9" s="20">
        <f t="shared" si="13"/>
        <v>0.8</v>
      </c>
      <c r="AV9" s="21">
        <f t="shared" si="13"/>
        <v>200</v>
      </c>
      <c r="AW9" s="21">
        <f t="shared" si="13"/>
        <v>200</v>
      </c>
      <c r="AX9" s="21">
        <f t="shared" si="13"/>
        <v>4</v>
      </c>
      <c r="AY9" s="20">
        <f t="shared" si="13"/>
        <v>0.4</v>
      </c>
      <c r="AZ9" s="21">
        <f t="shared" si="13"/>
        <v>8</v>
      </c>
      <c r="BA9" s="21">
        <f t="shared" si="13"/>
        <v>200</v>
      </c>
      <c r="BB9" s="21">
        <f t="shared" si="13"/>
        <v>200</v>
      </c>
      <c r="BC9" s="21">
        <f t="shared" si="13"/>
        <v>8</v>
      </c>
      <c r="BD9" s="21">
        <f t="shared" si="13"/>
        <v>200</v>
      </c>
      <c r="BE9" s="20">
        <f t="shared" si="13"/>
        <v>0.8</v>
      </c>
    </row>
    <row r="10" spans="1:57" ht="18.75" customHeight="1" x14ac:dyDescent="0.3">
      <c r="A10" s="13" t="s">
        <v>152</v>
      </c>
      <c r="B10" s="19">
        <v>0.15</v>
      </c>
      <c r="C10" s="20">
        <f t="shared" ref="C10:AH10" si="14">80*C7/100</f>
        <v>0.8</v>
      </c>
      <c r="D10" s="21">
        <f t="shared" si="14"/>
        <v>16</v>
      </c>
      <c r="E10" s="20">
        <f t="shared" si="14"/>
        <v>1.6</v>
      </c>
      <c r="F10" s="21">
        <f t="shared" si="14"/>
        <v>400</v>
      </c>
      <c r="G10" s="20">
        <f t="shared" si="14"/>
        <v>1.6</v>
      </c>
      <c r="H10" s="21">
        <f t="shared" si="14"/>
        <v>400</v>
      </c>
      <c r="I10" s="21">
        <f t="shared" si="14"/>
        <v>400</v>
      </c>
      <c r="J10" s="21">
        <f t="shared" si="14"/>
        <v>400</v>
      </c>
      <c r="K10" s="21">
        <f t="shared" si="14"/>
        <v>600</v>
      </c>
      <c r="L10" s="21">
        <f t="shared" si="14"/>
        <v>16</v>
      </c>
      <c r="M10" s="21">
        <f t="shared" si="14"/>
        <v>400</v>
      </c>
      <c r="N10" s="21">
        <f t="shared" si="14"/>
        <v>80</v>
      </c>
      <c r="O10" s="21">
        <f t="shared" si="14"/>
        <v>16</v>
      </c>
      <c r="P10" s="21">
        <f t="shared" si="14"/>
        <v>80</v>
      </c>
      <c r="Q10" s="21">
        <f t="shared" si="14"/>
        <v>16</v>
      </c>
      <c r="R10" s="21">
        <f t="shared" si="14"/>
        <v>8</v>
      </c>
      <c r="S10" s="21">
        <f t="shared" si="14"/>
        <v>400</v>
      </c>
      <c r="T10" s="21">
        <f t="shared" si="14"/>
        <v>400</v>
      </c>
      <c r="U10" s="21">
        <f t="shared" si="14"/>
        <v>400</v>
      </c>
      <c r="V10" s="20">
        <f t="shared" si="14"/>
        <v>1.6</v>
      </c>
      <c r="W10" s="21">
        <f t="shared" si="14"/>
        <v>8</v>
      </c>
      <c r="X10" s="21">
        <f t="shared" si="14"/>
        <v>400</v>
      </c>
      <c r="Y10" s="21">
        <f t="shared" si="14"/>
        <v>8</v>
      </c>
      <c r="Z10" s="21">
        <f t="shared" si="14"/>
        <v>80</v>
      </c>
      <c r="AA10" s="21">
        <f t="shared" si="14"/>
        <v>8</v>
      </c>
      <c r="AB10" s="20">
        <f t="shared" si="14"/>
        <v>1.6</v>
      </c>
      <c r="AC10" s="20">
        <f t="shared" si="14"/>
        <v>0.8</v>
      </c>
      <c r="AD10" s="20">
        <f t="shared" si="14"/>
        <v>1.6</v>
      </c>
      <c r="AE10" s="21">
        <f t="shared" si="14"/>
        <v>8</v>
      </c>
      <c r="AF10" s="20">
        <f t="shared" si="14"/>
        <v>1.6</v>
      </c>
      <c r="AG10" s="20">
        <f t="shared" si="14"/>
        <v>1.6</v>
      </c>
      <c r="AH10" s="21">
        <f t="shared" si="14"/>
        <v>800</v>
      </c>
      <c r="AI10" s="21">
        <f t="shared" ref="AI10:BE10" si="15">80*AI7/100</f>
        <v>400</v>
      </c>
      <c r="AJ10" s="20">
        <f t="shared" si="15"/>
        <v>1.6</v>
      </c>
      <c r="AK10" s="21">
        <f t="shared" si="15"/>
        <v>8</v>
      </c>
      <c r="AL10" s="21">
        <f t="shared" si="15"/>
        <v>400</v>
      </c>
      <c r="AM10" s="21">
        <f t="shared" si="15"/>
        <v>16</v>
      </c>
      <c r="AN10" s="21">
        <f t="shared" si="15"/>
        <v>80</v>
      </c>
      <c r="AO10" s="20">
        <f t="shared" si="15"/>
        <v>1.6</v>
      </c>
      <c r="AP10" s="21">
        <f t="shared" si="15"/>
        <v>400</v>
      </c>
      <c r="AQ10" s="21">
        <f t="shared" si="15"/>
        <v>400</v>
      </c>
      <c r="AR10" s="21">
        <f t="shared" si="15"/>
        <v>16</v>
      </c>
      <c r="AS10" s="20">
        <f t="shared" si="15"/>
        <v>1.6</v>
      </c>
      <c r="AT10" s="21">
        <f t="shared" si="15"/>
        <v>400</v>
      </c>
      <c r="AU10" s="20">
        <f t="shared" si="15"/>
        <v>1.6</v>
      </c>
      <c r="AV10" s="21">
        <f t="shared" si="15"/>
        <v>400</v>
      </c>
      <c r="AW10" s="21">
        <f t="shared" si="15"/>
        <v>400</v>
      </c>
      <c r="AX10" s="21">
        <f t="shared" si="15"/>
        <v>8</v>
      </c>
      <c r="AY10" s="20">
        <f t="shared" si="15"/>
        <v>0.8</v>
      </c>
      <c r="AZ10" s="21">
        <f t="shared" si="15"/>
        <v>16</v>
      </c>
      <c r="BA10" s="21">
        <f t="shared" si="15"/>
        <v>400</v>
      </c>
      <c r="BB10" s="21">
        <f t="shared" si="15"/>
        <v>400</v>
      </c>
      <c r="BC10" s="21">
        <f t="shared" si="15"/>
        <v>16</v>
      </c>
      <c r="BD10" s="21">
        <f t="shared" si="15"/>
        <v>400</v>
      </c>
      <c r="BE10" s="20">
        <f t="shared" si="15"/>
        <v>1.6</v>
      </c>
    </row>
    <row r="11" spans="1:57" ht="19.5" customHeight="1" x14ac:dyDescent="0.3">
      <c r="A11" s="13" t="s">
        <v>153</v>
      </c>
      <c r="B11" s="14"/>
      <c r="C11" s="11">
        <v>1.1826716992913877</v>
      </c>
      <c r="D11" s="11">
        <v>4.7814788759847409E-3</v>
      </c>
      <c r="E11" s="11">
        <v>0.32212259203974231</v>
      </c>
      <c r="F11" s="11">
        <v>254.17909313978302</v>
      </c>
      <c r="G11" s="11">
        <v>0.68097093530117969</v>
      </c>
      <c r="H11" s="11">
        <v>74.839972126233477</v>
      </c>
      <c r="I11" s="11">
        <v>106.25936423686261</v>
      </c>
      <c r="J11" s="11">
        <v>16.583700931189817</v>
      </c>
      <c r="K11" s="11">
        <v>14.671887276841865</v>
      </c>
      <c r="L11" s="11">
        <v>0.10374511021515036</v>
      </c>
      <c r="M11" s="11">
        <v>9.5964581872541483</v>
      </c>
      <c r="N11" s="11">
        <v>25.455538723711985</v>
      </c>
      <c r="O11" s="11">
        <v>0.28715261943320763</v>
      </c>
      <c r="P11" s="11">
        <v>10.219164718950804</v>
      </c>
      <c r="Q11" s="11">
        <v>1.3968012050746016E-3</v>
      </c>
      <c r="R11" s="11">
        <v>0.19791014872985316</v>
      </c>
      <c r="S11" s="11">
        <v>204.11994748794339</v>
      </c>
      <c r="T11" s="11">
        <v>263.19872044933788</v>
      </c>
      <c r="U11" s="11">
        <v>200.14320445073773</v>
      </c>
      <c r="V11" s="11">
        <v>9.4074313343001079E-2</v>
      </c>
      <c r="W11" s="11">
        <v>8.8898238581775393E-3</v>
      </c>
      <c r="X11" s="11">
        <v>91.985835231974917</v>
      </c>
      <c r="Y11" s="11">
        <v>2.1790291322070701</v>
      </c>
      <c r="Z11" s="11">
        <v>15.174859465104847</v>
      </c>
      <c r="AA11" s="11">
        <v>1.9586651251640099</v>
      </c>
      <c r="AB11" s="11">
        <v>7.3742237722695309E-2</v>
      </c>
      <c r="AC11" s="11">
        <v>4.4003293530030713E-2</v>
      </c>
      <c r="AD11" s="11">
        <v>0.68482552704226585</v>
      </c>
      <c r="AE11" s="11">
        <v>1.2714889947441932</v>
      </c>
      <c r="AF11" s="11">
        <v>4.8510805294844368E-2</v>
      </c>
      <c r="AG11" s="11">
        <v>1.6509455892059326</v>
      </c>
      <c r="AH11" s="11">
        <v>139.08483629133002</v>
      </c>
      <c r="AI11" s="11">
        <v>302.23369261596758</v>
      </c>
      <c r="AJ11" s="11">
        <v>1.331085924610537E-2</v>
      </c>
      <c r="AK11" s="11">
        <v>0.97264594031173257</v>
      </c>
      <c r="AL11" s="11">
        <v>35.372343768990305</v>
      </c>
      <c r="AM11" s="11">
        <v>6.5337493837553575</v>
      </c>
      <c r="AN11" s="11">
        <v>56.519769824151432</v>
      </c>
      <c r="AO11" s="11">
        <v>0.15950404317192066</v>
      </c>
      <c r="AP11" s="11">
        <v>57.839780869389301</v>
      </c>
      <c r="AQ11" s="11">
        <v>201.72996176526723</v>
      </c>
      <c r="AR11" s="11">
        <v>8.7450000424977026E-2</v>
      </c>
      <c r="AS11" s="11">
        <v>4.3276915222198065E-2</v>
      </c>
      <c r="AT11" s="11">
        <v>112.17422024937784</v>
      </c>
      <c r="AU11" s="11">
        <v>1.0524918063331916</v>
      </c>
      <c r="AV11" s="11">
        <v>39.716430628490876</v>
      </c>
      <c r="AW11" s="11">
        <v>134.07675724210821</v>
      </c>
      <c r="AX11" s="11">
        <v>1.6526865850148995</v>
      </c>
      <c r="AY11" s="11">
        <v>0.53350483431215467</v>
      </c>
      <c r="AZ11" s="11">
        <v>5.1871114869516399E-3</v>
      </c>
      <c r="BA11" s="11">
        <v>28.711530347169656</v>
      </c>
      <c r="BB11" s="11">
        <v>72.21574651083661</v>
      </c>
      <c r="BC11" s="11">
        <v>1.2559356094572003</v>
      </c>
      <c r="BD11" s="11">
        <v>183.79067433067533</v>
      </c>
      <c r="BE11" s="11">
        <v>1.9757647268079052E-2</v>
      </c>
    </row>
    <row r="12" spans="1:57" ht="18.75" customHeight="1" x14ac:dyDescent="0.3">
      <c r="A12" s="13" t="s">
        <v>154</v>
      </c>
      <c r="B12" s="14"/>
      <c r="C12" s="19">
        <v>0.59308030533527711</v>
      </c>
      <c r="D12" s="19">
        <v>2.5184738219569212E-3</v>
      </c>
      <c r="E12" s="19">
        <v>0.26932241577123445</v>
      </c>
      <c r="F12" s="19">
        <v>234.45447724121831</v>
      </c>
      <c r="G12" s="26">
        <v>0</v>
      </c>
      <c r="H12" s="19">
        <v>61.320664358497588</v>
      </c>
      <c r="I12" s="19">
        <v>95.32399354906326</v>
      </c>
      <c r="J12" s="19">
        <v>2.9303348581150495</v>
      </c>
      <c r="K12" s="19">
        <v>5.0996738809246489</v>
      </c>
      <c r="L12" s="26">
        <v>0</v>
      </c>
      <c r="M12" s="26">
        <v>0</v>
      </c>
      <c r="N12" s="19">
        <v>22.007823535084945</v>
      </c>
      <c r="O12" s="19">
        <v>0.11977325723704826</v>
      </c>
      <c r="P12" s="26">
        <v>0</v>
      </c>
      <c r="Q12" s="26">
        <v>0</v>
      </c>
      <c r="R12" s="26">
        <v>0</v>
      </c>
      <c r="S12" s="19">
        <v>58.295714209309494</v>
      </c>
      <c r="T12" s="19">
        <v>177.14567555982995</v>
      </c>
      <c r="U12" s="19">
        <v>181.79377913868197</v>
      </c>
      <c r="V12" s="19">
        <v>1.9702006310274557E-2</v>
      </c>
      <c r="W12" s="26">
        <v>0</v>
      </c>
      <c r="X12" s="19">
        <v>54.915609312286996</v>
      </c>
      <c r="Y12" s="19">
        <v>1.8352676492876945</v>
      </c>
      <c r="Z12" s="19">
        <v>6.5834456615247516</v>
      </c>
      <c r="AA12" s="19">
        <v>1.5152954106484904</v>
      </c>
      <c r="AB12" s="26">
        <v>0</v>
      </c>
      <c r="AC12" s="26">
        <v>0</v>
      </c>
      <c r="AD12" s="19">
        <v>0.29250432240467694</v>
      </c>
      <c r="AE12" s="19">
        <v>1.057328187722</v>
      </c>
      <c r="AF12" s="19">
        <v>2.4490434495663745E-2</v>
      </c>
      <c r="AG12" s="19">
        <v>0.93566657121541996</v>
      </c>
      <c r="AH12" s="26">
        <v>0</v>
      </c>
      <c r="AI12" s="19">
        <v>275.44106091912698</v>
      </c>
      <c r="AJ12" s="26">
        <v>0</v>
      </c>
      <c r="AK12" s="26">
        <v>0</v>
      </c>
      <c r="AL12" s="19">
        <v>24.889789263656947</v>
      </c>
      <c r="AM12" s="19">
        <v>3.7511565519165244</v>
      </c>
      <c r="AN12" s="19">
        <v>3.439971971194403</v>
      </c>
      <c r="AO12" s="19">
        <v>0.11170467318540347</v>
      </c>
      <c r="AP12" s="19">
        <v>14.266721729225306</v>
      </c>
      <c r="AQ12" s="19">
        <v>170.96074965774602</v>
      </c>
      <c r="AR12" s="26">
        <v>0</v>
      </c>
      <c r="AS12" s="26">
        <v>0</v>
      </c>
      <c r="AT12" s="19">
        <v>49.145830156951249</v>
      </c>
      <c r="AU12" s="19">
        <v>0.83482550793207511</v>
      </c>
      <c r="AV12" s="19">
        <v>25.25678001578531</v>
      </c>
      <c r="AW12" s="26">
        <v>0</v>
      </c>
      <c r="AX12" s="19">
        <v>0.39295767656813529</v>
      </c>
      <c r="AY12" s="19">
        <v>0.43767325932603002</v>
      </c>
      <c r="AZ12" s="19">
        <v>1.858791277010515E-3</v>
      </c>
      <c r="BA12" s="19">
        <v>13.531294103848246</v>
      </c>
      <c r="BB12" s="19">
        <v>42.976830644844398</v>
      </c>
      <c r="BC12" s="26">
        <v>0</v>
      </c>
      <c r="BD12" s="19">
        <v>158.920732156768</v>
      </c>
      <c r="BE12" s="26">
        <v>0</v>
      </c>
    </row>
    <row r="13" spans="1:57" ht="18.75" customHeight="1" x14ac:dyDescent="0.3">
      <c r="A13" s="13" t="s">
        <v>155</v>
      </c>
      <c r="B13" s="14"/>
      <c r="C13" s="19">
        <v>0.15623419690121801</v>
      </c>
      <c r="D13" s="19">
        <v>9.7177125198522497E-4</v>
      </c>
      <c r="E13" s="19">
        <v>0.23724804623116791</v>
      </c>
      <c r="F13" s="19">
        <v>220.38577012009637</v>
      </c>
      <c r="G13" s="26">
        <v>0</v>
      </c>
      <c r="H13" s="19">
        <v>51.232589967426676</v>
      </c>
      <c r="I13" s="19">
        <v>87.457020651020031</v>
      </c>
      <c r="J13" s="26">
        <v>0</v>
      </c>
      <c r="K13" s="26">
        <v>0</v>
      </c>
      <c r="L13" s="26">
        <v>0</v>
      </c>
      <c r="M13" s="26">
        <v>0</v>
      </c>
      <c r="N13" s="19">
        <v>19.545494837857795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19">
        <v>95.906146105206915</v>
      </c>
      <c r="U13" s="19">
        <v>170.70203703214395</v>
      </c>
      <c r="V13" s="26">
        <v>0</v>
      </c>
      <c r="W13" s="26">
        <v>0</v>
      </c>
      <c r="X13" s="19">
        <v>26.655479751939794</v>
      </c>
      <c r="Y13" s="19">
        <v>1.5904085432084791</v>
      </c>
      <c r="Z13" s="19">
        <v>1.4870672990675029</v>
      </c>
      <c r="AA13" s="19">
        <v>1.1810742132066707</v>
      </c>
      <c r="AB13" s="26">
        <v>0</v>
      </c>
      <c r="AC13" s="26">
        <v>0</v>
      </c>
      <c r="AD13" s="26">
        <v>0</v>
      </c>
      <c r="AE13" s="19">
        <v>0.90200125170616996</v>
      </c>
      <c r="AF13" s="19">
        <v>6.7193846703371904E-3</v>
      </c>
      <c r="AG13" s="19">
        <v>0.44167094881330993</v>
      </c>
      <c r="AH13" s="26">
        <v>0</v>
      </c>
      <c r="AI13" s="19">
        <v>253.30003167029798</v>
      </c>
      <c r="AJ13" s="26">
        <v>0</v>
      </c>
      <c r="AK13" s="26">
        <v>0</v>
      </c>
      <c r="AL13" s="19">
        <v>15.723675973835796</v>
      </c>
      <c r="AM13" s="19">
        <v>1.7076367952766089</v>
      </c>
      <c r="AN13" s="26">
        <v>0</v>
      </c>
      <c r="AO13" s="19">
        <v>9.4016761954990952E-2</v>
      </c>
      <c r="AP13" s="26">
        <v>0</v>
      </c>
      <c r="AQ13" s="19">
        <v>150.09412234450204</v>
      </c>
      <c r="AR13" s="26">
        <v>0</v>
      </c>
      <c r="AS13" s="26">
        <v>0</v>
      </c>
      <c r="AT13" s="19">
        <v>1.4290851859639986</v>
      </c>
      <c r="AU13" s="19">
        <v>0.66195072670703015</v>
      </c>
      <c r="AV13" s="19">
        <v>14.746235908748517</v>
      </c>
      <c r="AW13" s="26">
        <v>0</v>
      </c>
      <c r="AX13" s="26">
        <v>0</v>
      </c>
      <c r="AY13" s="19">
        <v>0.38014712280626406</v>
      </c>
      <c r="AZ13" s="26">
        <v>0</v>
      </c>
      <c r="BA13" s="19">
        <v>3.5288675049415943</v>
      </c>
      <c r="BB13" s="19">
        <v>21.896423234547697</v>
      </c>
      <c r="BC13" s="26">
        <v>0</v>
      </c>
      <c r="BD13" s="19">
        <v>140.44171798774599</v>
      </c>
      <c r="BE13" s="26">
        <v>0</v>
      </c>
    </row>
    <row r="14" spans="1:57" ht="18.75" customHeight="1" x14ac:dyDescent="0.3">
      <c r="A14" s="13" t="s">
        <v>156</v>
      </c>
      <c r="B14" s="14"/>
      <c r="C14" s="19">
        <v>1.7580032611594336</v>
      </c>
      <c r="D14" s="19">
        <v>6.643014008548111E-3</v>
      </c>
      <c r="E14" s="19">
        <v>0.35485406787807855</v>
      </c>
      <c r="F14" s="19">
        <v>271.9710295642102</v>
      </c>
      <c r="G14" s="19">
        <v>2.1657752840996123</v>
      </c>
      <c r="H14" s="19">
        <v>88.222196068020025</v>
      </c>
      <c r="I14" s="19">
        <v>116.30258794384523</v>
      </c>
      <c r="J14" s="19">
        <v>26.52180943936985</v>
      </c>
      <c r="K14" s="19">
        <v>23.114682380672249</v>
      </c>
      <c r="L14" s="19">
        <v>0.59738187479936733</v>
      </c>
      <c r="M14" s="19">
        <v>19.704344448892847</v>
      </c>
      <c r="N14" s="19">
        <v>28.57403339435735</v>
      </c>
      <c r="O14" s="19">
        <v>0.45786126711091824</v>
      </c>
      <c r="P14" s="19">
        <v>34.704389384925577</v>
      </c>
      <c r="Q14" s="19">
        <v>5.4339839151761309E-3</v>
      </c>
      <c r="R14" s="19">
        <v>0.67863196602741405</v>
      </c>
      <c r="S14" s="19">
        <v>355.02895286284149</v>
      </c>
      <c r="T14" s="19">
        <v>393.78442077215806</v>
      </c>
      <c r="U14" s="19">
        <v>211.37175808945003</v>
      </c>
      <c r="V14" s="19">
        <v>0.15491178107257206</v>
      </c>
      <c r="W14" s="19">
        <v>1.8436330762023577E-2</v>
      </c>
      <c r="X14" s="19">
        <v>130.2759548065462</v>
      </c>
      <c r="Y14" s="19">
        <v>2.4882252654989356</v>
      </c>
      <c r="Z14" s="19">
        <v>20.173787961410749</v>
      </c>
      <c r="AA14" s="19">
        <v>2.4065519371600095</v>
      </c>
      <c r="AB14" s="19">
        <v>0.23059337966594246</v>
      </c>
      <c r="AC14" s="19">
        <v>9.7755952729452367E-2</v>
      </c>
      <c r="AD14" s="19">
        <v>1.089158016485317</v>
      </c>
      <c r="AE14" s="19">
        <v>1.4715333504308801</v>
      </c>
      <c r="AF14" s="19">
        <v>7.1879900696534549E-2</v>
      </c>
      <c r="AG14" s="19">
        <v>2.2529882309543803</v>
      </c>
      <c r="AH14" s="19">
        <v>341.48014621424454</v>
      </c>
      <c r="AI14" s="19">
        <v>334.48380558267098</v>
      </c>
      <c r="AJ14" s="19">
        <v>4.5459336082327009E-2</v>
      </c>
      <c r="AK14" s="19">
        <v>1.9649992430367698</v>
      </c>
      <c r="AL14" s="19">
        <v>49.332758036513354</v>
      </c>
      <c r="AM14" s="19">
        <v>9.2005425696229661</v>
      </c>
      <c r="AN14" s="19">
        <v>101.9650216442696</v>
      </c>
      <c r="AO14" s="19">
        <v>0.15887243646650354</v>
      </c>
      <c r="AP14" s="19">
        <v>98.411837473039697</v>
      </c>
      <c r="AQ14" s="19">
        <v>226.60508915972997</v>
      </c>
      <c r="AR14" s="19">
        <v>0.22933021058900921</v>
      </c>
      <c r="AS14" s="19">
        <v>0.17599181964736049</v>
      </c>
      <c r="AT14" s="19">
        <v>176.39048341291726</v>
      </c>
      <c r="AU14" s="19">
        <v>1.2958249245321949</v>
      </c>
      <c r="AV14" s="19">
        <v>53.284897634550092</v>
      </c>
      <c r="AW14" s="19">
        <v>257.27579392361497</v>
      </c>
      <c r="AX14" s="19">
        <v>2.9110167321790548</v>
      </c>
      <c r="AY14" s="19">
        <v>0.59107629004540585</v>
      </c>
      <c r="AZ14" s="19">
        <v>8.2532963289812748E-3</v>
      </c>
      <c r="BA14" s="19">
        <v>40.204431700932652</v>
      </c>
      <c r="BB14" s="19">
        <v>99.1912504056356</v>
      </c>
      <c r="BC14" s="19">
        <v>4.726963038515926</v>
      </c>
      <c r="BD14" s="19">
        <v>208.19810327416002</v>
      </c>
      <c r="BE14" s="19">
        <v>4.5495416951219496E-2</v>
      </c>
    </row>
    <row r="15" spans="1:57" ht="18.75" customHeight="1" x14ac:dyDescent="0.3">
      <c r="A15" s="13" t="s">
        <v>157</v>
      </c>
      <c r="B15" s="14"/>
      <c r="C15" s="19">
        <v>2.1948493695934923</v>
      </c>
      <c r="D15" s="19">
        <v>8.1897165785198081E-3</v>
      </c>
      <c r="E15" s="19">
        <v>0.38692843741814509</v>
      </c>
      <c r="F15" s="19">
        <v>286.03973668533212</v>
      </c>
      <c r="G15" s="19">
        <v>3.4114776580693311</v>
      </c>
      <c r="H15" s="19">
        <v>98.31027045909093</v>
      </c>
      <c r="I15" s="19">
        <v>124.16956084188847</v>
      </c>
      <c r="J15" s="19">
        <v>35.3686124073404</v>
      </c>
      <c r="K15" s="19">
        <v>29.870310568077599</v>
      </c>
      <c r="L15" s="19">
        <v>0.94739845767496367</v>
      </c>
      <c r="M15" s="19">
        <v>27.190729414203389</v>
      </c>
      <c r="N15" s="19">
        <v>31.036362091584504</v>
      </c>
      <c r="O15" s="19">
        <v>0.58464427081361947</v>
      </c>
      <c r="P15" s="19">
        <v>53.059714154622355</v>
      </c>
      <c r="Q15" s="19">
        <v>8.4931208542752025E-3</v>
      </c>
      <c r="R15" s="19">
        <v>1.0324054607089459</v>
      </c>
      <c r="S15" s="19">
        <v>466.30391735791602</v>
      </c>
      <c r="T15" s="19">
        <v>475.0239502267811</v>
      </c>
      <c r="U15" s="19">
        <v>222.46350019598805</v>
      </c>
      <c r="V15" s="19">
        <v>0.20561544660843362</v>
      </c>
      <c r="W15" s="19">
        <v>2.5686954819909458E-2</v>
      </c>
      <c r="X15" s="19">
        <v>158.53608436689342</v>
      </c>
      <c r="Y15" s="19">
        <v>2.7330843715781508</v>
      </c>
      <c r="Z15" s="19">
        <v>25.270166323867997</v>
      </c>
      <c r="AA15" s="19">
        <v>2.7407731346018291</v>
      </c>
      <c r="AB15" s="19">
        <v>0.35434186207545043</v>
      </c>
      <c r="AC15" s="19">
        <v>0.1420063627449363</v>
      </c>
      <c r="AD15" s="19">
        <v>1.3879031517655571</v>
      </c>
      <c r="AE15" s="19">
        <v>1.6268602864467101</v>
      </c>
      <c r="AF15" s="19">
        <v>8.9650950521861117E-2</v>
      </c>
      <c r="AG15" s="19">
        <v>2.7469838533564901</v>
      </c>
      <c r="AH15" s="19">
        <v>483.08210703896304</v>
      </c>
      <c r="AI15" s="19">
        <v>356.62483483149998</v>
      </c>
      <c r="AJ15" s="19">
        <v>7.0887916097510412E-2</v>
      </c>
      <c r="AK15" s="19">
        <v>2.7426935106885892</v>
      </c>
      <c r="AL15" s="19">
        <v>58.498871326334502</v>
      </c>
      <c r="AM15" s="19">
        <v>11.244062326262881</v>
      </c>
      <c r="AN15" s="19">
        <v>138.9119152716728</v>
      </c>
      <c r="AO15" s="19">
        <v>0.17656034769691606</v>
      </c>
      <c r="AP15" s="19">
        <v>129.96625587697008</v>
      </c>
      <c r="AQ15" s="19">
        <v>247.47171647297395</v>
      </c>
      <c r="AR15" s="19">
        <v>0.34388656201935042</v>
      </c>
      <c r="AS15" s="19">
        <v>0.27533271592876829</v>
      </c>
      <c r="AT15" s="19">
        <v>224.1072283839045</v>
      </c>
      <c r="AU15" s="19">
        <v>1.46869970575724</v>
      </c>
      <c r="AV15" s="19">
        <v>63.795441741586885</v>
      </c>
      <c r="AW15" s="19">
        <v>362.244724936897</v>
      </c>
      <c r="AX15" s="19">
        <v>3.8552888780331496</v>
      </c>
      <c r="AY15" s="19">
        <v>0.64860242656517186</v>
      </c>
      <c r="AZ15" s="19">
        <v>1.065123572347031E-2</v>
      </c>
      <c r="BA15" s="19">
        <v>50.206858299839304</v>
      </c>
      <c r="BB15" s="19">
        <v>120.2716578159323</v>
      </c>
      <c r="BC15" s="19">
        <v>7.3530043760306718</v>
      </c>
      <c r="BD15" s="19">
        <v>226.67711744318203</v>
      </c>
      <c r="BE15" s="19">
        <v>6.579063999189759E-2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D2"/>
  <sheetViews>
    <sheetView workbookViewId="0"/>
  </sheetViews>
  <sheetFormatPr defaultRowHeight="14.4" x14ac:dyDescent="0.3"/>
  <cols>
    <col min="1" max="1" width="13.5546875" style="5" bestFit="1" customWidth="1"/>
    <col min="2" max="56" width="13.5546875" style="12" bestFit="1" customWidth="1"/>
  </cols>
  <sheetData>
    <row r="1" spans="1:56" ht="18.75" customHeight="1" x14ac:dyDescent="0.3">
      <c r="A1" s="1" t="s">
        <v>0</v>
      </c>
      <c r="B1" s="7" t="s">
        <v>32</v>
      </c>
      <c r="C1" s="7" t="s">
        <v>33</v>
      </c>
      <c r="D1" s="8" t="s">
        <v>34</v>
      </c>
      <c r="E1" s="8" t="s">
        <v>35</v>
      </c>
      <c r="F1" s="9" t="s">
        <v>36</v>
      </c>
      <c r="G1" s="8" t="s">
        <v>37</v>
      </c>
      <c r="H1" s="9" t="s">
        <v>38</v>
      </c>
      <c r="I1" s="8" t="s">
        <v>39</v>
      </c>
      <c r="J1" s="8" t="s">
        <v>40</v>
      </c>
      <c r="K1" s="9" t="s">
        <v>41</v>
      </c>
      <c r="L1" s="8" t="s">
        <v>42</v>
      </c>
      <c r="M1" s="8" t="s">
        <v>43</v>
      </c>
      <c r="N1" s="9" t="s">
        <v>44</v>
      </c>
      <c r="O1" s="9" t="s">
        <v>45</v>
      </c>
      <c r="P1" s="9" t="s">
        <v>46</v>
      </c>
      <c r="Q1" s="9" t="s">
        <v>47</v>
      </c>
      <c r="R1" s="8" t="s">
        <v>48</v>
      </c>
      <c r="S1" s="10" t="s">
        <v>49</v>
      </c>
      <c r="T1" s="8" t="s">
        <v>50</v>
      </c>
      <c r="U1" s="10" t="s">
        <v>51</v>
      </c>
      <c r="V1" s="9" t="s">
        <v>52</v>
      </c>
      <c r="W1" s="8" t="s">
        <v>53</v>
      </c>
      <c r="X1" s="8" t="s">
        <v>54</v>
      </c>
      <c r="Y1" s="9" t="s">
        <v>55</v>
      </c>
      <c r="Z1" s="8" t="s">
        <v>56</v>
      </c>
      <c r="AA1" s="9" t="s">
        <v>57</v>
      </c>
      <c r="AB1" s="9" t="s">
        <v>58</v>
      </c>
      <c r="AC1" s="8" t="s">
        <v>59</v>
      </c>
      <c r="AD1" s="8" t="s">
        <v>60</v>
      </c>
      <c r="AE1" s="8" t="s">
        <v>61</v>
      </c>
      <c r="AF1" s="8" t="s">
        <v>62</v>
      </c>
      <c r="AG1" s="7" t="s">
        <v>63</v>
      </c>
      <c r="AH1" s="9" t="s">
        <v>64</v>
      </c>
      <c r="AI1" s="9" t="s">
        <v>65</v>
      </c>
      <c r="AJ1" s="9" t="s">
        <v>66</v>
      </c>
      <c r="AK1" s="9" t="s">
        <v>67</v>
      </c>
      <c r="AL1" s="8" t="s">
        <v>68</v>
      </c>
      <c r="AM1" s="9" t="s">
        <v>69</v>
      </c>
      <c r="AN1" s="9" t="s">
        <v>70</v>
      </c>
      <c r="AO1" s="9" t="s">
        <v>71</v>
      </c>
      <c r="AP1" s="9" t="s">
        <v>72</v>
      </c>
      <c r="AQ1" s="9" t="s">
        <v>73</v>
      </c>
      <c r="AR1" s="9" t="s">
        <v>74</v>
      </c>
      <c r="AS1" s="9" t="s">
        <v>75</v>
      </c>
      <c r="AT1" s="9" t="s">
        <v>76</v>
      </c>
      <c r="AU1" s="9" t="s">
        <v>77</v>
      </c>
      <c r="AV1" s="9" t="s">
        <v>78</v>
      </c>
      <c r="AW1" s="8" t="s">
        <v>79</v>
      </c>
      <c r="AX1" s="9" t="s">
        <v>80</v>
      </c>
      <c r="AY1" s="9" t="s">
        <v>81</v>
      </c>
      <c r="AZ1" s="9" t="s">
        <v>82</v>
      </c>
      <c r="BA1" s="8" t="s">
        <v>83</v>
      </c>
      <c r="BB1" s="9" t="s">
        <v>84</v>
      </c>
      <c r="BC1" s="8" t="s">
        <v>85</v>
      </c>
      <c r="BD1" s="9" t="s">
        <v>86</v>
      </c>
    </row>
    <row r="2" spans="1:56" ht="18.75" customHeight="1" x14ac:dyDescent="0.3">
      <c r="A2" s="3" t="s">
        <v>31</v>
      </c>
      <c r="B2" s="11">
        <v>1.1826716992913877</v>
      </c>
      <c r="C2" s="11">
        <v>4.7814788759847401E-3</v>
      </c>
      <c r="D2" s="11">
        <v>0.32212259203974231</v>
      </c>
      <c r="E2" s="11">
        <v>254.17909313978302</v>
      </c>
      <c r="F2" s="11">
        <v>0.68097093530117969</v>
      </c>
      <c r="G2" s="11">
        <v>74.839972126233477</v>
      </c>
      <c r="H2" s="11">
        <v>11.718589833117491</v>
      </c>
      <c r="I2" s="11">
        <v>16.583700931189817</v>
      </c>
      <c r="J2" s="11">
        <v>14.671887276841865</v>
      </c>
      <c r="K2" s="11">
        <v>0.10374511021515036</v>
      </c>
      <c r="L2" s="11">
        <v>9.5964581872541483</v>
      </c>
      <c r="M2" s="11">
        <v>25.455538723711985</v>
      </c>
      <c r="N2" s="11">
        <v>0.28715261943320763</v>
      </c>
      <c r="O2" s="11">
        <v>10.219164718950804</v>
      </c>
      <c r="P2" s="11">
        <v>1.3968012050746016E-3</v>
      </c>
      <c r="Q2" s="11">
        <v>0.19791014872985316</v>
      </c>
      <c r="R2" s="11">
        <v>204.11994748794339</v>
      </c>
      <c r="S2" s="11">
        <v>263.19872044933788</v>
      </c>
      <c r="T2" s="11">
        <v>200.14320445073773</v>
      </c>
      <c r="U2" s="11">
        <v>9.4074313343001079E-2</v>
      </c>
      <c r="V2" s="11">
        <v>8.8898238581775393E-3</v>
      </c>
      <c r="W2" s="11">
        <v>91.985835231974917</v>
      </c>
      <c r="X2" s="11">
        <v>2.1790291322070701</v>
      </c>
      <c r="Y2" s="11">
        <v>15.174859465104847</v>
      </c>
      <c r="Z2" s="11">
        <v>1.9586651251640099</v>
      </c>
      <c r="AA2" s="11">
        <v>7.3742237722695309E-2</v>
      </c>
      <c r="AB2" s="11">
        <v>4.4003293530030713E-2</v>
      </c>
      <c r="AC2" s="11">
        <v>0.68482552704226585</v>
      </c>
      <c r="AD2" s="11">
        <v>1.2714889947441932</v>
      </c>
      <c r="AE2" s="11">
        <v>4.8510805294844368E-2</v>
      </c>
      <c r="AF2" s="11">
        <v>1.6509455892059326</v>
      </c>
      <c r="AG2" s="11">
        <v>139.08483629133002</v>
      </c>
      <c r="AH2" s="11">
        <v>302.23369261596758</v>
      </c>
      <c r="AI2" s="11">
        <v>1.331085924610537E-2</v>
      </c>
      <c r="AJ2" s="11">
        <v>0.97264594031173257</v>
      </c>
      <c r="AK2" s="11">
        <v>35.372343768990305</v>
      </c>
      <c r="AL2" s="11">
        <v>6.5337493837553575</v>
      </c>
      <c r="AM2" s="11">
        <v>56.519769824151403</v>
      </c>
      <c r="AN2" s="11">
        <v>0.15950404317192066</v>
      </c>
      <c r="AO2" s="11">
        <v>57.839780869389301</v>
      </c>
      <c r="AP2" s="11">
        <v>201.72996176526723</v>
      </c>
      <c r="AQ2" s="11">
        <v>8.7450000424977026E-2</v>
      </c>
      <c r="AR2" s="11">
        <v>4.3276915222198065E-2</v>
      </c>
      <c r="AS2" s="11">
        <v>112.17422024937784</v>
      </c>
      <c r="AT2" s="11">
        <v>1.0524918063331916</v>
      </c>
      <c r="AU2" s="11">
        <v>39.716430628490876</v>
      </c>
      <c r="AV2" s="11">
        <v>134.07675724210821</v>
      </c>
      <c r="AW2" s="11">
        <v>1.6526865850148995</v>
      </c>
      <c r="AX2" s="11">
        <v>0.53350483431215467</v>
      </c>
      <c r="AY2" s="11">
        <v>5.1871114869516399E-3</v>
      </c>
      <c r="AZ2" s="11">
        <v>28.711530347169656</v>
      </c>
      <c r="BA2" s="11">
        <v>72.21574651083661</v>
      </c>
      <c r="BB2" s="11">
        <v>1.2559356094572003</v>
      </c>
      <c r="BC2" s="11">
        <v>183.79067433067533</v>
      </c>
      <c r="BD2" s="11">
        <v>1.9757647268079052E-2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E2"/>
  <sheetViews>
    <sheetView workbookViewId="0"/>
  </sheetViews>
  <sheetFormatPr defaultRowHeight="14.4" x14ac:dyDescent="0.3"/>
  <cols>
    <col min="1" max="1" width="13.5546875" style="5" bestFit="1" customWidth="1"/>
    <col min="2" max="31" width="13.5546875" style="6" bestFit="1" customWidth="1"/>
  </cols>
  <sheetData>
    <row r="1" spans="1:31" ht="18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ht="18.75" customHeight="1" x14ac:dyDescent="0.3">
      <c r="A2" s="3" t="s">
        <v>31</v>
      </c>
      <c r="B2" s="4">
        <v>40.941000000000003</v>
      </c>
      <c r="C2" s="4">
        <v>3.7699999999999997E-2</v>
      </c>
      <c r="D2" s="4">
        <v>3.7100000000000001E-2</v>
      </c>
      <c r="E2" s="4">
        <v>1.1000000000000001E-3</v>
      </c>
      <c r="F2" s="4">
        <v>2.6200000000000001E-2</v>
      </c>
      <c r="G2" s="4">
        <v>1.1299999999999999E-2</v>
      </c>
      <c r="H2" s="4">
        <v>1.04E-2</v>
      </c>
      <c r="I2" s="4">
        <v>2.1700000000000001E-2</v>
      </c>
      <c r="J2" s="4">
        <v>1.2699999999999999E-2</v>
      </c>
      <c r="K2" s="4">
        <v>6.9999999999999999E-4</v>
      </c>
      <c r="L2" s="4">
        <v>5.2600000000000001E-2</v>
      </c>
      <c r="M2" s="4">
        <v>5.4000000000000003E-3</v>
      </c>
      <c r="N2" s="4">
        <v>2.1899999999999999E-2</v>
      </c>
      <c r="O2" s="4">
        <v>1.04E-2</v>
      </c>
      <c r="P2" s="4">
        <v>1.54E-2</v>
      </c>
      <c r="Q2" s="4">
        <v>0.1109</v>
      </c>
      <c r="R2" s="4">
        <v>3.7000000000000002E-3</v>
      </c>
      <c r="S2" s="4">
        <v>4.9799999999999997E-2</v>
      </c>
      <c r="T2" s="4">
        <v>4.4000000000000003E-3</v>
      </c>
      <c r="U2" s="4">
        <v>6.5263</v>
      </c>
      <c r="V2" s="4">
        <v>0.39500000000000002</v>
      </c>
      <c r="W2" s="4">
        <v>0.1414</v>
      </c>
      <c r="X2" s="4">
        <v>8.7300000000000003E-2</v>
      </c>
      <c r="Y2" s="4">
        <v>7.3000000000000001E-3</v>
      </c>
      <c r="Z2" s="4">
        <v>1E-4</v>
      </c>
      <c r="AA2" s="4">
        <v>5.8999999999999999E-3</v>
      </c>
      <c r="AB2" s="4">
        <v>2.4400000000000002E-2</v>
      </c>
      <c r="AC2" s="4">
        <v>3.5000000000000001E-3</v>
      </c>
      <c r="AD2" s="4">
        <v>5.6300000000000003E-2</v>
      </c>
      <c r="AE2" s="4">
        <v>0.42299999999999999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LabQCs</vt:lpstr>
      <vt:lpstr>LabQCs_ref_20</vt:lpstr>
      <vt:lpstr>References</vt:lpstr>
      <vt:lpstr>Normalization_aa</vt:lpstr>
      <vt:lpstr>Normalization_ac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2024-10-11T11:21:36Z</dcterms:created>
  <dcterms:modified xsi:type="dcterms:W3CDTF">2024-10-14T08:34:16Z</dcterms:modified>
</cp:coreProperties>
</file>