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8"/>
  </bookViews>
  <sheets>
    <sheet name="белчип" sheetId="3" r:id="rId1"/>
    <sheet name="Лист4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3" l="1"/>
  <c r="B51" i="3"/>
  <c r="B20" i="3"/>
  <c r="B52" i="3"/>
  <c r="B50" i="3"/>
  <c r="B49" i="3"/>
  <c r="B48" i="3"/>
  <c r="B47" i="3"/>
  <c r="B21" i="3"/>
  <c r="O10" i="3"/>
  <c r="B19" i="3"/>
  <c r="B18" i="3"/>
  <c r="B17" i="3"/>
  <c r="B16" i="3"/>
  <c r="B12" i="3"/>
  <c r="B41" i="3"/>
  <c r="O6" i="3"/>
  <c r="O5" i="3"/>
  <c r="B11" i="3"/>
  <c r="B10" i="3"/>
  <c r="B9" i="3"/>
  <c r="B8" i="3"/>
  <c r="B33" i="3"/>
  <c r="B32" i="3"/>
  <c r="B31" i="3"/>
  <c r="O4" i="3"/>
  <c r="B7" i="3"/>
  <c r="B5" i="3"/>
  <c r="F51" i="3"/>
  <c r="D51" i="3"/>
  <c r="D20" i="3"/>
  <c r="F20" i="3"/>
  <c r="D52" i="3"/>
  <c r="D49" i="3"/>
  <c r="D47" i="3"/>
  <c r="F48" i="3"/>
  <c r="F50" i="3"/>
  <c r="D50" i="3"/>
  <c r="D48" i="3"/>
  <c r="F52" i="3"/>
  <c r="F49" i="3"/>
  <c r="F47" i="3"/>
  <c r="D21" i="3"/>
  <c r="F21" i="3"/>
  <c r="S10" i="3"/>
  <c r="Q10" i="3"/>
  <c r="D19" i="3"/>
  <c r="F19" i="3"/>
  <c r="F18" i="3"/>
  <c r="D18" i="3"/>
  <c r="F17" i="3"/>
  <c r="D17" i="3"/>
  <c r="D16" i="3"/>
  <c r="F16" i="3"/>
  <c r="F12" i="3"/>
  <c r="D12" i="3"/>
  <c r="D41" i="3"/>
  <c r="F41" i="3"/>
  <c r="S5" i="3"/>
  <c r="Q5" i="3"/>
  <c r="S6" i="3"/>
  <c r="Q6" i="3"/>
  <c r="F10" i="3"/>
  <c r="D10" i="3"/>
  <c r="F11" i="3"/>
  <c r="D11" i="3"/>
  <c r="D9" i="3"/>
  <c r="F9" i="3"/>
  <c r="D8" i="3"/>
  <c r="F8" i="3"/>
  <c r="D32" i="3"/>
  <c r="F33" i="3"/>
  <c r="F31" i="3"/>
  <c r="D33" i="3"/>
  <c r="D31" i="3"/>
  <c r="F32" i="3"/>
  <c r="Q4" i="3"/>
  <c r="S4" i="3"/>
  <c r="D7" i="3"/>
  <c r="F7" i="3"/>
  <c r="D5" i="3"/>
  <c r="E51" i="3" l="1"/>
  <c r="E20" i="3"/>
  <c r="E48" i="3"/>
  <c r="E50" i="3"/>
  <c r="E47" i="3"/>
  <c r="E49" i="3"/>
  <c r="E52" i="3"/>
  <c r="E21" i="3"/>
  <c r="R10" i="3"/>
  <c r="E19" i="3"/>
  <c r="E18" i="3"/>
  <c r="E17" i="3"/>
  <c r="E16" i="3"/>
  <c r="E12" i="3"/>
  <c r="E41" i="3"/>
  <c r="R6" i="3"/>
  <c r="R5" i="3"/>
  <c r="E11" i="3"/>
  <c r="E10" i="3"/>
  <c r="E9" i="3"/>
  <c r="E8" i="3"/>
  <c r="E31" i="3"/>
  <c r="E33" i="3"/>
  <c r="E32" i="3"/>
  <c r="R4" i="3"/>
  <c r="E7" i="3"/>
  <c r="E5" i="3"/>
  <c r="F5" i="3"/>
  <c r="B4" i="3" l="1"/>
  <c r="B40" i="3"/>
  <c r="B38" i="3"/>
  <c r="B39" i="3"/>
  <c r="B35" i="3"/>
  <c r="B36" i="3"/>
  <c r="B37" i="3"/>
  <c r="B6" i="3"/>
  <c r="B34" i="3"/>
  <c r="F4" i="3"/>
  <c r="D4" i="3"/>
  <c r="F40" i="3"/>
  <c r="D40" i="3"/>
  <c r="D34" i="3"/>
  <c r="D36" i="3"/>
  <c r="D39" i="3"/>
  <c r="D35" i="3"/>
  <c r="D37" i="3"/>
  <c r="D6" i="3"/>
  <c r="D38" i="3"/>
  <c r="F39" i="3"/>
  <c r="F38" i="3"/>
  <c r="F37" i="3"/>
  <c r="F35" i="3"/>
  <c r="F36" i="3"/>
  <c r="F34" i="3"/>
  <c r="F6" i="3"/>
  <c r="E4" i="3" l="1"/>
  <c r="E38" i="3"/>
  <c r="E6" i="3"/>
  <c r="E37" i="3"/>
  <c r="E35" i="3"/>
  <c r="E39" i="3"/>
  <c r="E34" i="3"/>
  <c r="E42" i="3" s="1"/>
  <c r="E40" i="3"/>
  <c r="E36" i="3"/>
</calcChain>
</file>

<file path=xl/sharedStrings.xml><?xml version="1.0" encoding="utf-8"?>
<sst xmlns="http://schemas.openxmlformats.org/spreadsheetml/2006/main" count="81" uniqueCount="28">
  <si>
    <t>https://belchip.by/product/?selected_product=10603</t>
  </si>
  <si>
    <t>название</t>
  </si>
  <si>
    <t>ссылка</t>
  </si>
  <si>
    <t>https://belchip.by/product/?selected_product=01854</t>
  </si>
  <si>
    <t>https://belchip.by/product/?selected_product=28697</t>
  </si>
  <si>
    <t>номер</t>
  </si>
  <si>
    <t>https://belchip.by/product/?selected_product=03159</t>
  </si>
  <si>
    <t>https://belchip.by/product/?selected_product=55124</t>
  </si>
  <si>
    <t>https://belchip.by/product/?selected_product=39255</t>
  </si>
  <si>
    <t>https://belchip.by/product/?selected_product=55803</t>
  </si>
  <si>
    <t>https://belchip.by/product/?selected_product=34460</t>
  </si>
  <si>
    <t>кол-во</t>
  </si>
  <si>
    <t>цена*кол-во</t>
  </si>
  <si>
    <t>цена/шт.</t>
  </si>
  <si>
    <t>https://belchip.by/product/?selected_product=50150</t>
  </si>
  <si>
    <t>https://belchip.by/product/?selected_product=34058</t>
  </si>
  <si>
    <t>плата1:</t>
  </si>
  <si>
    <t>купить:</t>
  </si>
  <si>
    <t>плата2:</t>
  </si>
  <si>
    <t>ИТОГО:</t>
  </si>
  <si>
    <t>https://belchip.by/product/?selected_product=50067</t>
  </si>
  <si>
    <t>то что есть:</t>
  </si>
  <si>
    <t>https://belchip.by/product/?selected_product=29373</t>
  </si>
  <si>
    <t>https://belchip.by/product/?selected_product=30392</t>
  </si>
  <si>
    <t>https://belchip.by/product/?selected_product=56700</t>
  </si>
  <si>
    <t>https://belchip.by/product/?selected_product=10362</t>
  </si>
  <si>
    <t>https://belchip.by/product/?selected_product=47606</t>
  </si>
  <si>
    <t>https://belchip.by/product/?selected_product=01564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</si>
</sst>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elchip.by/product/?selected_product=29373" TargetMode="External"/><Relationship Id="rId1" Type="http://schemas.openxmlformats.org/officeDocument/2006/relationships/hyperlink" Target="https://belchip.by/product/?selected_product=29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53"/>
  <sheetViews>
    <sheetView tabSelected="1" topLeftCell="A19" zoomScaleNormal="100" workbookViewId="0">
      <selection activeCell="H24" sqref="H24"/>
    </sheetView>
  </sheetViews>
  <sheetFormatPr defaultRowHeight="14.4" x14ac:dyDescent="0.3"/>
  <cols>
    <col min="4" max="4" width="17.88671875" customWidth="1"/>
  </cols>
  <sheetData>
    <row r="1" spans="1:19" x14ac:dyDescent="0.3">
      <c r="A1" t="s">
        <v>16</v>
      </c>
      <c r="N1" t="s">
        <v>18</v>
      </c>
    </row>
    <row r="2" spans="1:19" x14ac:dyDescent="0.3">
      <c r="A2" t="s">
        <v>17</v>
      </c>
      <c r="N2" t="s">
        <v>17</v>
      </c>
    </row>
    <row r="3" spans="1:19" x14ac:dyDescent="0.3">
      <c r="A3" t="s">
        <v>2</v>
      </c>
      <c r="B3" t="s">
        <v>5</v>
      </c>
      <c r="C3" t="s">
        <v>11</v>
      </c>
      <c r="D3" t="s">
        <v>13</v>
      </c>
      <c r="E3" t="s">
        <v>12</v>
      </c>
      <c r="F3" t="s">
        <v>1</v>
      </c>
      <c r="N3" t="s">
        <v>2</v>
      </c>
      <c r="O3" t="s">
        <v>5</v>
      </c>
      <c r="P3" t="s">
        <v>11</v>
      </c>
      <c r="Q3" t="s">
        <v>13</v>
      </c>
      <c r="R3" t="s">
        <v>12</v>
      </c>
      <c r="S3" t="s">
        <v>1</v>
      </c>
    </row>
    <row r="4" spans="1:19" x14ac:dyDescent="0.3">
      <c r="A4" s="1" t="s">
        <v>0</v>
      </c>
      <c r="B4" t="str">
        <f>MID(A4, FIND("selected_product=", A4) + 16, LEN(A4))</f>
        <v>=10603</v>
      </c>
      <c r="C4">
        <v>1</v>
      </c>
      <c r="D4" t="str">
        <f>GetPriceProduct(A4)</f>
        <v>6.74 руб./шт</v>
      </c>
      <c r="E4" s="2">
        <f>SUBSTITUTE(MID(D4,1,4),".",",")*C4</f>
        <v>6.74</v>
      </c>
      <c r="F4" t="str">
        <f>GetProductName(A4)</f>
        <v>Микроконтроллер STM32F103C8T6 / LQFP-48</v>
      </c>
      <c r="N4" t="s">
        <v>6</v>
      </c>
      <c r="O4" t="str">
        <f t="shared" ref="O4:O6" si="0">MID(N4, FIND("selected_product=", N4) + 16, LEN(N4))</f>
        <v>=03159</v>
      </c>
      <c r="P4">
        <v>2</v>
      </c>
      <c r="Q4" t="str">
        <f t="shared" ref="Q4:Q6" si="1">GetPriceProduct(N4)</f>
        <v>0.98 руб./шт</v>
      </c>
      <c r="R4" s="2">
        <f t="shared" ref="R4:R6" si="2">SUBSTITUTE(MID(Q4,1,4),".",",")*P4</f>
        <v>1.96</v>
      </c>
      <c r="S4" t="str">
        <f>GetProductName(N4)</f>
        <v>Конденсатор танталовый SMD C 10uF 16V 10% / TAJC106K016RNJ</v>
      </c>
    </row>
    <row r="5" spans="1:19" x14ac:dyDescent="0.3">
      <c r="A5" t="s">
        <v>3</v>
      </c>
      <c r="B5" t="str">
        <f t="shared" ref="B5" si="3">MID(A5, FIND("selected_product=", A5) + 16, LEN(A5))</f>
        <v>=01854</v>
      </c>
      <c r="C5">
        <v>4</v>
      </c>
      <c r="D5" t="str">
        <f t="shared" ref="D5" si="4">GetPriceProduct(A5)</f>
        <v>0.10 руб./шт</v>
      </c>
      <c r="E5" s="2">
        <f t="shared" ref="E5" si="5">SUBSTITUTE(MID(D5,1,4),".",",")*C5</f>
        <v>0.4</v>
      </c>
      <c r="F5" t="str">
        <f>GetProductName(A5)</f>
        <v>Стабилитрон BZX84C3V3 / 3.3В, 0.25Вт</v>
      </c>
      <c r="N5" t="s">
        <v>10</v>
      </c>
      <c r="O5" t="str">
        <f t="shared" si="0"/>
        <v>=34460</v>
      </c>
      <c r="P5">
        <v>1</v>
      </c>
      <c r="Q5" t="str">
        <f t="shared" si="1"/>
        <v>0.29 руб./шт</v>
      </c>
      <c r="R5" s="2">
        <f t="shared" si="2"/>
        <v>0.28999999999999998</v>
      </c>
      <c r="S5" t="str">
        <f>GetProductName(N5)</f>
        <v>Разъем штыревой PBS 1x12 / PBS-12 ( DS1023-1x12S21 ) гнездо на плату шаг 2.54</v>
      </c>
    </row>
    <row r="6" spans="1:19" x14ac:dyDescent="0.3">
      <c r="A6" t="s">
        <v>4</v>
      </c>
      <c r="B6" t="str">
        <f>MID(A6, FIND("selected_product=", A6) + 16, LEN(A6))</f>
        <v>=28697</v>
      </c>
      <c r="C6">
        <v>4</v>
      </c>
      <c r="D6" t="str">
        <f>GetPriceProduct(A6)</f>
        <v>0.05 руб./шт</v>
      </c>
      <c r="E6" s="2">
        <f>SUBSTITUTE(MID(D6,1,4),".",",")*C6</f>
        <v>0.2</v>
      </c>
      <c r="F6" t="str">
        <f>GetProductName(A6)</f>
        <v>Транзистор биполярный BC857A / PNP, 0.1А, 45В, SOT-23</v>
      </c>
      <c r="N6" t="s">
        <v>15</v>
      </c>
      <c r="O6" t="str">
        <f t="shared" si="0"/>
        <v>=34058</v>
      </c>
      <c r="P6">
        <v>1</v>
      </c>
      <c r="Q6" t="str">
        <f t="shared" si="1"/>
        <v>8.71 руб./шт</v>
      </c>
      <c r="R6" s="2">
        <f t="shared" si="2"/>
        <v>8.7100000000000009</v>
      </c>
      <c r="S6" t="str">
        <f>GetProductName(N6)</f>
        <v>Субмодуль TB6612FNG / драйвер шагового двигателя, 1.2А, 2.7-5.5В, макс. 12В</v>
      </c>
    </row>
    <row r="7" spans="1:19" x14ac:dyDescent="0.3">
      <c r="A7" t="s">
        <v>6</v>
      </c>
      <c r="B7" t="str">
        <f t="shared" ref="B7:B13" si="6">MID(A7, FIND("selected_product=", A7) + 16, LEN(A7))</f>
        <v>=03159</v>
      </c>
      <c r="C7">
        <v>2</v>
      </c>
      <c r="D7" t="str">
        <f t="shared" ref="D7:D13" si="7">GetPriceProduct(A7)</f>
        <v>0.98 руб./шт</v>
      </c>
      <c r="E7" s="2">
        <f t="shared" ref="E7:E13" si="8">SUBSTITUTE(MID(D7,1,4),".",",")*C7</f>
        <v>1.96</v>
      </c>
      <c r="F7" t="str">
        <f>GetProductName(A7)</f>
        <v>Конденсатор танталовый SMD C 10uF 16V 10% / TAJC106K016RNJ</v>
      </c>
    </row>
    <row r="8" spans="1:19" x14ac:dyDescent="0.3">
      <c r="A8" t="s">
        <v>7</v>
      </c>
      <c r="B8" t="str">
        <f t="shared" si="6"/>
        <v>=55124</v>
      </c>
      <c r="C8">
        <v>1</v>
      </c>
      <c r="D8" t="str">
        <f t="shared" si="7"/>
        <v>0.04 руб./шт</v>
      </c>
      <c r="E8" s="2">
        <f t="shared" si="8"/>
        <v>0.04</v>
      </c>
      <c r="F8" t="str">
        <f>GetProductName(A8)</f>
        <v>Светодиод SMD LLS0805SURC / красный</v>
      </c>
      <c r="N8" t="s">
        <v>21</v>
      </c>
    </row>
    <row r="9" spans="1:19" x14ac:dyDescent="0.3">
      <c r="A9" t="s">
        <v>14</v>
      </c>
      <c r="B9" t="str">
        <f t="shared" si="6"/>
        <v>=50150</v>
      </c>
      <c r="C9">
        <v>1</v>
      </c>
      <c r="D9" t="str">
        <f t="shared" si="7"/>
        <v>0.62 руб./шт</v>
      </c>
      <c r="E9" s="2">
        <f t="shared" si="8"/>
        <v>0.62</v>
      </c>
      <c r="F9" t="str">
        <f>GetProductName(A9)</f>
        <v>Линейный стабилизатор напряжения LM1117GS-3.3 / 3.3В, 1А, SOT-223</v>
      </c>
      <c r="N9" t="s">
        <v>2</v>
      </c>
      <c r="O9" t="s">
        <v>5</v>
      </c>
      <c r="P9" t="s">
        <v>11</v>
      </c>
      <c r="Q9" t="s">
        <v>13</v>
      </c>
      <c r="R9" t="s">
        <v>12</v>
      </c>
      <c r="S9" t="s">
        <v>1</v>
      </c>
    </row>
    <row r="10" spans="1:19" x14ac:dyDescent="0.3">
      <c r="A10" t="s">
        <v>8</v>
      </c>
      <c r="B10" t="str">
        <f>MID(A10, FIND("selected_product=", A10) + 16, LEN(A10))</f>
        <v>=39255</v>
      </c>
      <c r="C10">
        <v>1</v>
      </c>
      <c r="D10" t="str">
        <f>GetPriceProduct(A10)</f>
        <v>0.17 руб./шт</v>
      </c>
      <c r="E10" s="2">
        <f>SUBSTITUTE(MID(D10,1,4),".",",")*C10</f>
        <v>0.17</v>
      </c>
      <c r="F10" t="str">
        <f>GetProductName(A10)</f>
        <v>Кнопка тактовая L-KLS7-TS3303A-1.5-250-B / 3.5x3.5x1.5 smd (T330)</v>
      </c>
      <c r="N10" t="s">
        <v>26</v>
      </c>
      <c r="O10" t="str">
        <f>MID(N10, FIND("selected_product=", N10) + 16, LEN(N10))</f>
        <v>=47606</v>
      </c>
      <c r="P10">
        <v>2</v>
      </c>
      <c r="Q10" t="str">
        <f>GetPriceProduct(N10)</f>
        <v>0.04 руб./шт</v>
      </c>
      <c r="R10" s="2">
        <f>SUBSTITUTE(MID(Q10,1,4),".",",")*P10</f>
        <v>0.08</v>
      </c>
      <c r="S10" t="str">
        <f>GetProductName(N10)</f>
        <v>Конденсатор SMD 0603 0.1uF 16V X7R ± 10% / CL10B104KO8NNNC</v>
      </c>
    </row>
    <row r="11" spans="1:19" x14ac:dyDescent="0.3">
      <c r="A11" t="s">
        <v>9</v>
      </c>
      <c r="B11" t="str">
        <f>MID(A11, FIND("selected_product=", A11) + 16, LEN(A11))</f>
        <v>=55803</v>
      </c>
      <c r="C11">
        <v>1</v>
      </c>
      <c r="D11" t="str">
        <f>GetPriceProduct(A11)</f>
        <v>0.10 руб./шт</v>
      </c>
      <c r="E11" s="2">
        <f>SUBSTITUTE(MID(D11,1,4),".",",")*C11</f>
        <v>0.1</v>
      </c>
      <c r="F11" t="str">
        <f>GetProductName(A11)</f>
        <v>Разъем штыревой PLS-12 / штырь на плату шаг 2.54мм</v>
      </c>
    </row>
    <row r="12" spans="1:19" x14ac:dyDescent="0.3">
      <c r="A12" t="s">
        <v>20</v>
      </c>
      <c r="B12" t="str">
        <f>MID(A12, FIND("selected_product=", A12) + 16, LEN(A12))</f>
        <v>=50067</v>
      </c>
      <c r="C12">
        <v>2</v>
      </c>
      <c r="D12" t="str">
        <f>GetPriceProduct(A12)</f>
        <v>1.42 руб./шт</v>
      </c>
      <c r="E12" s="2">
        <f>SUBSTITUTE(MID(D12,1,4),".",",")*C12</f>
        <v>2.84</v>
      </c>
      <c r="F12" t="str">
        <f>GetProductName(A12)</f>
        <v>Резонатор кварцевый SMD NX5032GA-8.000M-STD-CSU-1</v>
      </c>
    </row>
    <row r="14" spans="1:19" x14ac:dyDescent="0.3">
      <c r="A14" t="s">
        <v>21</v>
      </c>
    </row>
    <row r="15" spans="1:19" x14ac:dyDescent="0.3">
      <c r="A15" t="s">
        <v>2</v>
      </c>
      <c r="B15" t="s">
        <v>5</v>
      </c>
      <c r="C15" t="s">
        <v>11</v>
      </c>
      <c r="D15" t="s">
        <v>13</v>
      </c>
      <c r="E15" t="s">
        <v>12</v>
      </c>
      <c r="F15" t="s">
        <v>1</v>
      </c>
    </row>
    <row r="16" spans="1:19" x14ac:dyDescent="0.3">
      <c r="A16" s="1" t="s">
        <v>22</v>
      </c>
      <c r="B16" t="str">
        <f>MID(A16, FIND("selected_product=", A16) + 16, LEN(A16))</f>
        <v>=29373</v>
      </c>
      <c r="C16">
        <v>1</v>
      </c>
      <c r="D16" t="str">
        <f>GetPriceProduct(A16)</f>
        <v>0.05 руб./шт</v>
      </c>
      <c r="E16" s="2">
        <f>SUBSTITUTE(MID(D16,1,4),".",",")*C16</f>
        <v>0.05</v>
      </c>
      <c r="F16" t="str">
        <f>GetProductName(A16)</f>
        <v>Резистор SMD 0603 68R ±1% (0.1W) / SMD0603-68R-1%</v>
      </c>
    </row>
    <row r="17" spans="1:12" x14ac:dyDescent="0.3">
      <c r="A17" t="s">
        <v>23</v>
      </c>
      <c r="B17" t="str">
        <f>MID(A17, FIND("selected_product=", A17) + 16, LEN(A17))</f>
        <v>=30392</v>
      </c>
      <c r="C17">
        <v>8</v>
      </c>
      <c r="D17" t="str">
        <f>GetPriceProduct(A17)</f>
        <v>0.06 руб./шт</v>
      </c>
      <c r="E17" s="2">
        <f>SUBSTITUTE(MID(D17,1,4),".",",")*C17</f>
        <v>0.48</v>
      </c>
      <c r="F17" t="str">
        <f>GetProductName(A17)</f>
        <v>Резистор SMD 0603 1K ±1% (0.1W) / RC0603FR-071KL</v>
      </c>
    </row>
    <row r="18" spans="1:12" x14ac:dyDescent="0.3">
      <c r="A18" t="s">
        <v>24</v>
      </c>
      <c r="B18" t="str">
        <f>MID(A18, FIND("selected_product=", A18) + 16, LEN(A18))</f>
        <v>=56700</v>
      </c>
      <c r="C18">
        <v>8</v>
      </c>
      <c r="D18" t="str">
        <f>GetPriceProduct(A18)</f>
        <v>0.24 руб./шт</v>
      </c>
      <c r="E18" s="2">
        <f>SUBSTITUTE(MID(D18,1,4),".",",")*C18</f>
        <v>1.92</v>
      </c>
      <c r="F18" t="str">
        <f>GetProductName(A18)</f>
        <v>Резистор SMD 0603 10K ±0.1% (0.1W) / RT0603BRB0710KL</v>
      </c>
    </row>
    <row r="19" spans="1:12" x14ac:dyDescent="0.3">
      <c r="A19" t="s">
        <v>25</v>
      </c>
      <c r="B19" t="str">
        <f>MID(A19, FIND("selected_product=", A19) + 16, LEN(A19))</f>
        <v>=10362</v>
      </c>
      <c r="C19">
        <v>1</v>
      </c>
      <c r="D19" t="str">
        <f>GetPriceProduct(A19)</f>
        <v>0.50 руб./упак</v>
      </c>
      <c r="E19" s="2">
        <f>SUBSTITUTE(MID(D19,1,4),".",",")*C19</f>
        <v>0.5</v>
      </c>
      <c r="F19" t="str">
        <f>GetProductName(A19)</f>
        <v>Резистор SMD 0603 100K ±1% (0.1W) / ERJ-3EKF1003V (10шт.)</v>
      </c>
      <c r="L19">
        <v>4</v>
      </c>
    </row>
    <row r="20" spans="1:12" x14ac:dyDescent="0.3">
      <c r="A20" t="s">
        <v>26</v>
      </c>
      <c r="B20" t="str">
        <f>MID(A20, FIND("selected_product=", A20) + 16, LEN(A20))</f>
        <v>=47606</v>
      </c>
      <c r="C20">
        <v>2</v>
      </c>
      <c r="D20" t="str">
        <f>GetPriceProduct(A20)</f>
        <v>0.04 руб./шт</v>
      </c>
      <c r="E20" s="2">
        <f>SUBSTITUTE(MID(D20,1,4),".",",")*C20</f>
        <v>0.08</v>
      </c>
      <c r="F20" t="str">
        <f>GetProductName(A20)</f>
        <v>Конденсатор SMD 0603 0.1uF 16V X7R ± 10% / CL10B104KO8NNNC</v>
      </c>
    </row>
    <row r="21" spans="1:12" x14ac:dyDescent="0.3">
      <c r="A21" t="s">
        <v>27</v>
      </c>
      <c r="B21" t="str">
        <f>MID(A21, FIND("selected_product=", A21) + 16, LEN(A21))</f>
        <v>=01564</v>
      </c>
      <c r="C21">
        <v>1</v>
      </c>
      <c r="D21" t="str">
        <f>GetPriceProduct(A21)</f>
        <v>0.40 руб./упак</v>
      </c>
      <c r="E21" s="2">
        <f>SUBSTITUTE(MID(D21,1,4),".",",")*C21</f>
        <v>0.4</v>
      </c>
      <c r="F21" t="str">
        <f>GetProductName(A21)</f>
        <v>Конденсатор SMD 0603 30pF 50V (NP0) ± 5% (10шт.)</v>
      </c>
      <c r="L21">
        <v>2</v>
      </c>
    </row>
    <row r="22" spans="1:12" x14ac:dyDescent="0.3">
      <c r="E22" s="2"/>
    </row>
    <row r="29" spans="1:12" x14ac:dyDescent="0.3">
      <c r="A29" t="s">
        <v>19</v>
      </c>
    </row>
    <row r="30" spans="1:12" x14ac:dyDescent="0.3">
      <c r="A30" t="s">
        <v>2</v>
      </c>
      <c r="B30" t="s">
        <v>5</v>
      </c>
      <c r="C30" t="s">
        <v>11</v>
      </c>
      <c r="D30" t="s">
        <v>13</v>
      </c>
      <c r="E30" t="s">
        <v>12</v>
      </c>
      <c r="F30" t="s">
        <v>1</v>
      </c>
    </row>
    <row r="31" spans="1:12" x14ac:dyDescent="0.3">
      <c r="A31" s="1" t="s">
        <v>0</v>
      </c>
      <c r="B31" t="str">
        <f>MID(A31, FIND("selected_product=", A31) + 16, LEN(A31))</f>
        <v>=10603</v>
      </c>
      <c r="C31">
        <v>1</v>
      </c>
      <c r="D31" t="str">
        <f>GetPriceProduct(A31)</f>
        <v>6.74 руб./шт</v>
      </c>
      <c r="E31" s="2">
        <f>SUBSTITUTE(MID(D31,1,4),".",",")*C31</f>
        <v>6.74</v>
      </c>
      <c r="F31" t="str">
        <f>GetProductName(A31)</f>
        <v>Микроконтроллер STM32F103C8T6 / LQFP-48</v>
      </c>
    </row>
    <row r="32" spans="1:12" x14ac:dyDescent="0.3">
      <c r="A32" t="s">
        <v>3</v>
      </c>
      <c r="B32" t="str">
        <f t="shared" ref="B32" si="9">MID(A32, FIND("selected_product=", A32) + 16, LEN(A32))</f>
        <v>=01854</v>
      </c>
      <c r="C32">
        <v>4</v>
      </c>
      <c r="D32" t="str">
        <f t="shared" ref="D32" si="10">GetPriceProduct(A32)</f>
        <v>0.10 руб./шт</v>
      </c>
      <c r="E32" s="2">
        <f t="shared" ref="E32" si="11">SUBSTITUTE(MID(D32,1,4),".",",")*C32</f>
        <v>0.4</v>
      </c>
      <c r="F32" t="str">
        <f>GetProductName(A32)</f>
        <v>Стабилитрон BZX84C3V3 / 3.3В, 0.25Вт</v>
      </c>
    </row>
    <row r="33" spans="1:6" x14ac:dyDescent="0.3">
      <c r="A33" t="s">
        <v>4</v>
      </c>
      <c r="B33" t="str">
        <f>MID(A33, FIND("selected_product=", A33) + 16, LEN(A33))</f>
        <v>=28697</v>
      </c>
      <c r="C33">
        <v>4</v>
      </c>
      <c r="D33" t="str">
        <f>GetPriceProduct(A33)</f>
        <v>0.05 руб./шт</v>
      </c>
      <c r="E33" s="2">
        <f>SUBSTITUTE(MID(D33,1,4),".",",")*C33</f>
        <v>0.2</v>
      </c>
      <c r="F33" t="str">
        <f>GetProductName(A33)</f>
        <v>Транзистор биполярный BC857A / PNP, 0.1А, 45В, SOT-23</v>
      </c>
    </row>
    <row r="34" spans="1:6" x14ac:dyDescent="0.3">
      <c r="A34" t="s">
        <v>6</v>
      </c>
      <c r="B34" t="str">
        <f t="shared" ref="B34:B41" si="12">MID(A34, FIND("selected_product=", A34) + 16, LEN(A34))</f>
        <v>=03159</v>
      </c>
      <c r="C34">
        <v>4</v>
      </c>
      <c r="D34" t="str">
        <f t="shared" ref="D34:D40" si="13">GetPriceProduct(A34)</f>
        <v>0.98 руб./шт</v>
      </c>
      <c r="E34" s="2">
        <f t="shared" ref="E34:E40" si="14">SUBSTITUTE(MID(D34,1,4),".",",")*C34</f>
        <v>3.92</v>
      </c>
      <c r="F34" t="str">
        <f>GetProductName(A34)</f>
        <v>Конденсатор танталовый SMD C 10uF 16V 10% / TAJC106K016RNJ</v>
      </c>
    </row>
    <row r="35" spans="1:6" x14ac:dyDescent="0.3">
      <c r="A35" t="s">
        <v>7</v>
      </c>
      <c r="B35" t="str">
        <f t="shared" si="12"/>
        <v>=55124</v>
      </c>
      <c r="C35">
        <v>1</v>
      </c>
      <c r="D35" t="str">
        <f t="shared" si="13"/>
        <v>0.04 руб./шт</v>
      </c>
      <c r="E35" s="2">
        <f t="shared" si="14"/>
        <v>0.04</v>
      </c>
      <c r="F35" t="str">
        <f>GetProductName(A35)</f>
        <v>Светодиод SMD LLS0805SURC / красный</v>
      </c>
    </row>
    <row r="36" spans="1:6" x14ac:dyDescent="0.3">
      <c r="A36" t="s">
        <v>14</v>
      </c>
      <c r="B36" t="str">
        <f t="shared" si="12"/>
        <v>=50150</v>
      </c>
      <c r="C36">
        <v>1</v>
      </c>
      <c r="D36" t="str">
        <f t="shared" si="13"/>
        <v>0.62 руб./шт</v>
      </c>
      <c r="E36" s="2">
        <f t="shared" si="14"/>
        <v>0.62</v>
      </c>
      <c r="F36" t="str">
        <f>GetProductName(A36)</f>
        <v>Линейный стабилизатор напряжения LM1117GS-3.3 / 3.3В, 1А, SOT-223</v>
      </c>
    </row>
    <row r="37" spans="1:6" x14ac:dyDescent="0.3">
      <c r="A37" t="s">
        <v>8</v>
      </c>
      <c r="B37" t="str">
        <f t="shared" si="12"/>
        <v>=39255</v>
      </c>
      <c r="C37">
        <v>1</v>
      </c>
      <c r="D37" t="str">
        <f t="shared" si="13"/>
        <v>0.17 руб./шт</v>
      </c>
      <c r="E37" s="2">
        <f t="shared" si="14"/>
        <v>0.17</v>
      </c>
      <c r="F37" t="str">
        <f>GetProductName(A37)</f>
        <v>Кнопка тактовая L-KLS7-TS3303A-1.5-250-B / 3.5x3.5x1.5 smd (T330)</v>
      </c>
    </row>
    <row r="38" spans="1:6" x14ac:dyDescent="0.3">
      <c r="A38" t="s">
        <v>9</v>
      </c>
      <c r="B38" t="str">
        <f t="shared" si="12"/>
        <v>=55803</v>
      </c>
      <c r="C38">
        <v>1</v>
      </c>
      <c r="D38" t="str">
        <f t="shared" si="13"/>
        <v>0.10 руб./шт</v>
      </c>
      <c r="E38" s="2">
        <f t="shared" si="14"/>
        <v>0.1</v>
      </c>
      <c r="F38" t="str">
        <f>GetProductName(A38)</f>
        <v>Разъем штыревой PLS-12 / штырь на плату шаг 2.54мм</v>
      </c>
    </row>
    <row r="39" spans="1:6" x14ac:dyDescent="0.3">
      <c r="A39" t="s">
        <v>10</v>
      </c>
      <c r="B39" t="str">
        <f t="shared" si="12"/>
        <v>=34460</v>
      </c>
      <c r="C39">
        <v>1</v>
      </c>
      <c r="D39" t="str">
        <f t="shared" si="13"/>
        <v>0.29 руб./шт</v>
      </c>
      <c r="E39" s="2">
        <f t="shared" si="14"/>
        <v>0.28999999999999998</v>
      </c>
      <c r="F39" t="str">
        <f>GetProductName(A39)</f>
        <v>Разъем штыревой PBS 1x12 / PBS-12 ( DS1023-1x12S21 ) гнездо на плату шаг 2.54</v>
      </c>
    </row>
    <row r="40" spans="1:6" x14ac:dyDescent="0.3">
      <c r="A40" t="s">
        <v>15</v>
      </c>
      <c r="B40" t="str">
        <f t="shared" si="12"/>
        <v>=34058</v>
      </c>
      <c r="C40">
        <v>1</v>
      </c>
      <c r="D40" t="str">
        <f t="shared" si="13"/>
        <v>8.71 руб./шт</v>
      </c>
      <c r="E40" s="2">
        <f t="shared" si="14"/>
        <v>8.7100000000000009</v>
      </c>
      <c r="F40" t="str">
        <f>GetProductName(A40)</f>
        <v>Субмодуль TB6612FNG / драйвер шагового двигателя, 1.2А, 2.7-5.5В, макс. 12В</v>
      </c>
    </row>
    <row r="41" spans="1:6" x14ac:dyDescent="0.3">
      <c r="A41" t="s">
        <v>20</v>
      </c>
      <c r="B41" t="str">
        <f t="shared" si="12"/>
        <v>=50067</v>
      </c>
      <c r="C41">
        <v>2</v>
      </c>
      <c r="D41" t="str">
        <f t="shared" ref="D41" si="15">GetPriceProduct(A41)</f>
        <v>1.42 руб./шт</v>
      </c>
      <c r="E41" s="2">
        <f t="shared" ref="E41" si="16">SUBSTITUTE(MID(D41,1,4),".",",")*C41</f>
        <v>2.84</v>
      </c>
      <c r="F41" t="str">
        <f>GetProductName(A41)</f>
        <v>Резонатор кварцевый SMD NX5032GA-8.000M-STD-CSU-1</v>
      </c>
    </row>
    <row r="42" spans="1:6" x14ac:dyDescent="0.3">
      <c r="D42" t="s">
        <v>19</v>
      </c>
      <c r="E42" s="2">
        <f>SUM(E31:E41)</f>
        <v>24.029999999999998</v>
      </c>
    </row>
    <row r="45" spans="1:6" x14ac:dyDescent="0.3">
      <c r="A45" t="s">
        <v>21</v>
      </c>
    </row>
    <row r="46" spans="1:6" x14ac:dyDescent="0.3">
      <c r="A46" t="s">
        <v>2</v>
      </c>
      <c r="B46" t="s">
        <v>5</v>
      </c>
      <c r="C46" t="s">
        <v>11</v>
      </c>
      <c r="D46" t="s">
        <v>13</v>
      </c>
      <c r="E46" t="s">
        <v>12</v>
      </c>
      <c r="F46" t="s">
        <v>1</v>
      </c>
    </row>
    <row r="47" spans="1:6" x14ac:dyDescent="0.3">
      <c r="A47" s="1" t="s">
        <v>22</v>
      </c>
      <c r="B47" t="str">
        <f>MID(A47, FIND("selected_product=", A47) + 16, LEN(A47))</f>
        <v>=29373</v>
      </c>
      <c r="C47">
        <v>1</v>
      </c>
      <c r="D47" t="str">
        <f>GetPriceProduct(A47)</f>
        <v>0.05 руб./шт</v>
      </c>
      <c r="E47" s="2">
        <f>SUBSTITUTE(MID(D47,1,4),".",",")*C47</f>
        <v>0.05</v>
      </c>
      <c r="F47" t="str">
        <f>GetProductName(A47)</f>
        <v>Резистор SMD 0603 68R ±1% (0.1W) / SMD0603-68R-1%</v>
      </c>
    </row>
    <row r="48" spans="1:6" x14ac:dyDescent="0.3">
      <c r="A48" t="s">
        <v>23</v>
      </c>
      <c r="B48" t="str">
        <f>MID(A48, FIND("selected_product=", A48) + 16, LEN(A48))</f>
        <v>=30392</v>
      </c>
      <c r="C48">
        <v>8</v>
      </c>
      <c r="D48" t="str">
        <f>GetPriceProduct(A48)</f>
        <v>0.06 руб./шт</v>
      </c>
      <c r="E48" s="2">
        <f>SUBSTITUTE(MID(D48,1,4),".",",")*C48</f>
        <v>0.48</v>
      </c>
      <c r="F48" t="str">
        <f>GetProductName(A48)</f>
        <v>Резистор SMD 0603 1K ±1% (0.1W) / RC0603FR-071KL</v>
      </c>
    </row>
    <row r="49" spans="1:12" x14ac:dyDescent="0.3">
      <c r="A49" t="s">
        <v>24</v>
      </c>
      <c r="B49" t="str">
        <f>MID(A49, FIND("selected_product=", A49) + 16, LEN(A49))</f>
        <v>=56700</v>
      </c>
      <c r="C49">
        <v>8</v>
      </c>
      <c r="D49" t="str">
        <f>GetPriceProduct(A49)</f>
        <v>0.24 руб./шт</v>
      </c>
      <c r="E49" s="2">
        <f>SUBSTITUTE(MID(D49,1,4),".",",")*C49</f>
        <v>1.92</v>
      </c>
      <c r="F49" t="str">
        <f>GetProductName(A49)</f>
        <v>Резистор SMD 0603 10K ±0.1% (0.1W) / RT0603BRB0710KL</v>
      </c>
    </row>
    <row r="50" spans="1:12" x14ac:dyDescent="0.3">
      <c r="A50" t="s">
        <v>25</v>
      </c>
      <c r="B50" t="str">
        <f>MID(A50, FIND("selected_product=", A50) + 16, LEN(A50))</f>
        <v>=10362</v>
      </c>
      <c r="C50">
        <v>1</v>
      </c>
      <c r="D50" t="str">
        <f>GetPriceProduct(A50)</f>
        <v>0.50 руб./упак</v>
      </c>
      <c r="E50" s="2">
        <f>SUBSTITUTE(MID(D50,1,4),".",",")*C50</f>
        <v>0.5</v>
      </c>
      <c r="F50" t="str">
        <f>GetProductName(A50)</f>
        <v>Резистор SMD 0603 100K ±1% (0.1W) / ERJ-3EKF1003V (10шт.)</v>
      </c>
      <c r="L50">
        <v>4</v>
      </c>
    </row>
    <row r="51" spans="1:12" x14ac:dyDescent="0.3">
      <c r="A51" t="s">
        <v>26</v>
      </c>
      <c r="B51" t="str">
        <f>MID(A51, FIND("selected_product=", A51) + 16, LEN(A51))</f>
        <v>=47606</v>
      </c>
      <c r="C51">
        <v>5</v>
      </c>
      <c r="D51" t="str">
        <f>GetPriceProduct(A51)</f>
        <v>0.04 руб./шт</v>
      </c>
      <c r="E51" s="2">
        <f>SUBSTITUTE(MID(D51,1,4),".",",")*C51</f>
        <v>0.2</v>
      </c>
      <c r="F51" t="str">
        <f>GetProductName(A51)</f>
        <v>Конденсатор SMD 0603 0.1uF 16V X7R ± 10% / CL10B104KO8NNNC</v>
      </c>
    </row>
    <row r="52" spans="1:12" x14ac:dyDescent="0.3">
      <c r="A52" t="s">
        <v>27</v>
      </c>
      <c r="B52" t="str">
        <f>MID(A52, FIND("selected_product=", A52) + 16, LEN(A52))</f>
        <v>=01564</v>
      </c>
      <c r="C52">
        <v>1</v>
      </c>
      <c r="D52" t="str">
        <f>GetPriceProduct(A52)</f>
        <v>0.40 руб./упак</v>
      </c>
      <c r="E52" s="2">
        <f>SUBSTITUTE(MID(D52,1,4),".",",")*C52</f>
        <v>0.4</v>
      </c>
      <c r="F52" t="str">
        <f>GetProductName(A52)</f>
        <v>Конденсатор SMD 0603 30pF 50V (NP0) ± 5% (10шт.)</v>
      </c>
      <c r="L52">
        <v>2</v>
      </c>
    </row>
    <row r="53" spans="1:12" x14ac:dyDescent="0.3">
      <c r="E53" s="2">
        <f>SUM(E47:E52)</f>
        <v>3.5500000000000003</v>
      </c>
    </row>
  </sheetData>
  <hyperlinks>
    <hyperlink ref="A16" r:id="rId1"/>
    <hyperlink ref="A4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белчип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2025-03-11T12:07:31Z</dcterms:modified>
</cp:coreProperties>
</file>