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Program Files\AutoHotkey\Projects\Keybord_Assistant\source\help\"/>
    </mc:Choice>
  </mc:AlternateContent>
  <bookViews>
    <workbookView xWindow="0" yWindow="0" windowWidth="23040" windowHeight="9228"/>
  </bookViews>
  <sheets>
    <sheet name="settings_INI" sheetId="8" r:id="rId1"/>
    <sheet name="settings_LNG" sheetId="7" r:id="rId2"/>
    <sheet name="RU" sheetId="3" r:id="rId3"/>
    <sheet name="EN" sheetId="16" r:id="rId4"/>
    <sheet name="DE" sheetId="17" r:id="rId5"/>
    <sheet name="FR" sheetId="18" r:id="rId6"/>
    <sheet name="IT" sheetId="19" r:id="rId7"/>
    <sheet name="ES" sheetId="20" r:id="rId8"/>
    <sheet name="UK" sheetId="21" r:id="rId9"/>
    <sheet name="BE" sheetId="22" r:id="rId10"/>
    <sheet name="RO" sheetId="23" r:id="rId11"/>
    <sheet name="PL" sheetId="24" r:id="rId12"/>
  </sheets>
  <calcPr calcId="152511"/>
</workbook>
</file>

<file path=xl/calcChain.xml><?xml version="1.0" encoding="utf-8"?>
<calcChain xmlns="http://schemas.openxmlformats.org/spreadsheetml/2006/main">
  <c r="D58" i="3" l="1"/>
  <c r="D61" i="24" l="1"/>
  <c r="A61" i="24"/>
  <c r="D60" i="24"/>
  <c r="N19" i="24" s="1"/>
  <c r="A60" i="24"/>
  <c r="D59" i="24"/>
  <c r="A59" i="24"/>
  <c r="D58" i="24"/>
  <c r="AJ18" i="24" s="1"/>
  <c r="A58" i="24"/>
  <c r="D57" i="24"/>
  <c r="A57" i="24"/>
  <c r="D56" i="24"/>
  <c r="AG14" i="24" s="1"/>
  <c r="A56" i="24"/>
  <c r="D55" i="24"/>
  <c r="A55" i="24"/>
  <c r="D54" i="24"/>
  <c r="J11" i="24" s="1"/>
  <c r="A54" i="24"/>
  <c r="D53" i="24"/>
  <c r="A53" i="24"/>
  <c r="D52" i="24"/>
  <c r="A52" i="24"/>
  <c r="D51" i="24"/>
  <c r="A51" i="24"/>
  <c r="D50" i="24"/>
  <c r="AD18" i="24" s="1"/>
  <c r="A50" i="24"/>
  <c r="D49" i="24"/>
  <c r="A49" i="24"/>
  <c r="D48" i="24"/>
  <c r="AF18" i="24" s="1"/>
  <c r="A48" i="24"/>
  <c r="D47" i="24"/>
  <c r="A47" i="24"/>
  <c r="D46" i="24"/>
  <c r="A46" i="24"/>
  <c r="D45" i="24"/>
  <c r="A45" i="24"/>
  <c r="D44" i="24"/>
  <c r="A44" i="24"/>
  <c r="D43" i="24"/>
  <c r="A43" i="24"/>
  <c r="A42" i="24"/>
  <c r="D41" i="24"/>
  <c r="A41" i="24"/>
  <c r="D40" i="24"/>
  <c r="A40" i="24"/>
  <c r="D39" i="24"/>
  <c r="A39" i="24"/>
  <c r="A38" i="24"/>
  <c r="H32" i="24"/>
  <c r="H31" i="24"/>
  <c r="H30" i="24"/>
  <c r="H29" i="24"/>
  <c r="AA28" i="24"/>
  <c r="AA27" i="24"/>
  <c r="K27" i="24"/>
  <c r="AA26" i="24"/>
  <c r="AA25" i="24"/>
  <c r="AA24" i="24"/>
  <c r="AM23" i="24"/>
  <c r="AA23" i="24"/>
  <c r="K23" i="24"/>
  <c r="H23" i="24"/>
  <c r="C23" i="24"/>
  <c r="H22" i="24"/>
  <c r="H21" i="24"/>
  <c r="R19" i="24"/>
  <c r="AJ17" i="24"/>
  <c r="AF17" i="24"/>
  <c r="AD17" i="24"/>
  <c r="H17" i="24"/>
  <c r="AM15" i="24"/>
  <c r="H14" i="24"/>
  <c r="C13" i="24"/>
  <c r="J12" i="24"/>
  <c r="AM11" i="24"/>
  <c r="I8" i="24"/>
  <c r="AM7" i="24"/>
  <c r="AM5" i="24"/>
  <c r="C5" i="24"/>
  <c r="H4" i="24"/>
  <c r="AH3" i="24"/>
  <c r="H3" i="24"/>
  <c r="D3" i="24"/>
  <c r="D61" i="23"/>
  <c r="A61" i="23"/>
  <c r="D60" i="23"/>
  <c r="A60" i="23"/>
  <c r="D59" i="23"/>
  <c r="A59" i="23"/>
  <c r="D58" i="23"/>
  <c r="AJ18" i="23" s="1"/>
  <c r="A58" i="23"/>
  <c r="D57" i="23"/>
  <c r="A57" i="23"/>
  <c r="D56" i="23"/>
  <c r="A56" i="23"/>
  <c r="D55" i="23"/>
  <c r="A55" i="23"/>
  <c r="D54" i="23"/>
  <c r="A54" i="23"/>
  <c r="D53" i="23"/>
  <c r="A53" i="23"/>
  <c r="D52" i="23"/>
  <c r="A52" i="23"/>
  <c r="D51" i="23"/>
  <c r="A51" i="23"/>
  <c r="D50" i="23"/>
  <c r="A50" i="23"/>
  <c r="D49" i="23"/>
  <c r="A49" i="23"/>
  <c r="D48" i="23"/>
  <c r="A48" i="23"/>
  <c r="D47" i="23"/>
  <c r="A47" i="23"/>
  <c r="D46" i="23"/>
  <c r="A46" i="23"/>
  <c r="D45" i="23"/>
  <c r="A45" i="23"/>
  <c r="D44" i="23"/>
  <c r="A44" i="23"/>
  <c r="D43" i="23"/>
  <c r="A43" i="23"/>
  <c r="A42" i="23"/>
  <c r="D41" i="23"/>
  <c r="A41" i="23"/>
  <c r="D40" i="23"/>
  <c r="A40" i="23"/>
  <c r="D39" i="23"/>
  <c r="A39" i="23"/>
  <c r="A38" i="23"/>
  <c r="H32" i="23"/>
  <c r="H31" i="23"/>
  <c r="H30" i="23"/>
  <c r="H29" i="23"/>
  <c r="AA28" i="23"/>
  <c r="AA27" i="23"/>
  <c r="K27" i="23"/>
  <c r="AA26" i="23"/>
  <c r="AA25" i="23"/>
  <c r="AA24" i="23"/>
  <c r="AM23" i="23"/>
  <c r="AA23" i="23"/>
  <c r="K23" i="23"/>
  <c r="H23" i="23"/>
  <c r="C23" i="23"/>
  <c r="H22" i="23"/>
  <c r="H21" i="23"/>
  <c r="R19" i="23"/>
  <c r="N19" i="23"/>
  <c r="AF18" i="23"/>
  <c r="AD18" i="23"/>
  <c r="AJ17" i="23"/>
  <c r="AF17" i="23"/>
  <c r="AD17" i="23"/>
  <c r="H17" i="23"/>
  <c r="AM15" i="23"/>
  <c r="AG14" i="23"/>
  <c r="H14" i="23"/>
  <c r="C13" i="23"/>
  <c r="J12" i="23"/>
  <c r="AM11" i="23"/>
  <c r="J11" i="23"/>
  <c r="I8" i="23"/>
  <c r="AM7" i="23"/>
  <c r="AM5" i="23"/>
  <c r="C5" i="23"/>
  <c r="H4" i="23"/>
  <c r="AH3" i="23"/>
  <c r="H3" i="23"/>
  <c r="D3" i="23"/>
  <c r="D61" i="22"/>
  <c r="A61" i="22"/>
  <c r="D60" i="22"/>
  <c r="A60" i="22"/>
  <c r="D59" i="22"/>
  <c r="AJ17" i="22" s="1"/>
  <c r="A59" i="22"/>
  <c r="D58" i="22"/>
  <c r="AJ18" i="22" s="1"/>
  <c r="A58" i="22"/>
  <c r="D57" i="22"/>
  <c r="H17" i="22" s="1"/>
  <c r="A57" i="22"/>
  <c r="D56" i="22"/>
  <c r="A56" i="22"/>
  <c r="D55" i="22"/>
  <c r="A55" i="22"/>
  <c r="D54" i="22"/>
  <c r="J11" i="22" s="1"/>
  <c r="A54" i="22"/>
  <c r="D53" i="22"/>
  <c r="A53" i="22"/>
  <c r="D52" i="22"/>
  <c r="A52" i="22"/>
  <c r="D51" i="22"/>
  <c r="A51" i="22"/>
  <c r="D50" i="22"/>
  <c r="A50" i="22"/>
  <c r="D49" i="22"/>
  <c r="AF17" i="22" s="1"/>
  <c r="A49" i="22"/>
  <c r="D48" i="22"/>
  <c r="A48" i="22"/>
  <c r="D47" i="22"/>
  <c r="A47" i="22"/>
  <c r="D46" i="22"/>
  <c r="A46" i="22"/>
  <c r="D45" i="22"/>
  <c r="A45" i="22"/>
  <c r="D44" i="22"/>
  <c r="A44" i="22"/>
  <c r="D43" i="22"/>
  <c r="A43" i="22"/>
  <c r="A42" i="22"/>
  <c r="D41" i="22"/>
  <c r="A41" i="22"/>
  <c r="D40" i="22"/>
  <c r="A40" i="22"/>
  <c r="D39" i="22"/>
  <c r="A39" i="22"/>
  <c r="A38" i="22"/>
  <c r="H32" i="22"/>
  <c r="H31" i="22"/>
  <c r="H30" i="22"/>
  <c r="H29" i="22"/>
  <c r="AA28" i="22"/>
  <c r="AA27" i="22"/>
  <c r="K27" i="22"/>
  <c r="AA26" i="22"/>
  <c r="AA25" i="22"/>
  <c r="AA24" i="22"/>
  <c r="AM23" i="22"/>
  <c r="AA23" i="22"/>
  <c r="K23" i="22"/>
  <c r="H23" i="22"/>
  <c r="C23" i="22"/>
  <c r="H22" i="22"/>
  <c r="H21" i="22"/>
  <c r="R19" i="22"/>
  <c r="N19" i="22"/>
  <c r="AF18" i="22"/>
  <c r="AD18" i="22"/>
  <c r="AD17" i="22"/>
  <c r="AM15" i="22"/>
  <c r="AG14" i="22"/>
  <c r="H14" i="22"/>
  <c r="C13" i="22"/>
  <c r="J12" i="22"/>
  <c r="AM11" i="22"/>
  <c r="I8" i="22"/>
  <c r="AM7" i="22"/>
  <c r="AM5" i="22"/>
  <c r="C5" i="22"/>
  <c r="H4" i="22"/>
  <c r="AH3" i="22"/>
  <c r="H3" i="22"/>
  <c r="D3" i="22"/>
  <c r="D61" i="21"/>
  <c r="A61" i="21"/>
  <c r="D60" i="21"/>
  <c r="N19" i="21" s="1"/>
  <c r="A60" i="21"/>
  <c r="D59" i="21"/>
  <c r="A59" i="21"/>
  <c r="D58" i="21"/>
  <c r="AJ18" i="21" s="1"/>
  <c r="A58" i="21"/>
  <c r="D57" i="21"/>
  <c r="A57" i="21"/>
  <c r="D56" i="21"/>
  <c r="AG14" i="21" s="1"/>
  <c r="A56" i="21"/>
  <c r="D55" i="21"/>
  <c r="A55" i="21"/>
  <c r="D54" i="21"/>
  <c r="A54" i="21"/>
  <c r="D53" i="21"/>
  <c r="J12" i="21" s="1"/>
  <c r="A53" i="21"/>
  <c r="D52" i="21"/>
  <c r="A52" i="21"/>
  <c r="D51" i="21"/>
  <c r="A51" i="21"/>
  <c r="D50" i="21"/>
  <c r="AD18" i="21" s="1"/>
  <c r="A50" i="21"/>
  <c r="D49" i="21"/>
  <c r="A49" i="21"/>
  <c r="D48" i="21"/>
  <c r="AF18" i="21" s="1"/>
  <c r="A48" i="21"/>
  <c r="D47" i="21"/>
  <c r="A47" i="21"/>
  <c r="D46" i="21"/>
  <c r="A46" i="21"/>
  <c r="D45" i="21"/>
  <c r="A45" i="21"/>
  <c r="D44" i="21"/>
  <c r="A44" i="21"/>
  <c r="D43" i="21"/>
  <c r="A43" i="21"/>
  <c r="A42" i="21"/>
  <c r="D41" i="21"/>
  <c r="A41" i="21"/>
  <c r="D40" i="21"/>
  <c r="A40" i="21"/>
  <c r="D39" i="21"/>
  <c r="A39" i="21"/>
  <c r="A38" i="21"/>
  <c r="H32" i="21"/>
  <c r="H31" i="21"/>
  <c r="H30" i="21"/>
  <c r="H29" i="21"/>
  <c r="AA28" i="21"/>
  <c r="AA27" i="21"/>
  <c r="K27" i="21"/>
  <c r="AA26" i="21"/>
  <c r="AA25" i="21"/>
  <c r="AA24" i="21"/>
  <c r="AM23" i="21"/>
  <c r="AA23" i="21"/>
  <c r="K23" i="21"/>
  <c r="H23" i="21"/>
  <c r="C23" i="21"/>
  <c r="H22" i="21"/>
  <c r="H21" i="21"/>
  <c r="R19" i="21"/>
  <c r="AJ17" i="21"/>
  <c r="AF17" i="21"/>
  <c r="AD17" i="21"/>
  <c r="H17" i="21"/>
  <c r="AM15" i="21"/>
  <c r="H14" i="21"/>
  <c r="C13" i="21"/>
  <c r="AM11" i="21"/>
  <c r="J11" i="21"/>
  <c r="I8" i="21"/>
  <c r="AM7" i="21"/>
  <c r="AM5" i="21"/>
  <c r="C5" i="21"/>
  <c r="H4" i="21"/>
  <c r="AH3" i="21"/>
  <c r="H3" i="21"/>
  <c r="D3" i="21"/>
  <c r="D61" i="20"/>
  <c r="A61" i="20"/>
  <c r="D60" i="20"/>
  <c r="A60" i="20"/>
  <c r="D59" i="20"/>
  <c r="AJ17" i="20" s="1"/>
  <c r="A59" i="20"/>
  <c r="D58" i="20"/>
  <c r="AJ18" i="20" s="1"/>
  <c r="A58" i="20"/>
  <c r="D57" i="20"/>
  <c r="H17" i="20" s="1"/>
  <c r="A57" i="20"/>
  <c r="D56" i="20"/>
  <c r="A56" i="20"/>
  <c r="D55" i="20"/>
  <c r="H14" i="20" s="1"/>
  <c r="A55" i="20"/>
  <c r="D54" i="20"/>
  <c r="A54" i="20"/>
  <c r="D53" i="20"/>
  <c r="A53" i="20"/>
  <c r="D52" i="20"/>
  <c r="A52" i="20"/>
  <c r="D51" i="20"/>
  <c r="AD17" i="20" s="1"/>
  <c r="A51" i="20"/>
  <c r="D50" i="20"/>
  <c r="A50" i="20"/>
  <c r="D49" i="20"/>
  <c r="AF17" i="20" s="1"/>
  <c r="A49" i="20"/>
  <c r="D48" i="20"/>
  <c r="A48" i="20"/>
  <c r="D47" i="20"/>
  <c r="A47" i="20"/>
  <c r="D46" i="20"/>
  <c r="A46" i="20"/>
  <c r="D45" i="20"/>
  <c r="A45" i="20"/>
  <c r="D44" i="20"/>
  <c r="A44" i="20"/>
  <c r="D43" i="20"/>
  <c r="A43" i="20"/>
  <c r="A42" i="20"/>
  <c r="D41" i="20"/>
  <c r="A41" i="20"/>
  <c r="D40" i="20"/>
  <c r="A40" i="20"/>
  <c r="D39" i="20"/>
  <c r="A39" i="20"/>
  <c r="A38" i="20"/>
  <c r="H32" i="20"/>
  <c r="H31" i="20"/>
  <c r="H30" i="20"/>
  <c r="H29" i="20"/>
  <c r="AA28" i="20"/>
  <c r="AA27" i="20"/>
  <c r="K27" i="20"/>
  <c r="AA26" i="20"/>
  <c r="AA25" i="20"/>
  <c r="AA24" i="20"/>
  <c r="AM23" i="20"/>
  <c r="AA23" i="20"/>
  <c r="K23" i="20"/>
  <c r="H23" i="20"/>
  <c r="C23" i="20"/>
  <c r="H22" i="20"/>
  <c r="H21" i="20"/>
  <c r="R19" i="20"/>
  <c r="N19" i="20"/>
  <c r="AF18" i="20"/>
  <c r="AD18" i="20"/>
  <c r="AM15" i="20"/>
  <c r="AG14" i="20"/>
  <c r="C13" i="20"/>
  <c r="J12" i="20"/>
  <c r="AM11" i="20"/>
  <c r="J11" i="20"/>
  <c r="I8" i="20"/>
  <c r="AM7" i="20"/>
  <c r="AM5" i="20"/>
  <c r="C5" i="20"/>
  <c r="H4" i="20"/>
  <c r="AH3" i="20"/>
  <c r="H3" i="20"/>
  <c r="D3" i="20"/>
  <c r="D61" i="19"/>
  <c r="A61" i="19"/>
  <c r="D60" i="19"/>
  <c r="A60" i="19"/>
  <c r="D59" i="19"/>
  <c r="A59" i="19"/>
  <c r="D58" i="19"/>
  <c r="AJ18" i="19" s="1"/>
  <c r="A58" i="19"/>
  <c r="D57" i="19"/>
  <c r="H17" i="19" s="1"/>
  <c r="A57" i="19"/>
  <c r="D56" i="19"/>
  <c r="A56" i="19"/>
  <c r="D55" i="19"/>
  <c r="H14" i="19" s="1"/>
  <c r="A55" i="19"/>
  <c r="D54" i="19"/>
  <c r="A54" i="19"/>
  <c r="D53" i="19"/>
  <c r="A53" i="19"/>
  <c r="D52" i="19"/>
  <c r="A52" i="19"/>
  <c r="D51" i="19"/>
  <c r="AD17" i="19" s="1"/>
  <c r="A51" i="19"/>
  <c r="D50" i="19"/>
  <c r="A50" i="19"/>
  <c r="D49" i="19"/>
  <c r="AF17" i="19" s="1"/>
  <c r="A49" i="19"/>
  <c r="D48" i="19"/>
  <c r="A48" i="19"/>
  <c r="D47" i="19"/>
  <c r="A47" i="19"/>
  <c r="D46" i="19"/>
  <c r="A46" i="19"/>
  <c r="D45" i="19"/>
  <c r="A45" i="19"/>
  <c r="D44" i="19"/>
  <c r="A44" i="19"/>
  <c r="D43" i="19"/>
  <c r="A43" i="19"/>
  <c r="A42" i="19"/>
  <c r="D41" i="19"/>
  <c r="A41" i="19"/>
  <c r="D40" i="19"/>
  <c r="A40" i="19"/>
  <c r="D39" i="19"/>
  <c r="A39" i="19"/>
  <c r="A38" i="19"/>
  <c r="H32" i="19"/>
  <c r="H31" i="19"/>
  <c r="H30" i="19"/>
  <c r="H29" i="19"/>
  <c r="AA28" i="19"/>
  <c r="AA27" i="19"/>
  <c r="K27" i="19"/>
  <c r="AA26" i="19"/>
  <c r="AA25" i="19"/>
  <c r="AA24" i="19"/>
  <c r="AM23" i="19"/>
  <c r="AA23" i="19"/>
  <c r="K23" i="19"/>
  <c r="H23" i="19"/>
  <c r="C23" i="19"/>
  <c r="H22" i="19"/>
  <c r="H21" i="19"/>
  <c r="R19" i="19"/>
  <c r="N19" i="19"/>
  <c r="AF18" i="19"/>
  <c r="AD18" i="19"/>
  <c r="AJ17" i="19"/>
  <c r="AM15" i="19"/>
  <c r="AG14" i="19"/>
  <c r="C13" i="19"/>
  <c r="J12" i="19"/>
  <c r="AM11" i="19"/>
  <c r="J11" i="19"/>
  <c r="I8" i="19"/>
  <c r="AM7" i="19"/>
  <c r="AM5" i="19"/>
  <c r="C5" i="19"/>
  <c r="H4" i="19"/>
  <c r="AH3" i="19"/>
  <c r="H3" i="19"/>
  <c r="D3" i="19"/>
  <c r="D61" i="18"/>
  <c r="A61" i="18"/>
  <c r="D60" i="18"/>
  <c r="A60" i="18"/>
  <c r="D59" i="18"/>
  <c r="AJ17" i="18" s="1"/>
  <c r="A59" i="18"/>
  <c r="D58" i="18"/>
  <c r="AJ18" i="18" s="1"/>
  <c r="A58" i="18"/>
  <c r="D57" i="18"/>
  <c r="H17" i="18" s="1"/>
  <c r="A57" i="18"/>
  <c r="D56" i="18"/>
  <c r="A56" i="18"/>
  <c r="D55" i="18"/>
  <c r="A55" i="18"/>
  <c r="D54" i="18"/>
  <c r="A54" i="18"/>
  <c r="D53" i="18"/>
  <c r="J12" i="18" s="1"/>
  <c r="A53" i="18"/>
  <c r="D52" i="18"/>
  <c r="A52" i="18"/>
  <c r="D51" i="18"/>
  <c r="A51" i="18"/>
  <c r="D50" i="18"/>
  <c r="A50" i="18"/>
  <c r="D49" i="18"/>
  <c r="A49" i="18"/>
  <c r="D48" i="18"/>
  <c r="A48" i="18"/>
  <c r="D47" i="18"/>
  <c r="A47" i="18"/>
  <c r="D46" i="18"/>
  <c r="A46" i="18"/>
  <c r="D45" i="18"/>
  <c r="A45" i="18"/>
  <c r="D44" i="18"/>
  <c r="A44" i="18"/>
  <c r="D43" i="18"/>
  <c r="A43" i="18"/>
  <c r="A42" i="18"/>
  <c r="D41" i="18"/>
  <c r="A41" i="18"/>
  <c r="D40" i="18"/>
  <c r="A40" i="18"/>
  <c r="D39" i="18"/>
  <c r="A39" i="18"/>
  <c r="A38" i="18"/>
  <c r="H32" i="18"/>
  <c r="H31" i="18"/>
  <c r="H30" i="18"/>
  <c r="H29" i="18"/>
  <c r="AA28" i="18"/>
  <c r="AA27" i="18"/>
  <c r="K27" i="18"/>
  <c r="AA26" i="18"/>
  <c r="AA25" i="18"/>
  <c r="AA24" i="18"/>
  <c r="AM23" i="18"/>
  <c r="AA23" i="18"/>
  <c r="K23" i="18"/>
  <c r="H23" i="18"/>
  <c r="C23" i="18"/>
  <c r="H22" i="18"/>
  <c r="H21" i="18"/>
  <c r="R19" i="18"/>
  <c r="N19" i="18"/>
  <c r="AF18" i="18"/>
  <c r="AD18" i="18"/>
  <c r="AF17" i="18"/>
  <c r="AD17" i="18"/>
  <c r="AM15" i="18"/>
  <c r="AG14" i="18"/>
  <c r="H14" i="18"/>
  <c r="C13" i="18"/>
  <c r="AM11" i="18"/>
  <c r="J11" i="18"/>
  <c r="I8" i="18"/>
  <c r="AM7" i="18"/>
  <c r="AM5" i="18"/>
  <c r="C5" i="18"/>
  <c r="H4" i="18"/>
  <c r="AH3" i="18"/>
  <c r="H3" i="18"/>
  <c r="D3" i="18"/>
  <c r="D61" i="17"/>
  <c r="A61" i="17"/>
  <c r="D60" i="17"/>
  <c r="A60" i="17"/>
  <c r="D59" i="17"/>
  <c r="AJ17" i="17" s="1"/>
  <c r="A59" i="17"/>
  <c r="D58" i="17"/>
  <c r="AJ18" i="17" s="1"/>
  <c r="A58" i="17"/>
  <c r="D57" i="17"/>
  <c r="A57" i="17"/>
  <c r="D56" i="17"/>
  <c r="A56" i="17"/>
  <c r="D55" i="17"/>
  <c r="A55" i="17"/>
  <c r="D54" i="17"/>
  <c r="A54" i="17"/>
  <c r="D53" i="17"/>
  <c r="J12" i="17" s="1"/>
  <c r="A53" i="17"/>
  <c r="D52" i="17"/>
  <c r="A52" i="17"/>
  <c r="D51" i="17"/>
  <c r="A51" i="17"/>
  <c r="D50" i="17"/>
  <c r="A50" i="17"/>
  <c r="D49" i="17"/>
  <c r="A49" i="17"/>
  <c r="D48" i="17"/>
  <c r="AF18" i="17" s="1"/>
  <c r="A48" i="17"/>
  <c r="D47" i="17"/>
  <c r="A47" i="17"/>
  <c r="D46" i="17"/>
  <c r="A46" i="17"/>
  <c r="D45" i="17"/>
  <c r="A45" i="17"/>
  <c r="D44" i="17"/>
  <c r="A44" i="17"/>
  <c r="D43" i="17"/>
  <c r="A43" i="17"/>
  <c r="A42" i="17"/>
  <c r="D41" i="17"/>
  <c r="A41" i="17"/>
  <c r="D40" i="17"/>
  <c r="A40" i="17"/>
  <c r="D39" i="17"/>
  <c r="A39" i="17"/>
  <c r="A38" i="17"/>
  <c r="H32" i="17"/>
  <c r="H31" i="17"/>
  <c r="H30" i="17"/>
  <c r="H29" i="17"/>
  <c r="AA28" i="17"/>
  <c r="AA27" i="17"/>
  <c r="K27" i="17"/>
  <c r="AA26" i="17"/>
  <c r="AA25" i="17"/>
  <c r="AA24" i="17"/>
  <c r="AM23" i="17"/>
  <c r="AA23" i="17"/>
  <c r="K23" i="17"/>
  <c r="H23" i="17"/>
  <c r="C23" i="17"/>
  <c r="H22" i="17"/>
  <c r="H21" i="17"/>
  <c r="R19" i="17"/>
  <c r="N19" i="17"/>
  <c r="AD18" i="17"/>
  <c r="AF17" i="17"/>
  <c r="AD17" i="17"/>
  <c r="H17" i="17"/>
  <c r="AM15" i="17"/>
  <c r="AG14" i="17"/>
  <c r="H14" i="17"/>
  <c r="C13" i="17"/>
  <c r="AM11" i="17"/>
  <c r="J11" i="17"/>
  <c r="I8" i="17"/>
  <c r="AM7" i="17"/>
  <c r="AM5" i="17"/>
  <c r="C5" i="17"/>
  <c r="H4" i="17"/>
  <c r="AH3" i="17"/>
  <c r="H3" i="17"/>
  <c r="D3" i="17"/>
  <c r="D61" i="16"/>
  <c r="A61" i="16"/>
  <c r="D60" i="16"/>
  <c r="A60" i="16"/>
  <c r="D59" i="16"/>
  <c r="AJ17" i="16" s="1"/>
  <c r="A59" i="16"/>
  <c r="D58" i="16"/>
  <c r="AJ18" i="16" s="1"/>
  <c r="A58" i="16"/>
  <c r="D57" i="16"/>
  <c r="A57" i="16"/>
  <c r="D56" i="16"/>
  <c r="A56" i="16"/>
  <c r="D55" i="16"/>
  <c r="A55" i="16"/>
  <c r="D54" i="16"/>
  <c r="A54" i="16"/>
  <c r="D53" i="16"/>
  <c r="A53" i="16"/>
  <c r="D52" i="16"/>
  <c r="A52" i="16"/>
  <c r="D51" i="16"/>
  <c r="A51" i="16"/>
  <c r="D50" i="16"/>
  <c r="A50" i="16"/>
  <c r="D49" i="16"/>
  <c r="A49" i="16"/>
  <c r="D48" i="16"/>
  <c r="A48" i="16"/>
  <c r="D47" i="16"/>
  <c r="A47" i="16"/>
  <c r="D46" i="16"/>
  <c r="A46" i="16"/>
  <c r="D45" i="16"/>
  <c r="A45" i="16"/>
  <c r="D44" i="16"/>
  <c r="A44" i="16"/>
  <c r="D43" i="16"/>
  <c r="A43" i="16"/>
  <c r="A42" i="16"/>
  <c r="D41" i="16"/>
  <c r="A41" i="16"/>
  <c r="D40" i="16"/>
  <c r="A40" i="16"/>
  <c r="D39" i="16"/>
  <c r="A39" i="16"/>
  <c r="A38" i="16"/>
  <c r="H32" i="16"/>
  <c r="H31" i="16"/>
  <c r="H30" i="16"/>
  <c r="H29" i="16"/>
  <c r="AA28" i="16"/>
  <c r="AA27" i="16"/>
  <c r="K27" i="16"/>
  <c r="AA26" i="16"/>
  <c r="AA25" i="16"/>
  <c r="AA24" i="16"/>
  <c r="AM23" i="16"/>
  <c r="AA23" i="16"/>
  <c r="K23" i="16"/>
  <c r="H23" i="16"/>
  <c r="C23" i="16"/>
  <c r="H22" i="16"/>
  <c r="H21" i="16"/>
  <c r="R19" i="16"/>
  <c r="N19" i="16"/>
  <c r="AF18" i="16"/>
  <c r="AD18" i="16"/>
  <c r="AF17" i="16"/>
  <c r="AD17" i="16"/>
  <c r="H17" i="16"/>
  <c r="AM15" i="16"/>
  <c r="AG14" i="16"/>
  <c r="H14" i="16"/>
  <c r="C13" i="16"/>
  <c r="J12" i="16"/>
  <c r="AM11" i="16"/>
  <c r="J11" i="16"/>
  <c r="I8" i="16"/>
  <c r="AM7" i="16"/>
  <c r="AM5" i="16"/>
  <c r="C5" i="16"/>
  <c r="H4" i="16"/>
  <c r="AH3" i="16"/>
  <c r="H3" i="16"/>
  <c r="D3" i="16"/>
  <c r="AD18" i="3"/>
  <c r="AF17" i="3"/>
  <c r="AD17" i="3"/>
  <c r="N19" i="3"/>
  <c r="H17" i="3"/>
  <c r="AG14" i="3"/>
  <c r="H14" i="3"/>
  <c r="D45" i="3"/>
  <c r="D46" i="3"/>
  <c r="D47" i="3"/>
  <c r="D48" i="3"/>
  <c r="AF18" i="3" s="1"/>
  <c r="D49" i="3"/>
  <c r="D50" i="3"/>
  <c r="D51" i="3"/>
  <c r="D52" i="3"/>
  <c r="D53" i="3"/>
  <c r="J12" i="3" s="1"/>
  <c r="D54" i="3"/>
  <c r="J11" i="3" s="1"/>
  <c r="D55" i="3"/>
  <c r="D56" i="3"/>
  <c r="D57" i="3"/>
  <c r="AJ18" i="3"/>
  <c r="D59" i="3"/>
  <c r="AJ17" i="3" s="1"/>
  <c r="D60" i="3"/>
  <c r="D61" i="3"/>
  <c r="A45" i="3"/>
  <c r="A46" i="3"/>
  <c r="A47" i="3"/>
  <c r="A48" i="3"/>
  <c r="A49" i="3"/>
  <c r="A50" i="3"/>
  <c r="A51" i="3"/>
  <c r="A52" i="3"/>
  <c r="A53" i="3"/>
  <c r="A54" i="3"/>
  <c r="A55" i="3"/>
  <c r="A56" i="3"/>
  <c r="A57" i="3"/>
  <c r="A58" i="3"/>
  <c r="A59" i="3"/>
  <c r="A60" i="3"/>
  <c r="A61" i="3"/>
  <c r="A44" i="3"/>
  <c r="A40" i="3"/>
  <c r="A41" i="3"/>
  <c r="C23" i="3" l="1"/>
  <c r="D40" i="3"/>
  <c r="D41" i="3"/>
  <c r="D44" i="3"/>
  <c r="AM23" i="3"/>
  <c r="AM15" i="3"/>
  <c r="H22" i="3"/>
  <c r="H21" i="3"/>
  <c r="H32" i="3"/>
  <c r="H31" i="3"/>
  <c r="H30" i="3"/>
  <c r="AH3" i="3"/>
  <c r="D3" i="3"/>
  <c r="C5" i="3"/>
  <c r="C13" i="3"/>
  <c r="AM11" i="3"/>
  <c r="AM7" i="3"/>
  <c r="AM5" i="3"/>
  <c r="H29" i="3"/>
  <c r="AA28" i="3"/>
  <c r="AA27" i="3"/>
  <c r="AA26" i="3"/>
  <c r="AA25" i="3"/>
  <c r="AA24" i="3"/>
  <c r="AA23" i="3"/>
  <c r="K23" i="3"/>
  <c r="H23" i="3"/>
  <c r="K27" i="3"/>
  <c r="R19" i="3"/>
  <c r="D39" i="3" l="1"/>
  <c r="A39" i="3"/>
  <c r="A38" i="3"/>
  <c r="D43" i="3"/>
  <c r="A43" i="3"/>
  <c r="A42" i="3"/>
  <c r="I8" i="3" l="1"/>
  <c r="H4" i="3"/>
  <c r="H3" i="3"/>
</calcChain>
</file>

<file path=xl/sharedStrings.xml><?xml version="1.0" encoding="utf-8"?>
<sst xmlns="http://schemas.openxmlformats.org/spreadsheetml/2006/main" count="3301" uniqueCount="602">
  <si>
    <t>~</t>
  </si>
  <si>
    <t>!</t>
  </si>
  <si>
    <t>@</t>
  </si>
  <si>
    <t>#</t>
  </si>
  <si>
    <t>$</t>
  </si>
  <si>
    <t>%</t>
  </si>
  <si>
    <t>^</t>
  </si>
  <si>
    <t>&amp;</t>
  </si>
  <si>
    <t>±</t>
  </si>
  <si>
    <t>°</t>
  </si>
  <si>
    <t>'</t>
  </si>
  <si>
    <t>«</t>
  </si>
  <si>
    <t>»</t>
  </si>
  <si>
    <t>§</t>
  </si>
  <si>
    <t>‰</t>
  </si>
  <si>
    <t>„</t>
  </si>
  <si>
    <t>“</t>
  </si>
  <si>
    <t>–</t>
  </si>
  <si>
    <t>—</t>
  </si>
  <si>
    <t>|</t>
  </si>
  <si>
    <t>-</t>
  </si>
  <si>
    <t>=</t>
  </si>
  <si>
    <t>\</t>
  </si>
  <si>
    <t>Bs</t>
  </si>
  <si>
    <t>ПРОБЕЛ</t>
  </si>
  <si>
    <t>menu</t>
  </si>
  <si>
    <t>i</t>
  </si>
  <si>
    <t>ґ</t>
  </si>
  <si>
    <t>ў</t>
  </si>
  <si>
    <t>ї</t>
  </si>
  <si>
    <t>є</t>
  </si>
  <si>
    <t>ӂ</t>
  </si>
  <si>
    <t>s</t>
  </si>
  <si>
    <t>h</t>
  </si>
  <si>
    <t>f</t>
  </si>
  <si>
    <t>t</t>
  </si>
  <si>
    <t>⌴</t>
  </si>
  <si>
    <t>⌴—·</t>
  </si>
  <si>
    <t>`</t>
  </si>
  <si>
    <t>′</t>
  </si>
  <si>
    <t>″</t>
  </si>
  <si>
    <t>∞</t>
  </si>
  <si>
    <t>√</t>
  </si>
  <si>
    <t>≠</t>
  </si>
  <si>
    <t>÷</t>
  </si>
  <si>
    <t>ins</t>
  </si>
  <si>
    <t>PrS</t>
  </si>
  <si>
    <t>ScL</t>
  </si>
  <si>
    <t>PBr</t>
  </si>
  <si>
    <t>End</t>
  </si>
  <si>
    <t>Hom</t>
  </si>
  <si>
    <t>↑</t>
  </si>
  <si>
    <t>←</t>
  </si>
  <si>
    <t>↓</t>
  </si>
  <si>
    <t>→</t>
  </si>
  <si>
    <t>Del</t>
  </si>
  <si>
    <t>−</t>
  </si>
  <si>
    <t>•</t>
  </si>
  <si>
    <t>…</t>
  </si>
  <si>
    <t>·</t>
  </si>
  <si>
    <t>PgU</t>
  </si>
  <si>
    <t>PgD</t>
  </si>
  <si>
    <t>ENTER</t>
  </si>
  <si>
    <t>TAB</t>
  </si>
  <si>
    <t>"</t>
  </si>
  <si>
    <t>[</t>
  </si>
  <si>
    <t>{</t>
  </si>
  <si>
    <t>]</t>
  </si>
  <si>
    <t>}</t>
  </si>
  <si>
    <t xml:space="preserve"> ́</t>
  </si>
  <si>
    <t>☰</t>
  </si>
  <si>
    <t>m↑</t>
  </si>
  <si>
    <t>Esc</t>
  </si>
  <si>
    <t>Ent</t>
  </si>
  <si>
    <t>mL</t>
  </si>
  <si>
    <t>mR</t>
  </si>
  <si>
    <t>mL2</t>
  </si>
  <si>
    <t>mM</t>
  </si>
  <si>
    <t>мышь</t>
  </si>
  <si>
    <t>m←</t>
  </si>
  <si>
    <t>m↓</t>
  </si>
  <si>
    <t>m→</t>
  </si>
  <si>
    <t>mS↑</t>
  </si>
  <si>
    <t>mS↓</t>
  </si>
  <si>
    <t>m→|</t>
  </si>
  <si>
    <t>і</t>
  </si>
  <si>
    <t>mR2</t>
  </si>
  <si>
    <t>,·</t>
  </si>
  <si>
    <t>Ї</t>
  </si>
  <si>
    <t>Ӂ</t>
  </si>
  <si>
    <t>Ў</t>
  </si>
  <si>
    <t>Ґ</t>
  </si>
  <si>
    <t>І</t>
  </si>
  <si>
    <t>₽</t>
  </si>
  <si>
    <t xml:space="preserve">̀ </t>
  </si>
  <si>
    <t>¹</t>
  </si>
  <si>
    <t>²</t>
  </si>
  <si>
    <t>³</t>
  </si>
  <si>
    <t>€</t>
  </si>
  <si>
    <t>®</t>
  </si>
  <si>
    <t>™</t>
  </si>
  <si>
    <t>ѣ</t>
  </si>
  <si>
    <t>ѵ</t>
  </si>
  <si>
    <t>ѳ</t>
  </si>
  <si>
    <t>≈</t>
  </si>
  <si>
    <t>£</t>
  </si>
  <si>
    <t>”</t>
  </si>
  <si>
    <t>‘</t>
  </si>
  <si>
    <t>’</t>
  </si>
  <si>
    <t>×</t>
  </si>
  <si>
    <t>©</t>
  </si>
  <si>
    <t>ß</t>
  </si>
  <si>
    <t>¡</t>
  </si>
  <si>
    <t>½</t>
  </si>
  <si>
    <t>⅓</t>
  </si>
  <si>
    <t>¼</t>
  </si>
  <si>
    <t xml:space="preserve"> ̂</t>
  </si>
  <si>
    <t xml:space="preserve"> ̆</t>
  </si>
  <si>
    <t xml:space="preserve"> </t>
  </si>
  <si>
    <t xml:space="preserve"> ̊</t>
  </si>
  <si>
    <t xml:space="preserve"> ̈</t>
  </si>
  <si>
    <t xml:space="preserve"> ̌</t>
  </si>
  <si>
    <t xml:space="preserve"> ̃</t>
  </si>
  <si>
    <t>¿</t>
  </si>
  <si>
    <t>Ѣ</t>
  </si>
  <si>
    <t>Ѵ</t>
  </si>
  <si>
    <t>Ѳ</t>
  </si>
  <si>
    <t>⌘</t>
  </si>
  <si>
    <t>⌀</t>
  </si>
  <si>
    <t>¢</t>
  </si>
  <si>
    <t>ẞ</t>
  </si>
  <si>
    <t>CTRL</t>
  </si>
  <si>
    <t>WIN</t>
  </si>
  <si>
    <t>ALT</t>
  </si>
  <si>
    <t>RALT+</t>
  </si>
  <si>
    <t>m|→</t>
  </si>
  <si>
    <t>+Shift</t>
  </si>
  <si>
    <t>;·</t>
  </si>
  <si>
    <t>Примечание</t>
  </si>
  <si>
    <t>Є</t>
  </si>
  <si>
    <t>Комбинация
клавиш</t>
  </si>
  <si>
    <t>Укр. Буква (рус. звук  е)</t>
  </si>
  <si>
    <t>Enter</t>
  </si>
  <si>
    <t>Контекстное меню</t>
  </si>
  <si>
    <t>Именно клавиатура, не правая кнопка мыши</t>
  </si>
  <si>
    <t>Больше для выбора в контекстном меню</t>
  </si>
  <si>
    <t>Тут · явл. пробелом (быстрый ввод для ленивых)</t>
  </si>
  <si>
    <t>₴</t>
  </si>
  <si>
    <t xml:space="preserve"> „</t>
  </si>
  <si>
    <t>Над клавишей слева комбинация для RAlt, а справа для RWin. Вверху комбинации ещё и с нажатием и удержанием  клавиши Shift. Примеры:</t>
  </si>
  <si>
    <t>&lt;</t>
  </si>
  <si>
    <t>&gt;</t>
  </si>
  <si>
    <t>Анг. отр. скобка (по шифту ‘ внутренняя в “ ”)</t>
  </si>
  <si>
    <r>
      <rPr>
        <b/>
        <sz val="10"/>
        <color rgb="FF000099"/>
        <rFont val="Arial Unicode MS"/>
        <family val="2"/>
        <charset val="204"/>
      </rPr>
      <t>RAlt</t>
    </r>
    <r>
      <rPr>
        <b/>
        <sz val="10"/>
        <color theme="1"/>
        <rFont val="Arial Unicode MS"/>
        <family val="2"/>
        <charset val="204"/>
      </rPr>
      <t xml:space="preserve"> + X</t>
    </r>
  </si>
  <si>
    <r>
      <rPr>
        <b/>
        <sz val="10"/>
        <color rgb="FF000099"/>
        <rFont val="Arial Unicode MS"/>
        <family val="2"/>
        <charset val="204"/>
      </rPr>
      <t>RAlt</t>
    </r>
    <r>
      <rPr>
        <b/>
        <sz val="10"/>
        <color theme="1"/>
        <rFont val="Arial Unicode MS"/>
        <family val="2"/>
        <charset val="204"/>
      </rPr>
      <t xml:space="preserve"> + C</t>
    </r>
  </si>
  <si>
    <r>
      <rPr>
        <b/>
        <sz val="10"/>
        <color rgb="FF000099"/>
        <rFont val="Arial Unicode MS"/>
        <family val="2"/>
        <charset val="204"/>
      </rPr>
      <t>RAlt</t>
    </r>
    <r>
      <rPr>
        <b/>
        <sz val="10"/>
        <color theme="1"/>
        <rFont val="Arial Unicode MS"/>
        <family val="2"/>
        <charset val="204"/>
      </rPr>
      <t xml:space="preserve"> + G</t>
    </r>
  </si>
  <si>
    <r>
      <rPr>
        <b/>
        <sz val="10"/>
        <color rgb="FF000099"/>
        <rFont val="Arial Unicode MS"/>
        <family val="2"/>
        <charset val="204"/>
      </rPr>
      <t>RAlt</t>
    </r>
    <r>
      <rPr>
        <b/>
        <sz val="10"/>
        <color theme="1"/>
        <rFont val="Arial Unicode MS"/>
        <family val="2"/>
        <charset val="204"/>
      </rPr>
      <t xml:space="preserve"> + V</t>
    </r>
  </si>
  <si>
    <r>
      <rPr>
        <b/>
        <sz val="10"/>
        <color theme="9" tint="-0.499984740745262"/>
        <rFont val="Arial Unicode MS"/>
        <family val="2"/>
        <charset val="204"/>
      </rPr>
      <t>RWin</t>
    </r>
    <r>
      <rPr>
        <b/>
        <sz val="10"/>
        <color theme="1"/>
        <rFont val="Arial Unicode MS"/>
        <family val="2"/>
        <charset val="204"/>
      </rPr>
      <t xml:space="preserve"> + K</t>
    </r>
  </si>
  <si>
    <t>CapsLock=
LShift+
RShift</t>
  </si>
  <si>
    <t>⌴̊</t>
  </si>
  <si>
    <t>—⌴̊</t>
  </si>
  <si>
    <t>⌴̾</t>
  </si>
  <si>
    <t xml:space="preserve"> ̋</t>
  </si>
  <si>
    <t xml:space="preserve"> ̧</t>
  </si>
  <si>
    <t>⌃</t>
  </si>
  <si>
    <t>⌥</t>
  </si>
  <si>
    <t>✓</t>
  </si>
  <si>
    <t>⇧</t>
  </si>
  <si>
    <t>‹</t>
  </si>
  <si>
    <t>›</t>
  </si>
  <si>
    <t>UK</t>
  </si>
  <si>
    <t>BE</t>
  </si>
  <si>
    <t>RU</t>
  </si>
  <si>
    <t>EN</t>
  </si>
  <si>
    <t>Апостроф для укр. яз</t>
  </si>
  <si>
    <t>Combinations are formed from the keys RAlt + "key, where the inscription of the same color is above it" and similarly for RWin, Lalt</t>
  </si>
  <si>
    <t>Без Shift</t>
  </si>
  <si>
    <t>Combination
keys</t>
  </si>
  <si>
    <t>Without Shift</t>
  </si>
  <si>
    <t>Note</t>
  </si>
  <si>
    <t>Короткое тире</t>
  </si>
  <si>
    <t>Ударение</t>
  </si>
  <si>
    <t>Неразрывный пробел, большое тире и пробел</t>
  </si>
  <si>
    <t>Акценты вводить после символа. Все акценты выделены одним фоновым цветом.</t>
  </si>
  <si>
    <t>mouse</t>
  </si>
  <si>
    <t>SPACE</t>
  </si>
  <si>
    <t>Above the key on the left is the combination for RAlt, and on the right for RWin. At the top of the combination is also with pressing and holding the Shift.</t>
  </si>
  <si>
    <t>More to choose from the context menu</t>
  </si>
  <si>
    <t>It's the keyboard, not the right mouse button.</t>
  </si>
  <si>
    <t>Eng. neg. bracket (by shift ‘ inner in “ ”)</t>
  </si>
  <si>
    <t>Ukr. letter (Rus. sound e)</t>
  </si>
  <si>
    <t>Here · space (quick input for lazy people)</t>
  </si>
  <si>
    <t>Context menu</t>
  </si>
  <si>
    <t>En dash</t>
  </si>
  <si>
    <t>stress</t>
  </si>
  <si>
    <t>Non-breaking space, em dash and space</t>
  </si>
  <si>
    <t>Enter accents after the character. All accents are highlighted with the same background color.</t>
  </si>
  <si>
    <t>Apostrophe for ukrainian yaz</t>
  </si>
  <si>
    <t xml:space="preserve">RAlt+Tab+m## - work instead of a mouse. mL2 - 2 clicks of the left button, mR - sticky right button. m↑ - move the mouse cursor. m→| - fast forward to the edge of the screen. mS↑ - scroll up. </t>
  </si>
  <si>
    <t>миша</t>
  </si>
  <si>
    <t>ПРОБІЛ</t>
  </si>
  <si>
    <t>Комбінації формуються з клавіш RAlt+«клавіша, де над нею напис такого ж кольору» і подібно до RWin, Lalt</t>
  </si>
  <si>
    <t>Над кнопкою ліворуч комбінація для RAlt, а праворуч для RWin. Вгорі комбінації ще й з натисканням та утриманням клавіші Shift. Приклади:</t>
  </si>
  <si>
    <t>Комбінація_x000D_
клавіш</t>
  </si>
  <si>
    <t>Примітка</t>
  </si>
  <si>
    <t>Тут · Явл. пробілом (швидке введення для лінивих)</t>
  </si>
  <si>
    <t>Більше для вибору у контекстному меню</t>
  </si>
  <si>
    <t>Саме клавіатура, не права кнопка миші</t>
  </si>
  <si>
    <t>Анг. отр. дужка (по шифту ‘ внутрішня у “ ”)</t>
  </si>
  <si>
    <t>Контекстне меню</t>
  </si>
  <si>
    <t>RAlt+Tab+m## - робота замість миші. mL2 – 2 клік лев. кнопки, mR – залипання правої кнопки. m↑ – переміщення курсору миші. m→| - Швидке переміщення вперед до краю екрана. mS↑ - прокручування вгору.</t>
  </si>
  <si>
    <t>Короткий тире</t>
  </si>
  <si>
    <t>Наголос</t>
  </si>
  <si>
    <t>Нерозривний пробіл, велике тире та пробіл</t>
  </si>
  <si>
    <t>Акценти вводити після символу. Усі акценти виділено одним фоновим кольором.</t>
  </si>
  <si>
    <t>мыш</t>
  </si>
  <si>
    <t>ПРАБЕЛ</t>
  </si>
  <si>
    <t>Камбінацыі фармуюцца з клавіш RAlt+«клавіша, дзе над ёй надпіс такога ж колеру» і падобна для RWin, Lalt</t>
  </si>
  <si>
    <t>Над кнопкай злева камбінацыя для RAlt, а справа для RWin. Уверсе камбінацыі яшчэ і з націскам і ўтрыманнем клавішы Shift. Прыклады:</t>
  </si>
  <si>
    <t>Камбінацыя_x000D_
клавіш</t>
  </si>
  <si>
    <t>Заўвага</t>
  </si>
  <si>
    <t>Тут · явл. прабелам (хуткі ўвод для лянівых)</t>
  </si>
  <si>
    <t>Больш для выбару ў кантэкстным меню</t>
  </si>
  <si>
    <t>Менавіта клавіятура, не правая кнопка мышы</t>
  </si>
  <si>
    <t>Анг. атр. дужка (па шыфце ‘ унутраная ў “ ”)</t>
  </si>
  <si>
    <t>Кантэкстнае меню</t>
  </si>
  <si>
    <t>Апостраф для укр. яз</t>
  </si>
  <si>
    <t>RAlt+Tab+m## - праца замест мышы. mL2 - 2 клік леў. кнопкі, mR - заліпанне правай кнопкі. m↑ - перасоўванне курсора мышы. m→| - хуткае перамяшчэнне наперад да краю экрана. mS↑ - пракрутка ўверх.</t>
  </si>
  <si>
    <t>Кароткае працяжнік</t>
  </si>
  <si>
    <t>Націск</t>
  </si>
  <si>
    <t>Непарыўны прабел, вялікае працяжнік і прабел</t>
  </si>
  <si>
    <t>Акцэнты ўводзіць пасля сімвала. Усе акцэнты выдзелены адным фонавым колерам.</t>
  </si>
  <si>
    <t>Укр. літера (укр. звук е)</t>
  </si>
  <si>
    <t>Укр. літара (рус. гук е)</t>
  </si>
  <si>
    <t>Голубым фоном показаны отличия от раскладки И. Бирмана. Желтым фоном показаны клавиши  управления текстовым курсором  и др. клавиши, которые обычно справа от Enter-а. Esc, Ent, Bs дублируют клавиши и предназначены  больше для удобства.</t>
  </si>
  <si>
    <t>The blue background shows the differences from I. Birman's layout. The yellow background shows the text cursor control keys and other keys, which are usually to the right of Enter. Esc, Ent, Bs duplicate keys and are more for convenience.</t>
  </si>
  <si>
    <t>Блакитним тлом показано відмінності від розкладки І. Бірмана. Жовтим фоном показані клавіші керування текстовим курсором та ін. клавіші, які зазвичай праворуч від Enter-а. Esc, Ent, Bs дублюють клавіші та призначені більше для зручності.</t>
  </si>
  <si>
    <t>Блакітным фонам паказаны адрозненні ад раскладкі І. Бірмана. Жоўтым фонам паказаны клавішы кіравання тэкставым курсорам і інш. клавішы, якія звычайна справа ад Enter-а. Esc, Ent, Bs дублююць клавішы і прызначаны больш для зручнасці.</t>
  </si>
  <si>
    <t>Parameter</t>
  </si>
  <si>
    <t>Value</t>
  </si>
  <si>
    <t xml:space="preserve"> ’ </t>
  </si>
  <si>
    <r>
      <rPr>
        <b/>
        <sz val="14"/>
        <color theme="0" tint="-0.499984740745262"/>
        <rFont val="Arial Unicode MS"/>
        <family val="2"/>
        <charset val="204"/>
      </rPr>
      <t>`</t>
    </r>
    <r>
      <rPr>
        <b/>
        <sz val="14"/>
        <color theme="1"/>
        <rFont val="Arial Unicode MS"/>
        <family val="2"/>
        <charset val="204"/>
      </rPr>
      <t xml:space="preserve"> Ё</t>
    </r>
  </si>
  <si>
    <t>RWinBirmanLayout</t>
  </si>
  <si>
    <t>RAltAddMouse</t>
  </si>
  <si>
    <t>RAltAddCursor</t>
  </si>
  <si>
    <t>RAltAddChars</t>
  </si>
  <si>
    <t>RWinOption</t>
  </si>
  <si>
    <t>RAltOption</t>
  </si>
  <si>
    <t>LShift_RShift_CapsLock</t>
  </si>
  <si>
    <t>CapsLockOption</t>
  </si>
  <si>
    <t>LShiftOption</t>
  </si>
  <si>
    <t>RShiftOption</t>
  </si>
  <si>
    <t>LCtrlOption</t>
  </si>
  <si>
    <t>RCtrlOption</t>
  </si>
  <si>
    <t>LAltSpaceOption</t>
  </si>
  <si>
    <t>LAlt13_Enable</t>
  </si>
  <si>
    <t>LCtrl</t>
  </si>
  <si>
    <t>CapsLock</t>
  </si>
  <si>
    <t>Q</t>
  </si>
  <si>
    <t>Й</t>
  </si>
  <si>
    <t>W</t>
  </si>
  <si>
    <t>Ц</t>
  </si>
  <si>
    <t>E</t>
  </si>
  <si>
    <t>У</t>
  </si>
  <si>
    <t>R</t>
  </si>
  <si>
    <t>К</t>
  </si>
  <si>
    <t>T</t>
  </si>
  <si>
    <t>Е</t>
  </si>
  <si>
    <t>Y</t>
  </si>
  <si>
    <t>Н</t>
  </si>
  <si>
    <t>U</t>
  </si>
  <si>
    <t>Г</t>
  </si>
  <si>
    <t>I</t>
  </si>
  <si>
    <t>Ш</t>
  </si>
  <si>
    <t>O</t>
  </si>
  <si>
    <t>Щ</t>
  </si>
  <si>
    <t>P</t>
  </si>
  <si>
    <t>З</t>
  </si>
  <si>
    <t>Х</t>
  </si>
  <si>
    <t>Ъ</t>
  </si>
  <si>
    <t>A</t>
  </si>
  <si>
    <t>Ф</t>
  </si>
  <si>
    <t>S</t>
  </si>
  <si>
    <t>Ы</t>
  </si>
  <si>
    <t>D</t>
  </si>
  <si>
    <t>В</t>
  </si>
  <si>
    <t>F</t>
  </si>
  <si>
    <t>А</t>
  </si>
  <si>
    <t>G</t>
  </si>
  <si>
    <t>П</t>
  </si>
  <si>
    <t>H</t>
  </si>
  <si>
    <t>Р</t>
  </si>
  <si>
    <t>J</t>
  </si>
  <si>
    <t>О</t>
  </si>
  <si>
    <t>K</t>
  </si>
  <si>
    <t>Л</t>
  </si>
  <si>
    <t>L</t>
  </si>
  <si>
    <t>Д</t>
  </si>
  <si>
    <t>;</t>
  </si>
  <si>
    <t>Ж</t>
  </si>
  <si>
    <t>Э</t>
  </si>
  <si>
    <t>Z</t>
  </si>
  <si>
    <t>Я</t>
  </si>
  <si>
    <t>X</t>
  </si>
  <si>
    <t>Ч</t>
  </si>
  <si>
    <t>C</t>
  </si>
  <si>
    <t>С</t>
  </si>
  <si>
    <t>V</t>
  </si>
  <si>
    <t>М</t>
  </si>
  <si>
    <t>B</t>
  </si>
  <si>
    <t>И</t>
  </si>
  <si>
    <t>N</t>
  </si>
  <si>
    <t>Т</t>
  </si>
  <si>
    <t>M</t>
  </si>
  <si>
    <t>Ь</t>
  </si>
  <si>
    <t>,</t>
  </si>
  <si>
    <t>Б</t>
  </si>
  <si>
    <t>.</t>
  </si>
  <si>
    <t>Ю</t>
  </si>
  <si>
    <t>/</t>
  </si>
  <si>
    <t>Visibility of the alphabet =ru= Видимость алфавита</t>
  </si>
  <si>
    <t>INI file setup =ru= Настройки из INI файла</t>
  </si>
  <si>
    <t>Alphabet2</t>
  </si>
  <si>
    <t>Alphabet1_EN</t>
  </si>
  <si>
    <t>Автор программы: Крутов А.Ю.;  E-mail: kaiu@mail.ru;  website: kaiu.narod.ru</t>
  </si>
  <si>
    <t>Program author: Krutov A.Yu.; E-mail: kaiu@mail.ru; website: kaiu.narod.ru</t>
  </si>
  <si>
    <t>Автор програми: Крутов А.Ю.; E-mail: kaiu@mail.ru; website: kaiu.narod.ru</t>
  </si>
  <si>
    <t>Аўтар праграмы: Крутаў А.Ю.; E-mail: kaiu@mail.ru; website: kaiu.narod.ru</t>
  </si>
  <si>
    <t>Комбинации формируются из клавиш RAlt+«клавиша, где над ней надпись такого же цвета» и подобно для RWin, LAlt</t>
  </si>
  <si>
    <t>Change the value if necessary =ru= Измените значение при необходимости</t>
  </si>
  <si>
    <t>Create your language sheet =ru= Создайте свой лист с языком</t>
  </si>
  <si>
    <t>Advice: instead of the number of lists of languages 1..8 you can enter their short names =ru= Совет: вместо номера списков языков 1..8 можете вписать их краткие названия</t>
  </si>
  <si>
    <t>Поддержа дополнительных комбинаций клавиш (если их не отключат в настройках):</t>
  </si>
  <si>
    <t>Вставка текста без форматирования: Ctrl + Alt + V. Сменить раскладку уже набранного слова на текущую: RAlt + BackSpace</t>
  </si>
  <si>
    <t>Выделенный текст в нижний регистр: Alt + Pause  (в верхний регистр: Alt + Shift + Pause).</t>
  </si>
  <si>
    <t>Транслитерация (из translit_1) выделенного текста:  Alt + ScrollLock,  для имён файлов (из translit_2): Alt + Shift + ScrollLock, (молд. кирилицу на рум. латиницу: Alt + Win + ScrollLock)</t>
  </si>
  <si>
    <t>Неразрывный пробел U+00A0  Alt+0160 (фикс. ширина только в Word, а в браузерах это не так!)
+SHIFT: Узкий неразрывный пробел U+202F Alt+8239 (фикс. ширина) Идеален для т. е., но в Word не отличим от пробела.</t>
  </si>
  <si>
    <t xml:space="preserve">Короткий пробел U+2002  Alt+8194 En Space  &amp;ensp; (фикс. ширина, но разрыв текста есть) В Word выглядит одинаково с неразрывным!
+SHIFT: неразрывный пробел U+2007 Alt+8199 (шириной в цифру, для набора таблиц) </t>
  </si>
  <si>
    <t>RAlt+Tab+m## - работа вместо мыши. mL2 - 2 клик лев. кнопки, mR - залипание правой кнопки. m↑ - перемещение курсора мыши. m→| - быстрое перемещение вперед к краю экрана. mS↑ - прокрутка вверх.</t>
  </si>
  <si>
    <t>Cell A2 must have the same name as the sheet =ru= Ячейка А2 должна иметь такое же имя как и лист</t>
  </si>
  <si>
    <t>Support for additional key combinations (if they are not disabled in the settings):</t>
  </si>
  <si>
    <t>Paste text without formatting: Ctrl + Alt + V. Change the layout of an already typed word to the current one: RAlt + BackSpace</t>
  </si>
  <si>
    <t>Selected text to lower case: Alt + Pause (to upper case: Alt + Shift + Pause).</t>
  </si>
  <si>
    <t>Transliteration (from translit_1) of selected text: Alt + ScrollLock, for filenames (from translit_2): Alt + Shift + ScrollLock, (Mold. Cyrillic to Roman. Latin: Alt + Win + ScrollLock)</t>
  </si>
  <si>
    <t>Підтримуючи додаткові комбінації клавіш (якщо їх не відключать у налаштуваннях):</t>
  </si>
  <si>
    <t>Вставка тексту без форматування: Ctrl+Alt+V. Змінити розкладку вже набраного слова на поточну: RAlt+BackSpace</t>
  </si>
  <si>
    <t>Виділений текст у нижній регістр: Alt+Pause (у верхній регістр: Alt+Shift+Pause).</t>
  </si>
  <si>
    <t>Транслітерація (з translit_1) виділеного тексту: Alt + ScrollLock, для імен файлів (з translit_2): Alt + Shift + ScrollLock, (мол. кирилицю на рум. латиницю: Alt + Win + ScrollLock)</t>
  </si>
  <si>
    <t>Падтрымаючы дадатковых камбінацый клавіш (калі іх не адключаць у наладах):</t>
  </si>
  <si>
    <t>Устаўка тэксту без фарматавання: Ctrl + Alt + V. Змяніць раскладку ўжо набранага слова на бягучую: RAlt + BackSpace</t>
  </si>
  <si>
    <t>Выдзелены тэкст у ніжні рэгістр: Alt + Pause (у верхні рэгістр: Alt + Shift + Pause).</t>
  </si>
  <si>
    <t>Транслітарацыя (з translit_1) выдзеленага тэксту: Alt + ScrollLock, для імёнаў файлаў (з translit_2): Alt + Shift + ScrollLock, (мал. кірыліцу на рум. лацінку: Alt + Win + ScrollLock)</t>
  </si>
  <si>
    <t>Непарыўны прабел U+00A0 Alt+0160 (фікс. шырыня толькі ў Word, а ў браўзэрах гэта не так!)
+SHIFT: Вузкі непарыўны прабел U+202F Alt+8239 (фікс. шырыня) Ідэальны для г. зн., але ў Word не адрознім ад прабелу.</t>
  </si>
  <si>
    <t xml:space="preserve">Кароткі прабел U+2002 Alt+8194 En Space &amp;ensp; (фікс. шырыня, але разрыў тэксту ёсць) У Word выглядае аднолькава з непарыўным!
+SHIFT: непарыўны прабел U+2007 Alt+8199 (шырынёй у лічбу, для набору табліц) </t>
  </si>
  <si>
    <t>Нерозривний пропуск U+00A0 Alt+0160 (фікс. ширина тільки в Word, а в браузерах це не так!)
+SHIFT: Вузька нерозривна пропуск U+202F Alt+8239 (фікс. ширина) Ідеальний для т. е., але в Word не відрізнити від пробілу.</t>
  </si>
  <si>
    <t xml:space="preserve">Коротка пропуск U+2002 Alt+8194 En Space &amp;ensp; (фікс. ширина, але розрив тексту є) У Word виглядає однаково з нерозривним!
+SHIFT: нерозривний пропуск U+2007 Alt+8199 (шириною в цифру, для набору таблиць) </t>
  </si>
  <si>
    <t>Non-breaking space U+00A0 Alt+0160 (fixed width only in Word, not in browsers!)
+SHIFT: Narrow non-breaking space U+202F Alt+8239 (fixed width) Ideal for ie, but indistinguishable from a space in Word.</t>
  </si>
  <si>
    <t xml:space="preserve">Short space U+2002 Alt+8194 En Space &amp;ensp; (fixed width, but there is a text break) In Word it looks the same as non-breaking!
+SHIFT: non-breaking space U+2007 Alt+8199 (number-wide, for table set) </t>
  </si>
  <si>
    <t>DE</t>
  </si>
  <si>
    <t>FR</t>
  </si>
  <si>
    <t>Extension de la disposition du clavier dans le programme "Keybord Assistant 2.0.0"</t>
  </si>
  <si>
    <t>Auteur du programme : Krutov A.Yu. ; Courriel : kaiu@mail.ru ; Site Web : kaiu.narod.ru</t>
  </si>
  <si>
    <t>Souris</t>
  </si>
  <si>
    <t>ESPACE</t>
  </si>
  <si>
    <t>Les combinaisons sont formées à partir des touches RAlt + "clé, où l'inscription de la même couleur est au-dessus" et de même pour RWin, LAlt</t>
  </si>
  <si>
    <t>Au-dessus de la touche à gauche se trouve la combinaison pour RAlt et à droite pour RWin. En haut de la combinaison se trouve également en appuyant et en maintenant la touche Maj enfoncée. Exemples:</t>
  </si>
  <si>
    <t>Combinaison
clés</t>
  </si>
  <si>
    <t>Sans décalage</t>
  </si>
  <si>
    <t>Noter</t>
  </si>
  <si>
    <t>Ukr. Lettre (son russe e)</t>
  </si>
  <si>
    <t>Ici · yavl. espace (saisie rapide pour les paresseux)</t>
  </si>
  <si>
    <t>Plus de choix dans le menu contextuel</t>
  </si>
  <si>
    <t>C'est le clavier, pas le bouton droit de la souris.</t>
  </si>
  <si>
    <t>Ing. nég. parenthèse (en décalant ' intérieur dans " ")</t>
  </si>
  <si>
    <t>Menu contextuel</t>
  </si>
  <si>
    <t>Prise en charge de combinaisons de touches supplémentaires (si elles ne sont pas désactivées dans les paramètres) :</t>
  </si>
  <si>
    <t>Coller du texte sans mise en forme : Ctrl + Alt + V. Changer la disposition d'un mot déjà tapé en celui actuel : RAlt + BackSpace</t>
  </si>
  <si>
    <t>Texte sélectionné en minuscules : Alt + Pause (en majuscules : Alt + Maj + Pause).</t>
  </si>
  <si>
    <t>Translittération (de translit_1) du texte sélectionné : Alt + ScrollLock, pour les noms de fichiers (de translit_2) : Alt + Shift + ScrollLock, (Mold. Cyrillic to Roman. Latin : Alt + Win + ScrollLock)</t>
  </si>
  <si>
    <t>Apostrophe pour l'ukrainien yaz</t>
  </si>
  <si>
    <t>RAlt+Tab+m## - fonctionne à la place d'une souris. mL2 - Lion 2 clics. boutons, mR - bouton droit collant. m↑ - déplacer le curseur de la souris. m→| - Avance rapide jusqu'au bord de l'écran. mS↑ - défiler vers le haut.</t>
  </si>
  <si>
    <t>Le fond bleu montre les différences par rapport à la mise en page de I. Birman. Le fond jaune montre les touches de contrôle du curseur de texte et d'autres touches, qui se trouvent généralement à droite d'Entrée. Esc, Ent, Bs dupliquent les touches et sont plus pratiques.</t>
  </si>
  <si>
    <t>Tiret demi-cadratin</t>
  </si>
  <si>
    <t>stresser</t>
  </si>
  <si>
    <t>Espace insécable, tiret cadratin et espace</t>
  </si>
  <si>
    <t>Entrez les accents après le caractère. Tous les accents sont mis en évidence avec la même couleur d'arrière-plan.</t>
  </si>
  <si>
    <t>Espace insécable U+00A0 Alt+0160 (largeur fixe uniquement dans Word, pas dans les navigateurs !)
+SHIFT : Espace insécable étroit U+202F Alt+8239 (largeur fixe) Idéal pour c'est-à-dire, mais impossible à distinguer d'un espace dans Word.</t>
  </si>
  <si>
    <t xml:space="preserve">Espace court U+2002 Alt+8194 En Espace &amp;ensp; (largeur fixe, mais il y a un saut de texte) Dans Word, il ressemble à insécable !
+SHIFT : espace insécable U+2007 Alt+8199 (nombre entier, pour l'ensemble de tables) </t>
  </si>
  <si>
    <t>IT</t>
  </si>
  <si>
    <t>Ampliamento del layout della tastiera nel programma "Keybord Assistant 2.0.0".</t>
  </si>
  <si>
    <t>Autore del programma: Krutov A.Yu.; E-mail: kaiu@mail.ru; sito web: kaiu.narod.ru</t>
  </si>
  <si>
    <t>topo</t>
  </si>
  <si>
    <t>SPAZIO</t>
  </si>
  <si>
    <t>Le combinazioni sono formate dai tasti RAlt + "tasto, dove sopra c'è la scritta dello stesso colore" e similmente per RWin, LAlt</t>
  </si>
  <si>
    <t>Sopra il tasto a sinistra c'è la combinazione per RAlt ea destra per RWin. Nella parte superiore della combinazione c'è anche tenendo premuto il tasto Maiusc. Esempi:</t>
  </si>
  <si>
    <t>Combinazione
chiavi</t>
  </si>
  <si>
    <t>Senza turno</t>
  </si>
  <si>
    <t>Nota</t>
  </si>
  <si>
    <t>Ukr. Lettera (suono russo e)</t>
  </si>
  <si>
    <t>Qui · yavl. spazio (input rapido per i pigri)</t>
  </si>
  <si>
    <t>Altro da scegliere dal menu contestuale</t>
  </si>
  <si>
    <t>È la tastiera, non il tasto destro del mouse.</t>
  </si>
  <si>
    <t>Ing. neg. parentesi (per spostamento ' interno in " ")</t>
  </si>
  <si>
    <t>Menù contestuale</t>
  </si>
  <si>
    <t>Supporto per ulteriori combinazioni di tasti (se non sono disabilitate nelle impostazioni):</t>
  </si>
  <si>
    <t>Incolla il testo senza formattazione: Ctrl + Alt + V. Cambia il layout di una parola già digitata a quella corrente: RAlt + BackSpace</t>
  </si>
  <si>
    <t>Testo selezionato in minuscolo: Alt + Pausa (in maiuscolo: Alt + Maiusc + Pausa).</t>
  </si>
  <si>
    <t>Traslitterazione (da translit_1) del testo selezionato: Alt + ScrollLock, per i nomi dei file (da translit_2): Alt + Shift + ScrollLock, (da cirillico a romano. latino: Alt + Win + ScrollLock)</t>
  </si>
  <si>
    <t>Apostrofo per ucraino yaz</t>
  </si>
  <si>
    <t>RAlt+Tab+m## - funziona invece del mouse. mL2 - 2 clic su leone. pulsanti, mR - pulsante destro appiccicoso. m↑ - sposta il cursore del mouse. m→| - Avanti veloce fino al bordo dello schermo. mS↑ - scorri verso l'alto.</t>
  </si>
  <si>
    <t>Lo sfondo blu mostra le differenze rispetto al layout di I. Birman. Lo sfondo giallo mostra i tasti di controllo del cursore del testo e altri tasti, che di solito si trovano a destra di Invio. Esc, Ent, Bs duplicano le chiavi e sono più per comodità.</t>
  </si>
  <si>
    <t>In fretta</t>
  </si>
  <si>
    <t>fatica</t>
  </si>
  <si>
    <t>Spazio ininterrotto, trattino e spazio</t>
  </si>
  <si>
    <t>Inserisci gli accenti dopo il carattere. Tutti gli accenti sono evidenziati con lo stesso colore di sfondo.</t>
  </si>
  <si>
    <t>Spazio unificatore U+00A0 Alt+0160 (larghezza fissa solo in Word, non nei browser!)
+MAIUSC: spazio unificatore stretto U+202F Alt+8239 (larghezza fissa) Ideale per esempio, ma indistinguibile da uno spazio in Word.</t>
  </si>
  <si>
    <t xml:space="preserve">Short space U+2002 Alt+8194 En Space &amp;ensp; (larghezza fissa, ma c'è un'interruzione di testo) In Word ha lo stesso aspetto di un'interruzione!
+MAIUSC: spazio unificato U+2007 Alt+8199 (a livello di numero, per set da tavola) </t>
  </si>
  <si>
    <t>ES</t>
  </si>
  <si>
    <t>Ampliación de la distribución del teclado en el programa "Keybord Assistant 2.0.0"</t>
  </si>
  <si>
    <t>Autor del programa: Krutov A.Yu.; Correo electrónico: kaiu@mail.ru; sitio web: kaiu.narod.ru</t>
  </si>
  <si>
    <t>ratón</t>
  </si>
  <si>
    <t>ESPACIO</t>
  </si>
  <si>
    <t>Las combinaciones se forman a partir de las teclas RAlt + "tecla, donde la inscripción del mismo color está encima" y de manera similar para RWin, LAlt</t>
  </si>
  <si>
    <t>Encima de la tecla a la izquierda está la combinación para RAlt, ya la derecha para RWin. En la parte superior de la combinación también está presionando y manteniendo presionada la tecla Shift. Ejemplos:</t>
  </si>
  <si>
    <t>Combinación
llaves</t>
  </si>
  <si>
    <t>Sin Turno</t>
  </si>
  <si>
    <t>Ukr. Letra (sonido ruso e)</t>
  </si>
  <si>
    <t>Aquí · yavl. espacio (entrada rápida para gente perezosa)</t>
  </si>
  <si>
    <t>Más para elegir en el menú contextual</t>
  </si>
  <si>
    <t>Es el teclado, no el botón derecho del mouse.</t>
  </si>
  <si>
    <t>Ing. negativo corchete (cambiando 'interno en " ")</t>
  </si>
  <si>
    <t>Menú de contexto</t>
  </si>
  <si>
    <t>Soporte para combinaciones de teclas adicionales (si no están deshabilitadas en la configuración):</t>
  </si>
  <si>
    <t>Pegar texto sin formato: Ctrl + Alt + V. Cambiar el diseño de una palabra ya escrita a la actual: RAlt + BackSpace</t>
  </si>
  <si>
    <t>Texto seleccionado a minúsculas: Alt + Pausa (a mayúsculas: Alt + Shift + Pausa).</t>
  </si>
  <si>
    <t>Transliteración (de translit_1) del texto seleccionado: Alt + ScrollLock, para nombres de archivo (de translit_2): Alt + Shift + ScrollLock, (del molde. Del cirílico al romano. Latín: Alt + Win + ScrollLock)</t>
  </si>
  <si>
    <t>Apóstrofe para ucraniano yaz</t>
  </si>
  <si>
    <t>RAlt+Tab+m## - funciona en lugar de un mouse. mL2 - 2 clics en león. botones, mR - botón derecho pegajoso. m↑ - mueve el cursor del ratón. m→| - Avance rápido hasta el borde de la pantalla. mS↑ - desplazarse hacia arriba.</t>
  </si>
  <si>
    <t>El fondo azul muestra las diferencias con el diseño de I. Birman. El fondo amarillo muestra las teclas de control del cursor de texto y otras teclas, que normalmente se encuentran a la derecha de Intro. Esc, Ent, Bs duplican las teclas y son más por conveniencia.</t>
  </si>
  <si>
    <t>En guión</t>
  </si>
  <si>
    <t>estrés</t>
  </si>
  <si>
    <t>Espacio sin rupturas, em dash y espacio</t>
  </si>
  <si>
    <t>Introduzca acentos después del carácter. Todos los acentos se resaltan con el mismo color de fondo.</t>
  </si>
  <si>
    <t>Espacio ininterrumpido U+00A0 Alt+0160 (ancho fijo solo en Word, ¡no en los navegadores!)
+MAYÚS: espacio estrecho sin interrupciones U+202F Alt+8239 (ancho fijo) Ideal para, por ejemplo, pero indistinguible de un espacio en Word.</t>
  </si>
  <si>
    <t xml:space="preserve">Espacio corto U+2002 Alt+8194 En Space &amp;ensp; (ancho fijo, pero hay un salto de texto) ¡En Word se ve igual que sin saltos!
+MAYÚS: espacio de no separación U+2007 Alt+8199 (anchura numérica, para juego de mesa) </t>
  </si>
  <si>
    <t>RO</t>
  </si>
  <si>
    <t>PL</t>
  </si>
  <si>
    <t>Autorul programului: Krutov A.Yu.; E-mail: kaiu@mail.ru; site: kaiu.narod.ru</t>
  </si>
  <si>
    <t>SPAŢIU</t>
  </si>
  <si>
    <t>Fără Shift</t>
  </si>
  <si>
    <t>Notă</t>
  </si>
  <si>
    <t>Mai multe de ales din meniul contextual</t>
  </si>
  <si>
    <t>Este tastatura, nu butonul drept al mouse-ului.</t>
  </si>
  <si>
    <t>ing. neg. paranteză (prin deplasare „interior în „”)</t>
  </si>
  <si>
    <t>Meniul contextual</t>
  </si>
  <si>
    <t>Suport pentru combinații de taste suplimentare (dacă nu sunt dezactivate în setări):</t>
  </si>
  <si>
    <t>Lipiți text fără formatare: Ctrl + Alt + V. Schimbați aspectul unui cuvânt deja tastat în cel curent: RAlt + BackSpace</t>
  </si>
  <si>
    <t>Textul selectat în litere mici: Alt + Pauză (la litere mari: Alt + Shift + Pauză).</t>
  </si>
  <si>
    <t>Transliterarea (din translit_1) a textului selectat: Alt + ScrollLock, pentru numele fișierelor (din translit_2): Alt + Shift + ScrollLock, (mold. chirilic în roman. latină: Alt + Win + ScrollLock)</t>
  </si>
  <si>
    <t>Fondul albastru arată diferențele față de aspectul lui I. Birman. Fundalul galben arată tastele de control ale cursorului de text și alte taste, care sunt de obicei în partea dreaptă a Enter. Esc, Ent, Bs dublează cheile și sunt mai mult pentru confort.</t>
  </si>
  <si>
    <t>În liniuță</t>
  </si>
  <si>
    <t>stres</t>
  </si>
  <si>
    <t>Spațiu care nu se rupe, liniuță și spațiu</t>
  </si>
  <si>
    <t>Introduceți accente după caracter. Toate accentele sunt evidențiate cu aceeași culoare de fundal.</t>
  </si>
  <si>
    <t>Autor programu: Krutov A.Yu.; E-mail: kaiu@mail.ru; strona internetowa: kaiu.narod.ru</t>
  </si>
  <si>
    <t>mysz</t>
  </si>
  <si>
    <t>PRZESTRZEŃ</t>
  </si>
  <si>
    <t>Bez zmiany</t>
  </si>
  <si>
    <t>Notatka</t>
  </si>
  <si>
    <t>Więcej do wyboru z menu kontekstowego</t>
  </si>
  <si>
    <t>To klawiatura, a nie prawy przycisk myszy.</t>
  </si>
  <si>
    <t>inż. neg. nawias (przez przesunięcie ‘ wewn. w “ ”)</t>
  </si>
  <si>
    <t>Menu kontekstowe</t>
  </si>
  <si>
    <t>Obsługa dodatkowych kombinacji klawiszy (jeśli nie są wyłączone w ustawieniach):</t>
  </si>
  <si>
    <t>Wklej tekst bez formatowania: Ctrl + Alt + V. Zmień układ już wpisanego słowa na bieżący: RAlt + BackSpace</t>
  </si>
  <si>
    <t>Zaznaczony tekst małymi literami: Alt + Pauza (wielkimi literami: Alt + Shift + Pauza).</t>
  </si>
  <si>
    <t>Transliteracja (z translit_1) zaznaczonego tekstu: Alt + ScrollLock, dla nazw plików (z translit_2): Alt + Shift + ScrollLock, (z pleśni. cyrylica na rzym. łacina: Alt + Win + ScrollLock)</t>
  </si>
  <si>
    <t>Niebieskie tło pokazuje różnice w stosunku do układu I. Birmana. Na żółtym tle widoczne są klawisze sterujące kursora tekstowego i inne klawisze, które zwykle znajdują się po prawej stronie klawisza Enter. Esc, Ent, Bs duplikują klucze i są bardziej dla wygody.</t>
  </si>
  <si>
    <t>Końcówka</t>
  </si>
  <si>
    <t>Niełamliwa spacja, em kreska i spacja</t>
  </si>
  <si>
    <t>Wprowadź akcenty po znaku. Wszystkie akcenty są wyróżnione tym samym kolorem tła.</t>
  </si>
  <si>
    <t>On the settings_LNG sheet, create a column with the name of the new sheet and do a translation using google =ru= На листе settings_LNG создайте столбец с именем нового листа и сделайте перевод с помощью гугл</t>
  </si>
  <si>
    <t>Lng1, Lng2 - обычно списки из одного языка (основного и дополнительного). Lng3 - переключение из третьего списка раскладок (обычно это язык 1 и 2). Lng4 - обычно переключение альтернативных раскладок и языков. LngALL - переключение всех раскладок.</t>
  </si>
  <si>
    <t>Lng1, Lng2 - usually lists from one language (primary and secondary). Lng3 - switching from the third list of layouts (usually language 1 and 2). Lng4 - usually switching between alternative layouts and languages. LngALL - switch all layouts.</t>
  </si>
  <si>
    <t>Lng1, Lng2 - normalerweise Listen aus einer Sprache (primär und sekundär). Lng3 - Umschalten von der dritten Liste der Layouts (normalerweise Sprache 1 und 2). Lng4 - wechselt normalerweise zwischen alternativen Layouts und Sprachen. LngALL - schaltet alle Layouts um.</t>
  </si>
  <si>
    <t>Lng1, Lng2 - répertorie généralement une langue (primaire et secondaire). Lng3 - passer de la troisième liste de mises en page (généralement les langues 1 et 2). Lng4 - bascule généralement entre des mises en page et des langues alternatives. LngALL - change toutes les mises en page.</t>
  </si>
  <si>
    <t>Lng1, Lng2 - di solito elenchi da una lingua (primaria e secondaria). Lng3 - passaggio dal terzo elenco di layout (solitamente lingua 1 e 2). Lng4 - di solito passa da layout e lingue alternative. LngALL - cambia tutti i layout.</t>
  </si>
  <si>
    <t>Lng1, Lng2: generalmente listas de un idioma (primario y secundario). Lng3: cambio desde la tercera lista de diseños (generalmente idioma 1 y 2). Lng4: generalmente cambia entre diseños e idiomas alternativos. LngALL: cambia todos los diseños.</t>
  </si>
  <si>
    <t>Lng1, Lng2 - зазвичай списки з однієї мови (основної та додаткової). Lng3 - перемикання з третього списку розкладок (зазвичай мова 1 і 2). Lng4 - зазвичай перемикання між альтернативними розкладками та мовами. LngALL - перемикання всіх розкладок.</t>
  </si>
  <si>
    <t>Lng1, Lng2 - звычайна спісы з адной мовы (асноўнай і другаснай). Lng3 - пераход з трэцяга спісу раскладак (звычайна мовы 1 і 2). Lng4 - звычайна пераключэнне паміж альтэрнатыўнымі раскладкамі і мовамі. LngALL - пераключыць усе раскладкі.</t>
  </si>
  <si>
    <t>Lng1, Lng2 - de obicei liste dintr-o singură limbă (primar și secundar). Lng3 - trecerea de la a treia listă de layout-uri (de obicei limba 1 și 2). Lng4 - de obicei comutarea între layout-uri și limbi alternative. LngALL - comută toate aspectele.</t>
  </si>
  <si>
    <t>Lng1, Lng2 - zwykle listy z jednego języka (podstawowego i średniego). Lng3 - przejście z trzeciej listy układów (zwykle język 1 i 2). Lng4 - zwykle przełączanie między alternatywnymi układami i językami. LngALL - przełącza wszystkie układy.</t>
  </si>
  <si>
    <t>Combinațiile sunt formate din tastele RAlt + „cheie, unde inscripția de aceeași culoare este deasupra ei” și în mod similar pentru RWin, Lalt</t>
  </si>
  <si>
    <t>Deasupra tastei din stânga este combinația pentru RAlt, iar în dreapta pentru RWin. În partea de sus a combinației se află și apăsarea și menținerea apăsată pe Shift.</t>
  </si>
  <si>
    <t>Combinaţie_x000D_
chei</t>
  </si>
  <si>
    <t>Ukr. litera (Rus. sunet e)</t>
  </si>
  <si>
    <t>Aici · spațiu (introducere rapidă pentru oameni leneși)</t>
  </si>
  <si>
    <t>Apostrof pentru yaz ucrainean</t>
  </si>
  <si>
    <t>RAlt+Tab+m## - funcționează în loc de mouse. mL2 - 2 clicuri pe butonul din stânga, mR - butonul din dreapta lipicios. m↑ - mutați cursorul mouse-ului. m→| - înainte rapid până la marginea ecranului. mS↑ - derulați în sus.</t>
  </si>
  <si>
    <t>Kombinacje powstają z klawiszy RAlt + "klucz, gdzie napis tego samego koloru jest nad nim" i podobnie dla RWin, Lalt</t>
  </si>
  <si>
    <t>Nad klawiszem po lewej stronie znajduje się kombinacja dla RAlt, a po prawej dla RWin. W górnej części kombinacji znajduje się również naciśnięcie i przytrzymanie klawisza Shift.</t>
  </si>
  <si>
    <t>Połączenie_x000D_
Klucze</t>
  </si>
  <si>
    <t>ukr. litera (ros. dźwięk e)</t>
  </si>
  <si>
    <t>Tutaj · przestrzeń (szybkie wejście dla leniwych)</t>
  </si>
  <si>
    <t>Apostrof dla ukraińskiego yaz</t>
  </si>
  <si>
    <t>RAlt+Tab+m## - praca zamiast myszy. mL2 - 2 kliknięcia lewego przycisku, mR - lepki prawy przycisk. m↑ - przesuń kursor myszy. m→| - szybko do przodu do krawędzi ekranu. mS↑ - przewiń w górę.</t>
  </si>
  <si>
    <t>Spațiu neîntrerupt U+00A0 Alt+0160 (lățime fixă ​​numai în Word, nu în browsere!)
+SHIFT: Spațiu îngust, fără rupere U+202F Alt+8239 (lățime fixă) Ideal pentru ie, dar nu se poate distinge de un spațiu din Word.</t>
  </si>
  <si>
    <t>Spacja niełamliwa U+00A0 Alt+0160 (stała szerokość tylko w programie Word, nie w przeglądarkach!)
+SHIFT: Wąska spacja nierozdzielająca U+202F Alt+8239 (stała szerokość) Idealna np., ale nie do odróżnienia od spacji w programie Word.</t>
  </si>
  <si>
    <t>Krótka przestrzeń U+2002 Alt+8194 En Space &amp;ensp; (stała szerokość, ale jest podział tekstu) W programie Word wygląda to tak samo z niełamaniem!
+SHIFT: spacja nierozdzielająca U+2007 Alt+8199 (szeroki numer, dla zestawu tabel)</t>
  </si>
  <si>
    <t>Short Space U+2002 Alt+8194 En Space &amp;ensp; (lățime fixă, dar există o pauză de text) În Word arată la fel cu non-ruperea!
+SHIFT: spațiu neîntrerupt U+2007 Alt+8199 (la nivelul numărului, pentru set de masă)</t>
  </si>
  <si>
    <t/>
  </si>
  <si>
    <r>
      <t xml:space="preserve">` </t>
    </r>
    <r>
      <rPr>
        <b/>
        <sz val="14"/>
        <rFont val="Arial Unicode MS"/>
        <family val="2"/>
        <charset val="204"/>
      </rPr>
      <t>^</t>
    </r>
  </si>
  <si>
    <t>´</t>
  </si>
  <si>
    <t>+</t>
  </si>
  <si>
    <t>Ö</t>
  </si>
  <si>
    <t>Ä</t>
  </si>
  <si>
    <t>Ü</t>
  </si>
  <si>
    <r>
      <t xml:space="preserve">` </t>
    </r>
    <r>
      <rPr>
        <b/>
        <sz val="14"/>
        <rFont val="Arial Unicode MS"/>
        <family val="2"/>
        <charset val="204"/>
      </rPr>
      <t>²</t>
    </r>
  </si>
  <si>
    <t>é</t>
  </si>
  <si>
    <t>(</t>
  </si>
  <si>
    <t>è</t>
  </si>
  <si>
    <t>_</t>
  </si>
  <si>
    <t>ç</t>
  </si>
  <si>
    <t>à</t>
  </si>
  <si>
    <t>)</t>
  </si>
  <si>
    <t>*</t>
  </si>
  <si>
    <t>ù</t>
  </si>
  <si>
    <t>:</t>
  </si>
  <si>
    <r>
      <t xml:space="preserve">` </t>
    </r>
    <r>
      <rPr>
        <b/>
        <sz val="14"/>
        <rFont val="Arial Unicode MS"/>
        <family val="2"/>
        <charset val="204"/>
      </rPr>
      <t>\</t>
    </r>
  </si>
  <si>
    <t>ì</t>
  </si>
  <si>
    <t>ò</t>
  </si>
  <si>
    <r>
      <t xml:space="preserve">` </t>
    </r>
    <r>
      <rPr>
        <b/>
        <sz val="14"/>
        <rFont val="Arial Unicode MS"/>
        <family val="2"/>
        <charset val="204"/>
      </rPr>
      <t>º</t>
    </r>
  </si>
  <si>
    <t>Ç</t>
  </si>
  <si>
    <t>Ñ</t>
  </si>
  <si>
    <r>
      <t>`</t>
    </r>
    <r>
      <rPr>
        <b/>
        <sz val="14"/>
        <rFont val="Arial Unicode MS"/>
        <family val="2"/>
        <charset val="204"/>
      </rPr>
      <t xml:space="preserve"> '</t>
    </r>
  </si>
  <si>
    <r>
      <t xml:space="preserve">` </t>
    </r>
    <r>
      <rPr>
        <b/>
        <sz val="14"/>
        <rFont val="Arial Unicode MS"/>
        <family val="2"/>
        <charset val="204"/>
      </rPr>
      <t>„</t>
    </r>
  </si>
  <si>
    <t>Â</t>
  </si>
  <si>
    <t>Î</t>
  </si>
  <si>
    <t>Ă</t>
  </si>
  <si>
    <t>Ț</t>
  </si>
  <si>
    <t>Ș</t>
  </si>
  <si>
    <r>
      <t xml:space="preserve">` </t>
    </r>
    <r>
      <rPr>
        <b/>
        <sz val="14"/>
        <rFont val="Arial Unicode MS"/>
        <family val="2"/>
        <charset val="204"/>
      </rPr>
      <t>˛</t>
    </r>
  </si>
  <si>
    <t>ó</t>
  </si>
  <si>
    <t>ś</t>
  </si>
  <si>
    <t>ż</t>
  </si>
  <si>
    <t>Ł</t>
  </si>
  <si>
    <t>ą</t>
  </si>
  <si>
    <t>Copy everything from the "EN" sheet to your sheet (or another sheet that looks like your language) =ru= Скопируйте все с листа "EN" в ваш лист (или же с другого листа, что похож на ваш язык)</t>
  </si>
  <si>
    <t>Change the key labels to suit your layout. =ru= Измените обозначение клавиш под вашу раскладку.</t>
  </si>
  <si>
    <t>RWinReassign</t>
  </si>
  <si>
    <t>Disable</t>
  </si>
  <si>
    <t>RAltReassign</t>
  </si>
  <si>
    <t>RCtrlReassign</t>
  </si>
  <si>
    <t>CapsLockReassign</t>
  </si>
  <si>
    <r>
      <t xml:space="preserve">only for </t>
    </r>
    <r>
      <rPr>
        <b/>
        <sz val="12"/>
        <color theme="9" tint="-0.499984740745262"/>
        <rFont val="Calibri"/>
        <family val="2"/>
        <charset val="204"/>
        <scheme val="minor"/>
      </rPr>
      <t>RWinReassign</t>
    </r>
    <r>
      <rPr>
        <b/>
        <sz val="12"/>
        <color theme="1"/>
        <rFont val="Calibri"/>
        <family val="2"/>
        <charset val="204"/>
        <scheme val="minor"/>
      </rPr>
      <t xml:space="preserve"> = Disable  =ru=  только для </t>
    </r>
    <r>
      <rPr>
        <b/>
        <sz val="12"/>
        <color theme="9" tint="-0.499984740745262"/>
        <rFont val="Calibri"/>
        <family val="2"/>
        <charset val="204"/>
        <scheme val="minor"/>
      </rPr>
      <t>RWinReassign</t>
    </r>
    <r>
      <rPr>
        <b/>
        <sz val="12"/>
        <color theme="1"/>
        <rFont val="Calibri"/>
        <family val="2"/>
        <charset val="204"/>
        <scheme val="minor"/>
      </rPr>
      <t xml:space="preserve"> = Disable</t>
    </r>
  </si>
  <si>
    <r>
      <t xml:space="preserve">only for </t>
    </r>
    <r>
      <rPr>
        <b/>
        <sz val="12"/>
        <color rgb="FF0000FF"/>
        <rFont val="Calibri"/>
        <family val="2"/>
        <charset val="204"/>
        <scheme val="minor"/>
      </rPr>
      <t>RAltReassign</t>
    </r>
    <r>
      <rPr>
        <b/>
        <sz val="12"/>
        <color theme="1"/>
        <rFont val="Calibri"/>
        <family val="2"/>
        <charset val="204"/>
        <scheme val="minor"/>
      </rPr>
      <t xml:space="preserve"> = Disable  =ru=  только для </t>
    </r>
    <r>
      <rPr>
        <b/>
        <sz val="12"/>
        <color rgb="FF0000FF"/>
        <rFont val="Calibri"/>
        <family val="2"/>
        <charset val="204"/>
        <scheme val="minor"/>
      </rPr>
      <t>RAltReassign</t>
    </r>
    <r>
      <rPr>
        <b/>
        <sz val="12"/>
        <color theme="1"/>
        <rFont val="Calibri"/>
        <family val="2"/>
        <charset val="204"/>
        <scheme val="minor"/>
      </rPr>
      <t xml:space="preserve"> = Disable</t>
    </r>
  </si>
  <si>
    <t>Do not change the values here! Change on the "settings_INI" sheet =ru= Значения тут не менять! Менять на листе "settings_INI"</t>
  </si>
  <si>
    <t>1</t>
  </si>
  <si>
    <t>2</t>
  </si>
  <si>
    <t>3</t>
  </si>
  <si>
    <t>4</t>
  </si>
  <si>
    <t>5</t>
  </si>
  <si>
    <t>6</t>
  </si>
  <si>
    <t>7</t>
  </si>
  <si>
    <t>9</t>
  </si>
  <si>
    <t>0</t>
  </si>
  <si>
    <t>8</t>
  </si>
  <si>
    <t>Расширение раскладки клавиатуры в программе «Keybord Assistant 2.0.0»</t>
  </si>
  <si>
    <t>Extension the keyboard layout in "Keybord Assistant 2.0.0"</t>
  </si>
  <si>
    <t>Розширення розкладки клавіатури у програмі "Keybord Assistant 2.0.0"</t>
  </si>
  <si>
    <t>Пашырэнне раскладкі клавіятуры ў праграме "Keybord Assistant 2.0.0"</t>
  </si>
  <si>
    <t>Extindeți aspectul tastaturii în „Keybord Assistant 2.0.0”</t>
  </si>
  <si>
    <t>Rozszerz układ klawiatury w „Keybord Assistant 2.0.0”</t>
  </si>
  <si>
    <t>Erweiterung des Tastaturlayouts im "Keybord Assistant 2.0.0"</t>
  </si>
  <si>
    <t>Programmautor: Krutov A.Yu.; E-Mail: kaiu@mail.ru; Website: kaiu.narod.ru</t>
  </si>
  <si>
    <t>Maus</t>
  </si>
  <si>
    <t>PLATZ</t>
  </si>
  <si>
    <t>Kombinationen werden gebildet aus den Tasten RAlt + „Taste, über der die gleichfarbige Aufschrift steht“ und analog für RWin, Lalt</t>
  </si>
  <si>
    <t>Über der Taste links steht die Kombination für RAlt und rechts für RWin. Ganz oben ist die Kombination auch mit gedrückter Shift-Taste.</t>
  </si>
  <si>
    <t>Kombination
Schlüssel</t>
  </si>
  <si>
    <t>Ohne Verschiebung</t>
  </si>
  <si>
    <t>Notiz</t>
  </si>
  <si>
    <t>Ukr. Buchstabe (Rus. Ton e)</t>
  </si>
  <si>
    <t>Hier · Leerzeichen (Schnelleingabe für Faule)</t>
  </si>
  <si>
    <t>Mehr zur Auswahl aus dem Kontextmenü</t>
  </si>
  <si>
    <t>Es ist die Tastatur, nicht die rechte Maustaste.</t>
  </si>
  <si>
    <t>Eng. neg. Klammer (durch Verschieben ‘ inner in “ ”)</t>
  </si>
  <si>
    <t>Kontextmenü</t>
  </si>
  <si>
    <t>Unterstützung für zusätzliche Tastenkombinationen (wenn sie nicht in den Einstellungen deaktiviert sind):</t>
  </si>
  <si>
    <t>Text ohne Formatierung einfügen: Strg + Alt + V. Layout eines bereits eingegebenen Wortes in das aktuelle ändern: RAlt + BackSpace</t>
  </si>
  <si>
    <t>Ausgewählter Text in Kleinbuchstaben: Alt + Pause (in Großbuchstaben: Alt + Umschalt + Pause).</t>
  </si>
  <si>
    <t>Transliteration (von translit_1) von ausgewähltem Text: Alt + ScrollLock, für Dateinamen (von translit_2): Alt + Shift + ScrollLock, (Mold. Kyrillisch nach Roman. Lateinisch: Alt + Win + ScrollLock)</t>
  </si>
  <si>
    <t>Apostroph für ukrainisches Yaz</t>
  </si>
  <si>
    <t>RAlt+Tab+m## - funktioniert anstelle einer Maus. mL2 - 2 Klicks auf die linke Taste, mR - klebrige rechte Taste. m↑ - bewegt den Mauszeiger. m→| - Schneller Vorlauf zum Rand des Bildschirms. mS↑ - nach oben scrollen.</t>
  </si>
  <si>
    <t>Der blaue Hintergrund zeigt die Unterschiede zum Layout von I. Birman. Der gelbe Hintergrund zeigt die Textcursor-Steuertasten und andere Tasten, die sich normalerweise rechts von der Eingabetaste befinden. Esc, Ent, Bs duplizieren die Tasten und dienen eher der Bequemlichkeit.</t>
  </si>
  <si>
    <t>En Bindestrich</t>
  </si>
  <si>
    <t>betonen</t>
  </si>
  <si>
    <t>Geschütztes Leerzeichen, Bindestrich und Leerzeichen</t>
  </si>
  <si>
    <t>Geben Sie nach dem Zeichen Akzente ein. Alle Akzente werden mit derselben Hintergrundfarbe hervorgehoben.</t>
  </si>
  <si>
    <t>Geschütztes Leerzeichen U+00A0 Alt+0160 (feste Breite nur in Word, nicht in Browsern!)
+SHIFT: Schmales geschütztes Leerzeichen U+202F Alt+8239 (feste Breite) Ideal für dh, aber nicht von einem Leerzeichen in Word zu unterscheiden.</t>
  </si>
  <si>
    <t xml:space="preserve">Kurzes Leerzeichen U+2002 Alt+8194 En Leerzeichen &amp;ensp; (feste Breite, aber es gibt einen Textumbruch) In Word sieht es genauso aus wie geschützt!
+SHIFT: geschütztes Leerzeichen U+2007 Alt+8199 (nummerisch, für Tabellensatz) </t>
  </si>
  <si>
    <t>RAlt</t>
  </si>
</sst>
</file>

<file path=xl/styles.xml><?xml version="1.0" encoding="utf-8"?>
<styleSheet xmlns="http://schemas.openxmlformats.org/spreadsheetml/2006/main" xmlns:mc="http://schemas.openxmlformats.org/markup-compatibility/2006" xmlns:x14ac="http://schemas.microsoft.com/office/spreadsheetml/2009/9/ac" mc:Ignorable="x14ac">
  <fonts count="84" x14ac:knownFonts="1">
    <font>
      <sz val="11"/>
      <color theme="1"/>
      <name val="Calibri"/>
      <family val="2"/>
      <charset val="204"/>
      <scheme val="minor"/>
    </font>
    <font>
      <b/>
      <sz val="14"/>
      <color rgb="FF0000FF"/>
      <name val="Arial Unicode MS"/>
      <family val="2"/>
      <charset val="204"/>
    </font>
    <font>
      <b/>
      <sz val="12"/>
      <color rgb="FF0070C0"/>
      <name val="Arial Unicode MS"/>
      <family val="2"/>
      <charset val="204"/>
    </font>
    <font>
      <sz val="12"/>
      <color theme="1"/>
      <name val="Arial Unicode MS"/>
      <family val="2"/>
      <charset val="204"/>
    </font>
    <font>
      <b/>
      <sz val="14"/>
      <color rgb="FFFF0000"/>
      <name val="Arial Unicode MS"/>
      <family val="2"/>
      <charset val="204"/>
    </font>
    <font>
      <b/>
      <sz val="12"/>
      <color rgb="FFFF0000"/>
      <name val="Arial Unicode MS"/>
      <family val="2"/>
      <charset val="204"/>
    </font>
    <font>
      <b/>
      <sz val="16"/>
      <color theme="1"/>
      <name val="Arial Unicode MS"/>
      <family val="2"/>
      <charset val="204"/>
    </font>
    <font>
      <b/>
      <sz val="14"/>
      <color theme="1"/>
      <name val="Arial Unicode MS"/>
      <family val="2"/>
      <charset val="204"/>
    </font>
    <font>
      <b/>
      <sz val="11"/>
      <color theme="1"/>
      <name val="Arial Unicode MS"/>
      <family val="2"/>
      <charset val="204"/>
    </font>
    <font>
      <sz val="11"/>
      <color theme="1"/>
      <name val="Arial Unicode MS"/>
      <family val="2"/>
      <charset val="204"/>
    </font>
    <font>
      <b/>
      <sz val="18"/>
      <color rgb="FF000099"/>
      <name val="Arial Unicode MS"/>
      <family val="2"/>
      <charset val="204"/>
    </font>
    <font>
      <b/>
      <sz val="18"/>
      <color theme="9" tint="-0.499984740745262"/>
      <name val="Arial Unicode MS"/>
      <family val="2"/>
      <charset val="204"/>
    </font>
    <font>
      <sz val="14"/>
      <color theme="1"/>
      <name val="Stencil"/>
      <family val="5"/>
    </font>
    <font>
      <b/>
      <sz val="12"/>
      <color rgb="FF000099"/>
      <name val="Arial Unicode MS"/>
      <family val="2"/>
      <charset val="204"/>
    </font>
    <font>
      <b/>
      <sz val="12"/>
      <color rgb="FF0000FF"/>
      <name val="Arial Unicode MS"/>
      <family val="2"/>
      <charset val="204"/>
    </font>
    <font>
      <b/>
      <sz val="12"/>
      <color theme="9" tint="-0.499984740745262"/>
      <name val="Arial Unicode MS"/>
      <family val="2"/>
      <charset val="204"/>
    </font>
    <font>
      <b/>
      <sz val="11"/>
      <color rgb="FF000099"/>
      <name val="Arial Unicode MS"/>
      <family val="2"/>
      <charset val="204"/>
    </font>
    <font>
      <b/>
      <sz val="10"/>
      <color rgb="FF000099"/>
      <name val="Arial Unicode MS"/>
      <family val="2"/>
      <charset val="204"/>
    </font>
    <font>
      <b/>
      <sz val="9"/>
      <color rgb="FF000099"/>
      <name val="Arial Unicode MS"/>
      <family val="2"/>
      <charset val="204"/>
    </font>
    <font>
      <b/>
      <sz val="11"/>
      <color rgb="FF0000FF"/>
      <name val="Arial Unicode MS"/>
      <family val="2"/>
      <charset val="204"/>
    </font>
    <font>
      <b/>
      <sz val="11"/>
      <name val="Arial Unicode MS"/>
      <family val="2"/>
      <charset val="204"/>
    </font>
    <font>
      <b/>
      <strike/>
      <sz val="16"/>
      <color rgb="FF000099"/>
      <name val="Arial Unicode MS"/>
      <family val="2"/>
      <charset val="204"/>
    </font>
    <font>
      <b/>
      <u/>
      <sz val="12"/>
      <color rgb="FF000099"/>
      <name val="Arial Unicode MS"/>
      <family val="2"/>
      <charset val="204"/>
    </font>
    <font>
      <b/>
      <sz val="16"/>
      <name val="Arial Unicode MS"/>
      <family val="2"/>
      <charset val="204"/>
    </font>
    <font>
      <b/>
      <u/>
      <sz val="18"/>
      <color theme="1"/>
      <name val="Times New Roman"/>
      <family val="1"/>
      <charset val="204"/>
    </font>
    <font>
      <sz val="10"/>
      <name val="Arial Unicode MS"/>
      <family val="2"/>
      <charset val="204"/>
    </font>
    <font>
      <i/>
      <sz val="11"/>
      <name val="Times New Roman"/>
      <family val="1"/>
      <charset val="204"/>
    </font>
    <font>
      <b/>
      <sz val="8"/>
      <color rgb="FF000099"/>
      <name val="Arial Unicode MS"/>
      <family val="2"/>
      <charset val="204"/>
    </font>
    <font>
      <sz val="14"/>
      <color rgb="FF0066FF"/>
      <name val="Stencil"/>
      <family val="5"/>
    </font>
    <font>
      <b/>
      <sz val="12"/>
      <color rgb="FF0066FF"/>
      <name val="Arial Unicode MS"/>
      <family val="2"/>
      <charset val="204"/>
    </font>
    <font>
      <i/>
      <sz val="12"/>
      <name val="Arial Unicode MS"/>
      <family val="2"/>
      <charset val="204"/>
    </font>
    <font>
      <b/>
      <sz val="14"/>
      <color rgb="FF000099"/>
      <name val="Arial Unicode MS"/>
      <family val="2"/>
      <charset val="204"/>
    </font>
    <font>
      <sz val="14"/>
      <color rgb="FFFF6600"/>
      <name val="Stencil"/>
      <family val="5"/>
    </font>
    <font>
      <sz val="16"/>
      <color rgb="FFFF6600"/>
      <name val="Arial Unicode MS"/>
      <family val="2"/>
      <charset val="204"/>
    </font>
    <font>
      <b/>
      <sz val="12"/>
      <color rgb="FFFF6600"/>
      <name val="Arial Unicode MS"/>
      <family val="2"/>
      <charset val="204"/>
    </font>
    <font>
      <b/>
      <sz val="16"/>
      <color rgb="FFFF6600"/>
      <name val="Arial Unicode MS"/>
      <family val="2"/>
      <charset val="204"/>
    </font>
    <font>
      <b/>
      <sz val="14"/>
      <name val="Arial Unicode MS"/>
      <family val="2"/>
      <charset val="204"/>
    </font>
    <font>
      <b/>
      <strike/>
      <sz val="14"/>
      <color theme="9" tint="-0.499984740745262"/>
      <name val="Arial Unicode MS"/>
      <family val="2"/>
      <charset val="204"/>
    </font>
    <font>
      <b/>
      <sz val="14"/>
      <color rgb="FF008000"/>
      <name val="Arial Unicode MS"/>
      <family val="2"/>
      <charset val="204"/>
    </font>
    <font>
      <sz val="10"/>
      <color theme="1"/>
      <name val="Arial Unicode MS"/>
      <family val="2"/>
      <charset val="204"/>
    </font>
    <font>
      <b/>
      <sz val="9"/>
      <color theme="1"/>
      <name val="Arial Unicode MS"/>
      <family val="2"/>
      <charset val="204"/>
    </font>
    <font>
      <b/>
      <i/>
      <sz val="8"/>
      <name val="Times New Roman"/>
      <family val="1"/>
      <charset val="204"/>
    </font>
    <font>
      <b/>
      <sz val="10"/>
      <color theme="1"/>
      <name val="Arial Unicode MS"/>
      <family val="2"/>
      <charset val="204"/>
    </font>
    <font>
      <sz val="11"/>
      <color theme="1"/>
      <name val="Times New Roman"/>
      <family val="1"/>
      <charset val="204"/>
    </font>
    <font>
      <b/>
      <sz val="11"/>
      <color theme="1"/>
      <name val="Times New Roman"/>
      <family val="1"/>
      <charset val="204"/>
    </font>
    <font>
      <b/>
      <sz val="10"/>
      <color theme="1"/>
      <name val="Times New Roman"/>
      <family val="1"/>
      <charset val="204"/>
    </font>
    <font>
      <b/>
      <sz val="9"/>
      <color theme="9" tint="-0.499984740745262"/>
      <name val="Arial Unicode MS"/>
      <family val="2"/>
      <charset val="204"/>
    </font>
    <font>
      <b/>
      <sz val="9"/>
      <color rgb="FFFF6600"/>
      <name val="Arial Unicode MS"/>
      <family val="2"/>
      <charset val="204"/>
    </font>
    <font>
      <b/>
      <sz val="16"/>
      <color theme="0" tint="-0.499984740745262"/>
      <name val="Arial Unicode MS"/>
      <family val="2"/>
      <charset val="204"/>
    </font>
    <font>
      <b/>
      <sz val="16"/>
      <color theme="1" tint="0.499984740745262"/>
      <name val="Arial Unicode MS"/>
      <family val="2"/>
      <charset val="204"/>
    </font>
    <font>
      <b/>
      <sz val="10"/>
      <color rgb="FF0066FF"/>
      <name val="Arial Unicode MS"/>
      <family val="2"/>
      <charset val="204"/>
    </font>
    <font>
      <b/>
      <sz val="10"/>
      <color theme="9" tint="-0.499984740745262"/>
      <name val="Arial Unicode MS"/>
      <family val="2"/>
      <charset val="204"/>
    </font>
    <font>
      <b/>
      <sz val="10"/>
      <color rgb="FFFF6600"/>
      <name val="Arial Unicode MS"/>
      <family val="2"/>
      <charset val="204"/>
    </font>
    <font>
      <i/>
      <sz val="11"/>
      <color theme="1"/>
      <name val="Times New Roman"/>
      <family val="1"/>
      <charset val="204"/>
    </font>
    <font>
      <b/>
      <sz val="18"/>
      <color rgb="FF0066FF"/>
      <name val="Arial Unicode MS"/>
      <family val="2"/>
      <charset val="204"/>
    </font>
    <font>
      <b/>
      <sz val="11"/>
      <color rgb="FFFF0000"/>
      <name val="Arial Unicode MS"/>
      <family val="2"/>
      <charset val="204"/>
    </font>
    <font>
      <sz val="9"/>
      <color theme="1"/>
      <name val="Times New Roman"/>
      <family val="1"/>
      <charset val="204"/>
    </font>
    <font>
      <b/>
      <sz val="12"/>
      <color theme="1"/>
      <name val="Calibri"/>
      <family val="2"/>
      <charset val="204"/>
      <scheme val="minor"/>
    </font>
    <font>
      <b/>
      <sz val="16"/>
      <color rgb="FF000099"/>
      <name val="Arial Unicode MS"/>
      <family val="2"/>
      <charset val="204"/>
    </font>
    <font>
      <b/>
      <sz val="11"/>
      <color rgb="FFC00000"/>
      <name val="Arial Unicode MS"/>
      <family val="2"/>
      <charset val="204"/>
    </font>
    <font>
      <b/>
      <sz val="11"/>
      <color theme="9" tint="-0.499984740745262"/>
      <name val="Arial Unicode MS"/>
      <family val="2"/>
      <charset val="204"/>
    </font>
    <font>
      <b/>
      <sz val="11"/>
      <color rgb="FFFF33CC"/>
      <name val="Arial Unicode MS"/>
      <family val="2"/>
      <charset val="204"/>
    </font>
    <font>
      <b/>
      <sz val="11"/>
      <color rgb="FF006600"/>
      <name val="Arial Unicode MS"/>
      <family val="2"/>
      <charset val="204"/>
    </font>
    <font>
      <b/>
      <sz val="16"/>
      <color rgb="FF006600"/>
      <name val="Arial Unicode MS"/>
      <family val="2"/>
      <charset val="204"/>
    </font>
    <font>
      <b/>
      <sz val="14"/>
      <color theme="0" tint="-0.499984740745262"/>
      <name val="Arial Unicode MS"/>
      <family val="2"/>
      <charset val="204"/>
    </font>
    <font>
      <b/>
      <sz val="12"/>
      <color rgb="FF006600"/>
      <name val="Arial Unicode MS"/>
      <family val="2"/>
      <charset val="204"/>
    </font>
    <font>
      <b/>
      <sz val="18"/>
      <color theme="9" tint="-0.249977111117893"/>
      <name val="Arial Unicode MS"/>
      <family val="2"/>
      <charset val="204"/>
    </font>
    <font>
      <b/>
      <sz val="11"/>
      <color rgb="FFFFC000"/>
      <name val="Arial Unicode MS"/>
      <family val="2"/>
      <charset val="204"/>
    </font>
    <font>
      <sz val="12"/>
      <color theme="1"/>
      <name val="Calibri"/>
      <family val="2"/>
      <charset val="204"/>
      <scheme val="minor"/>
    </font>
    <font>
      <b/>
      <i/>
      <sz val="12"/>
      <color rgb="FFFF0000"/>
      <name val="Arial Unicode MS"/>
      <family val="2"/>
      <charset val="204"/>
    </font>
    <font>
      <b/>
      <u/>
      <sz val="18"/>
      <color theme="1" tint="0.499984740745262"/>
      <name val="Times New Roman"/>
      <family val="1"/>
      <charset val="204"/>
    </font>
    <font>
      <b/>
      <sz val="10"/>
      <color rgb="FF002060"/>
      <name val="Arial Unicode MS"/>
      <family val="2"/>
      <charset val="204"/>
    </font>
    <font>
      <b/>
      <sz val="9"/>
      <color rgb="FF002060"/>
      <name val="Arial Unicode MS"/>
      <family val="2"/>
      <charset val="204"/>
    </font>
    <font>
      <sz val="10"/>
      <color theme="1"/>
      <name val="Times New Roman"/>
      <family val="1"/>
      <charset val="204"/>
    </font>
    <font>
      <b/>
      <i/>
      <sz val="12"/>
      <color theme="1"/>
      <name val="Calibri"/>
      <family val="2"/>
      <charset val="204"/>
      <scheme val="minor"/>
    </font>
    <font>
      <i/>
      <sz val="12"/>
      <color theme="1"/>
      <name val="Calibri"/>
      <family val="2"/>
      <charset val="204"/>
      <scheme val="minor"/>
    </font>
    <font>
      <sz val="12"/>
      <color theme="1" tint="0.34998626667073579"/>
      <name val="Arial Unicode MS"/>
      <family val="2"/>
      <charset val="204"/>
    </font>
    <font>
      <sz val="11"/>
      <color rgb="FF8D0D0D"/>
      <name val="Times New Roman"/>
      <family val="1"/>
      <charset val="204"/>
    </font>
    <font>
      <b/>
      <sz val="12"/>
      <color theme="9" tint="-0.499984740745262"/>
      <name val="Calibri"/>
      <family val="2"/>
      <charset val="204"/>
      <scheme val="minor"/>
    </font>
    <font>
      <b/>
      <sz val="12"/>
      <color rgb="FF0000FF"/>
      <name val="Calibri"/>
      <family val="2"/>
      <charset val="204"/>
      <scheme val="minor"/>
    </font>
    <font>
      <b/>
      <sz val="11"/>
      <color rgb="FF008000"/>
      <name val="Arial Unicode MS"/>
      <family val="2"/>
      <charset val="204"/>
    </font>
    <font>
      <b/>
      <sz val="11"/>
      <color rgb="FFFF3399"/>
      <name val="Arial Unicode MS"/>
      <family val="2"/>
      <charset val="204"/>
    </font>
    <font>
      <b/>
      <sz val="12"/>
      <color theme="1"/>
      <name val="Arial Unicode MS"/>
      <family val="2"/>
      <charset val="204"/>
    </font>
    <font>
      <b/>
      <sz val="13"/>
      <color theme="1"/>
      <name val="Arial Unicode MS"/>
      <family val="2"/>
      <charset val="204"/>
    </font>
  </fonts>
  <fills count="13">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rgb="FFFFCCFF"/>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FF99"/>
        <bgColor indexed="64"/>
      </patternFill>
    </fill>
    <fill>
      <patternFill patternType="gray0625">
        <fgColor theme="0"/>
        <bgColor rgb="FFFFCCFF"/>
      </patternFill>
    </fill>
    <fill>
      <patternFill patternType="solid">
        <fgColor rgb="FFCCFFCC"/>
        <bgColor indexed="64"/>
      </patternFill>
    </fill>
    <fill>
      <patternFill patternType="solid">
        <fgColor rgb="FFB7DEE8"/>
        <bgColor indexed="64"/>
      </patternFill>
    </fill>
    <fill>
      <patternFill patternType="solid">
        <fgColor theme="4" tint="0.59999389629810485"/>
        <bgColor indexed="64"/>
      </patternFill>
    </fill>
    <fill>
      <patternFill patternType="solid">
        <fgColor theme="8" tint="0.79998168889431442"/>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01">
    <xf numFmtId="0" fontId="0" fillId="0" borderId="0" xfId="0"/>
    <xf numFmtId="49" fontId="3" fillId="0" borderId="0" xfId="0" applyNumberFormat="1" applyFont="1"/>
    <xf numFmtId="49" fontId="15" fillId="3" borderId="12" xfId="0" applyNumberFormat="1" applyFont="1" applyFill="1" applyBorder="1" applyAlignment="1">
      <alignment horizontal="center"/>
    </xf>
    <xf numFmtId="49" fontId="13" fillId="3" borderId="13" xfId="0" applyNumberFormat="1" applyFont="1" applyFill="1" applyBorder="1" applyAlignment="1">
      <alignment horizontal="center"/>
    </xf>
    <xf numFmtId="49" fontId="6" fillId="2" borderId="7" xfId="0" applyNumberFormat="1" applyFont="1" applyFill="1" applyBorder="1" applyAlignment="1">
      <alignment horizontal="right" vertical="center"/>
    </xf>
    <xf numFmtId="49" fontId="9" fillId="0" borderId="0" xfId="0" applyNumberFormat="1" applyFont="1"/>
    <xf numFmtId="49" fontId="14" fillId="3" borderId="15" xfId="0" applyNumberFormat="1" applyFont="1" applyFill="1" applyBorder="1" applyAlignment="1">
      <alignment horizontal="center"/>
    </xf>
    <xf numFmtId="49" fontId="15" fillId="3" borderId="11" xfId="0" applyNumberFormat="1" applyFont="1" applyFill="1" applyBorder="1" applyAlignment="1">
      <alignment horizontal="center"/>
    </xf>
    <xf numFmtId="49" fontId="13" fillId="3" borderId="13" xfId="0" quotePrefix="1" applyNumberFormat="1" applyFont="1" applyFill="1" applyBorder="1" applyAlignment="1">
      <alignment horizontal="center"/>
    </xf>
    <xf numFmtId="49" fontId="12" fillId="5" borderId="10" xfId="0" applyNumberFormat="1" applyFont="1" applyFill="1" applyBorder="1" applyAlignment="1">
      <alignment horizontal="center" vertical="center"/>
    </xf>
    <xf numFmtId="49" fontId="13" fillId="4" borderId="15" xfId="0" applyNumberFormat="1" applyFont="1" applyFill="1" applyBorder="1" applyAlignment="1">
      <alignment horizontal="center"/>
    </xf>
    <xf numFmtId="49" fontId="22" fillId="4" borderId="15" xfId="0" applyNumberFormat="1" applyFont="1" applyFill="1" applyBorder="1" applyAlignment="1">
      <alignment horizontal="center"/>
    </xf>
    <xf numFmtId="49" fontId="17" fillId="4" borderId="15" xfId="0" applyNumberFormat="1" applyFont="1" applyFill="1" applyBorder="1" applyAlignment="1">
      <alignment horizontal="center"/>
    </xf>
    <xf numFmtId="49" fontId="27" fillId="4" borderId="15" xfId="0" applyNumberFormat="1" applyFont="1" applyFill="1" applyBorder="1" applyAlignment="1">
      <alignment horizontal="center"/>
    </xf>
    <xf numFmtId="49" fontId="28" fillId="5" borderId="7" xfId="0" applyNumberFormat="1" applyFont="1" applyFill="1" applyBorder="1" applyAlignment="1">
      <alignment horizontal="center" vertical="center"/>
    </xf>
    <xf numFmtId="49" fontId="28" fillId="5" borderId="10" xfId="0" applyNumberFormat="1" applyFont="1" applyFill="1" applyBorder="1" applyAlignment="1">
      <alignment horizontal="center" vertical="center"/>
    </xf>
    <xf numFmtId="49" fontId="29" fillId="3" borderId="15" xfId="0" applyNumberFormat="1" applyFont="1" applyFill="1" applyBorder="1" applyAlignment="1">
      <alignment horizontal="center"/>
    </xf>
    <xf numFmtId="49" fontId="17" fillId="3" borderId="15" xfId="0" applyNumberFormat="1" applyFont="1" applyFill="1" applyBorder="1" applyAlignment="1">
      <alignment horizontal="center"/>
    </xf>
    <xf numFmtId="49" fontId="18" fillId="4" borderId="15" xfId="0" applyNumberFormat="1" applyFont="1" applyFill="1" applyBorder="1" applyAlignment="1">
      <alignment horizontal="center"/>
    </xf>
    <xf numFmtId="49" fontId="22" fillId="3" borderId="15" xfId="0" applyNumberFormat="1" applyFont="1" applyFill="1" applyBorder="1" applyAlignment="1">
      <alignment horizontal="center"/>
    </xf>
    <xf numFmtId="49" fontId="13" fillId="3" borderId="15" xfId="0" applyNumberFormat="1" applyFont="1" applyFill="1" applyBorder="1" applyAlignment="1">
      <alignment horizontal="center"/>
    </xf>
    <xf numFmtId="49" fontId="18" fillId="3" borderId="13" xfId="0" applyNumberFormat="1" applyFont="1" applyFill="1" applyBorder="1" applyAlignment="1">
      <alignment horizontal="center"/>
    </xf>
    <xf numFmtId="49" fontId="31" fillId="3" borderId="13" xfId="0" applyNumberFormat="1" applyFont="1" applyFill="1" applyBorder="1" applyAlignment="1">
      <alignment horizontal="center"/>
    </xf>
    <xf numFmtId="49" fontId="32" fillId="5" borderId="10" xfId="0" applyNumberFormat="1" applyFont="1" applyFill="1" applyBorder="1" applyAlignment="1">
      <alignment horizontal="center" vertical="center"/>
    </xf>
    <xf numFmtId="49" fontId="32" fillId="5" borderId="8" xfId="0" applyNumberFormat="1" applyFont="1" applyFill="1" applyBorder="1" applyAlignment="1">
      <alignment horizontal="center" vertical="center"/>
    </xf>
    <xf numFmtId="49" fontId="33" fillId="6" borderId="14" xfId="0" applyNumberFormat="1" applyFont="1" applyFill="1" applyBorder="1" applyAlignment="1">
      <alignment horizontal="center" vertical="top"/>
    </xf>
    <xf numFmtId="49" fontId="34" fillId="3" borderId="14" xfId="0" applyNumberFormat="1" applyFont="1" applyFill="1" applyBorder="1" applyAlignment="1">
      <alignment horizontal="center"/>
    </xf>
    <xf numFmtId="49" fontId="34" fillId="3" borderId="9" xfId="0" applyNumberFormat="1" applyFont="1" applyFill="1" applyBorder="1" applyAlignment="1">
      <alignment horizontal="center"/>
    </xf>
    <xf numFmtId="49" fontId="35" fillId="3" borderId="14" xfId="0" applyNumberFormat="1" applyFont="1" applyFill="1" applyBorder="1" applyAlignment="1">
      <alignment horizontal="center" vertical="center"/>
    </xf>
    <xf numFmtId="49" fontId="13" fillId="7" borderId="13" xfId="0" applyNumberFormat="1" applyFont="1" applyFill="1" applyBorder="1" applyAlignment="1">
      <alignment horizontal="center"/>
    </xf>
    <xf numFmtId="49" fontId="18" fillId="7" borderId="13" xfId="0" applyNumberFormat="1" applyFont="1" applyFill="1" applyBorder="1" applyAlignment="1">
      <alignment horizontal="center"/>
    </xf>
    <xf numFmtId="49" fontId="17" fillId="7" borderId="13" xfId="0" applyNumberFormat="1" applyFont="1" applyFill="1" applyBorder="1" applyAlignment="1">
      <alignment horizontal="center"/>
    </xf>
    <xf numFmtId="49" fontId="16" fillId="7" borderId="13" xfId="0" applyNumberFormat="1" applyFont="1" applyFill="1" applyBorder="1" applyAlignment="1">
      <alignment horizontal="center"/>
    </xf>
    <xf numFmtId="49" fontId="18" fillId="8" borderId="15" xfId="0" applyNumberFormat="1" applyFont="1" applyFill="1" applyBorder="1" applyAlignment="1">
      <alignment horizontal="center"/>
    </xf>
    <xf numFmtId="49" fontId="46" fillId="3" borderId="12" xfId="0" applyNumberFormat="1" applyFont="1" applyFill="1" applyBorder="1" applyAlignment="1">
      <alignment horizontal="center"/>
    </xf>
    <xf numFmtId="49" fontId="47" fillId="3" borderId="14" xfId="0" applyNumberFormat="1" applyFont="1" applyFill="1" applyBorder="1" applyAlignment="1">
      <alignment horizontal="center"/>
    </xf>
    <xf numFmtId="49" fontId="7" fillId="0" borderId="5" xfId="0" applyNumberFormat="1" applyFont="1" applyBorder="1" applyAlignment="1">
      <alignment vertical="center"/>
    </xf>
    <xf numFmtId="49" fontId="33" fillId="6" borderId="14" xfId="0" applyNumberFormat="1" applyFont="1" applyFill="1" applyBorder="1" applyAlignment="1">
      <alignment horizontal="center"/>
    </xf>
    <xf numFmtId="49" fontId="0" fillId="0" borderId="0" xfId="0" applyNumberFormat="1"/>
    <xf numFmtId="49" fontId="55" fillId="0" borderId="0" xfId="0" applyNumberFormat="1" applyFont="1" applyAlignment="1">
      <alignment horizontal="center"/>
    </xf>
    <xf numFmtId="49" fontId="0" fillId="0" borderId="0" xfId="0" applyNumberFormat="1" applyAlignment="1">
      <alignment horizontal="left" vertical="top" wrapText="1"/>
    </xf>
    <xf numFmtId="49" fontId="57" fillId="2" borderId="0" xfId="0" applyNumberFormat="1" applyFont="1" applyFill="1" applyAlignment="1">
      <alignment horizontal="left" vertical="top" wrapText="1"/>
    </xf>
    <xf numFmtId="49" fontId="57" fillId="2" borderId="0" xfId="0" applyNumberFormat="1" applyFont="1" applyFill="1" applyAlignment="1">
      <alignment horizontal="left"/>
    </xf>
    <xf numFmtId="49" fontId="57" fillId="2" borderId="0" xfId="0" applyNumberFormat="1" applyFont="1" applyFill="1" applyAlignment="1">
      <alignment horizontal="left" vertical="top"/>
    </xf>
    <xf numFmtId="49" fontId="0" fillId="0" borderId="0" xfId="0" applyNumberFormat="1" applyAlignment="1">
      <alignment horizontal="left" vertical="top"/>
    </xf>
    <xf numFmtId="0" fontId="0" fillId="0" borderId="0" xfId="0" applyAlignment="1">
      <alignment horizontal="center"/>
    </xf>
    <xf numFmtId="49" fontId="19" fillId="3" borderId="17" xfId="0" applyNumberFormat="1" applyFont="1" applyFill="1" applyBorder="1" applyAlignment="1">
      <alignment horizontal="center"/>
    </xf>
    <xf numFmtId="49" fontId="60" fillId="3" borderId="17" xfId="0" applyNumberFormat="1" applyFont="1" applyFill="1" applyBorder="1" applyAlignment="1">
      <alignment horizontal="center"/>
    </xf>
    <xf numFmtId="49" fontId="61" fillId="3" borderId="17" xfId="0" applyNumberFormat="1" applyFont="1" applyFill="1" applyBorder="1" applyAlignment="1">
      <alignment horizontal="center"/>
    </xf>
    <xf numFmtId="49" fontId="62" fillId="3" borderId="17" xfId="0" applyNumberFormat="1" applyFont="1" applyFill="1" applyBorder="1" applyAlignment="1">
      <alignment horizontal="center"/>
    </xf>
    <xf numFmtId="49" fontId="63" fillId="2" borderId="8" xfId="0" applyNumberFormat="1" applyFont="1" applyFill="1" applyBorder="1" applyAlignment="1">
      <alignment horizontal="left" vertical="center"/>
    </xf>
    <xf numFmtId="49" fontId="63" fillId="2" borderId="8" xfId="0" applyNumberFormat="1" applyFont="1" applyFill="1" applyBorder="1" applyAlignment="1">
      <alignment vertical="center"/>
    </xf>
    <xf numFmtId="49" fontId="7" fillId="2" borderId="7" xfId="0" applyNumberFormat="1" applyFont="1" applyFill="1" applyBorder="1" applyAlignment="1">
      <alignment horizontal="center" vertical="center"/>
    </xf>
    <xf numFmtId="49" fontId="65" fillId="2" borderId="8" xfId="0" applyNumberFormat="1" applyFont="1" applyFill="1" applyBorder="1" applyAlignment="1">
      <alignment horizontal="right" vertical="center"/>
    </xf>
    <xf numFmtId="49" fontId="65" fillId="2" borderId="8" xfId="0" applyNumberFormat="1" applyFont="1" applyFill="1" applyBorder="1" applyAlignment="1">
      <alignment horizontal="center" vertical="center"/>
    </xf>
    <xf numFmtId="49" fontId="63" fillId="2" borderId="8" xfId="0" applyNumberFormat="1" applyFont="1" applyFill="1" applyBorder="1" applyAlignment="1">
      <alignment horizontal="center" vertical="center"/>
    </xf>
    <xf numFmtId="49" fontId="6" fillId="2" borderId="7" xfId="0" applyNumberFormat="1" applyFont="1" applyFill="1" applyBorder="1" applyAlignment="1">
      <alignment horizontal="center" vertical="center"/>
    </xf>
    <xf numFmtId="49" fontId="6" fillId="2" borderId="8" xfId="0" applyNumberFormat="1" applyFont="1" applyFill="1" applyBorder="1" applyAlignment="1">
      <alignment horizontal="center" vertical="center"/>
    </xf>
    <xf numFmtId="49" fontId="6" fillId="2" borderId="7" xfId="0" quotePrefix="1" applyNumberFormat="1" applyFont="1" applyFill="1" applyBorder="1" applyAlignment="1">
      <alignment horizontal="center" vertical="center"/>
    </xf>
    <xf numFmtId="49" fontId="6" fillId="2" borderId="8" xfId="0" quotePrefix="1" applyNumberFormat="1" applyFont="1" applyFill="1" applyBorder="1" applyAlignment="1">
      <alignment horizontal="center" vertical="center"/>
    </xf>
    <xf numFmtId="49" fontId="24" fillId="2" borderId="8" xfId="0" applyNumberFormat="1" applyFont="1" applyFill="1" applyBorder="1" applyAlignment="1">
      <alignment horizontal="center" vertical="distributed"/>
    </xf>
    <xf numFmtId="49" fontId="24" fillId="2" borderId="8" xfId="0" applyNumberFormat="1" applyFont="1" applyFill="1" applyBorder="1" applyAlignment="1">
      <alignment horizontal="center" vertical="center"/>
    </xf>
    <xf numFmtId="49" fontId="67" fillId="3" borderId="17" xfId="0" applyNumberFormat="1" applyFont="1" applyFill="1" applyBorder="1" applyAlignment="1">
      <alignment horizontal="center"/>
    </xf>
    <xf numFmtId="0" fontId="68" fillId="0" borderId="0" xfId="0" applyFont="1"/>
    <xf numFmtId="0" fontId="57" fillId="0" borderId="0" xfId="0" applyFont="1"/>
    <xf numFmtId="49" fontId="8" fillId="3" borderId="17" xfId="0" applyNumberFormat="1" applyFont="1" applyFill="1" applyBorder="1" applyAlignment="1">
      <alignment horizontal="center"/>
    </xf>
    <xf numFmtId="49" fontId="49" fillId="2" borderId="7" xfId="0" applyNumberFormat="1" applyFont="1" applyFill="1" applyBorder="1" applyAlignment="1">
      <alignment horizontal="center" vertical="center"/>
    </xf>
    <xf numFmtId="49" fontId="48" fillId="2" borderId="7" xfId="0" applyNumberFormat="1" applyFont="1" applyFill="1" applyBorder="1" applyAlignment="1">
      <alignment horizontal="center" vertical="center"/>
    </xf>
    <xf numFmtId="49" fontId="70" fillId="2" borderId="7" xfId="0" applyNumberFormat="1" applyFont="1" applyFill="1" applyBorder="1" applyAlignment="1">
      <alignment horizontal="center" vertical="distributed"/>
    </xf>
    <xf numFmtId="49" fontId="70" fillId="2" borderId="7" xfId="0" applyNumberFormat="1" applyFont="1" applyFill="1" applyBorder="1" applyAlignment="1">
      <alignment horizontal="center" vertical="center"/>
    </xf>
    <xf numFmtId="49" fontId="71" fillId="2" borderId="16" xfId="0" applyNumberFormat="1" applyFont="1" applyFill="1" applyBorder="1" applyAlignment="1">
      <alignment horizontal="center"/>
    </xf>
    <xf numFmtId="49" fontId="10" fillId="2" borderId="10" xfId="0" applyNumberFormat="1" applyFont="1" applyFill="1" applyBorder="1" applyAlignment="1"/>
    <xf numFmtId="49" fontId="54" fillId="2" borderId="10" xfId="0" applyNumberFormat="1" applyFont="1" applyFill="1" applyBorder="1" applyAlignment="1">
      <alignment vertical="top"/>
    </xf>
    <xf numFmtId="49" fontId="11" fillId="2" borderId="10" xfId="0" applyNumberFormat="1" applyFont="1" applyFill="1" applyBorder="1" applyAlignment="1"/>
    <xf numFmtId="49" fontId="66" fillId="2" borderId="10" xfId="0" applyNumberFormat="1" applyFont="1" applyFill="1" applyBorder="1" applyAlignment="1"/>
    <xf numFmtId="49" fontId="49" fillId="2" borderId="7" xfId="0" quotePrefix="1" applyNumberFormat="1" applyFont="1" applyFill="1" applyBorder="1" applyAlignment="1">
      <alignment horizontal="center" vertical="center"/>
    </xf>
    <xf numFmtId="0" fontId="74" fillId="0" borderId="0" xfId="0" applyFont="1"/>
    <xf numFmtId="0" fontId="75" fillId="0" borderId="0" xfId="0" applyFont="1"/>
    <xf numFmtId="0" fontId="75" fillId="0" borderId="0" xfId="0" applyFont="1" applyAlignment="1">
      <alignment wrapText="1"/>
    </xf>
    <xf numFmtId="49" fontId="6" fillId="2" borderId="7" xfId="0" applyNumberFormat="1" applyFont="1" applyFill="1" applyBorder="1" applyAlignment="1">
      <alignment horizontal="center" vertical="center"/>
    </xf>
    <xf numFmtId="49" fontId="6" fillId="2" borderId="8" xfId="0" applyNumberFormat="1" applyFont="1" applyFill="1" applyBorder="1" applyAlignment="1">
      <alignment horizontal="center" vertical="center"/>
    </xf>
    <xf numFmtId="49" fontId="29" fillId="3" borderId="9" xfId="0" applyNumberFormat="1" applyFont="1" applyFill="1" applyBorder="1" applyAlignment="1">
      <alignment horizontal="center"/>
    </xf>
    <xf numFmtId="49" fontId="13" fillId="3" borderId="11" xfId="0" applyNumberFormat="1" applyFont="1" applyFill="1" applyBorder="1" applyAlignment="1">
      <alignment horizontal="center"/>
    </xf>
    <xf numFmtId="49" fontId="31" fillId="3" borderId="11" xfId="0" applyNumberFormat="1" applyFont="1" applyFill="1" applyBorder="1" applyAlignment="1">
      <alignment horizontal="center"/>
    </xf>
    <xf numFmtId="49" fontId="20" fillId="3" borderId="15" xfId="0" applyNumberFormat="1" applyFont="1" applyFill="1" applyBorder="1" applyAlignment="1">
      <alignment vertical="center"/>
    </xf>
    <xf numFmtId="49" fontId="25" fillId="3" borderId="13" xfId="0" applyNumberFormat="1" applyFont="1" applyFill="1" applyBorder="1" applyAlignment="1">
      <alignment vertical="center"/>
    </xf>
    <xf numFmtId="49" fontId="2" fillId="0" borderId="0" xfId="0" applyNumberFormat="1" applyFont="1" applyBorder="1" applyAlignment="1"/>
    <xf numFmtId="49" fontId="5" fillId="0" borderId="0" xfId="0" applyNumberFormat="1" applyFont="1" applyBorder="1" applyAlignment="1">
      <alignment vertical="center"/>
    </xf>
    <xf numFmtId="49" fontId="49" fillId="2" borderId="7" xfId="0" applyNumberFormat="1" applyFont="1" applyFill="1" applyBorder="1" applyAlignment="1">
      <alignment horizontal="right" vertical="center"/>
    </xf>
    <xf numFmtId="49" fontId="34" fillId="12" borderId="14" xfId="0" applyNumberFormat="1" applyFont="1" applyFill="1" applyBorder="1" applyAlignment="1">
      <alignment horizontal="center"/>
    </xf>
    <xf numFmtId="49" fontId="15" fillId="12" borderId="12" xfId="0" applyNumberFormat="1" applyFont="1" applyFill="1" applyBorder="1" applyAlignment="1">
      <alignment horizontal="center"/>
    </xf>
    <xf numFmtId="49" fontId="55" fillId="0" borderId="1" xfId="0" applyNumberFormat="1" applyFont="1" applyBorder="1" applyAlignment="1">
      <alignment horizontal="center"/>
    </xf>
    <xf numFmtId="49" fontId="9" fillId="0" borderId="21" xfId="0" applyNumberFormat="1" applyFont="1" applyBorder="1"/>
    <xf numFmtId="49" fontId="9" fillId="0" borderId="21" xfId="0" applyNumberFormat="1" applyFont="1" applyBorder="1" applyAlignment="1"/>
    <xf numFmtId="49" fontId="9" fillId="0" borderId="2" xfId="0" applyNumberFormat="1" applyFont="1" applyBorder="1"/>
    <xf numFmtId="49" fontId="9" fillId="0" borderId="3" xfId="0" applyNumberFormat="1" applyFont="1" applyBorder="1"/>
    <xf numFmtId="49" fontId="9" fillId="0" borderId="0" xfId="0" applyNumberFormat="1" applyFont="1" applyBorder="1"/>
    <xf numFmtId="49" fontId="9" fillId="0" borderId="4" xfId="0" applyNumberFormat="1" applyFont="1" applyBorder="1"/>
    <xf numFmtId="49" fontId="3" fillId="0" borderId="0" xfId="0" applyNumberFormat="1" applyFont="1" applyBorder="1"/>
    <xf numFmtId="49" fontId="3" fillId="0" borderId="3" xfId="0" applyNumberFormat="1" applyFont="1" applyBorder="1"/>
    <xf numFmtId="49" fontId="3" fillId="0" borderId="4" xfId="0" applyNumberFormat="1" applyFont="1" applyBorder="1"/>
    <xf numFmtId="0" fontId="44" fillId="0" borderId="0" xfId="0" applyNumberFormat="1" applyFont="1" applyBorder="1" applyAlignment="1"/>
    <xf numFmtId="49" fontId="9" fillId="0" borderId="0" xfId="0" applyNumberFormat="1" applyFont="1" applyBorder="1" applyAlignment="1">
      <alignment horizontal="left"/>
    </xf>
    <xf numFmtId="0" fontId="44" fillId="0" borderId="0" xfId="0" applyNumberFormat="1" applyFont="1" applyBorder="1" applyAlignment="1">
      <alignment vertical="top" wrapText="1"/>
    </xf>
    <xf numFmtId="49" fontId="9" fillId="0" borderId="22" xfId="0" applyNumberFormat="1" applyFont="1" applyBorder="1"/>
    <xf numFmtId="49" fontId="9" fillId="0" borderId="20" xfId="0" applyNumberFormat="1" applyFont="1" applyBorder="1"/>
    <xf numFmtId="49" fontId="9" fillId="0" borderId="23" xfId="0" applyNumberFormat="1" applyFont="1" applyBorder="1"/>
    <xf numFmtId="0" fontId="59" fillId="3" borderId="16" xfId="0" applyNumberFormat="1" applyFont="1" applyFill="1" applyBorder="1" applyAlignment="1">
      <alignment horizontal="center"/>
    </xf>
    <xf numFmtId="49" fontId="8" fillId="0" borderId="4" xfId="0" applyNumberFormat="1" applyFont="1" applyBorder="1"/>
    <xf numFmtId="49" fontId="64" fillId="2" borderId="7" xfId="0" applyNumberFormat="1" applyFont="1" applyFill="1" applyBorder="1" applyAlignment="1">
      <alignment horizontal="center" vertical="center"/>
    </xf>
    <xf numFmtId="49" fontId="82" fillId="0" borderId="0" xfId="0" applyNumberFormat="1" applyFont="1"/>
    <xf numFmtId="49" fontId="5" fillId="0" borderId="0" xfId="0" applyNumberFormat="1" applyFont="1"/>
    <xf numFmtId="49" fontId="58" fillId="2" borderId="7" xfId="0" applyNumberFormat="1" applyFont="1" applyFill="1" applyBorder="1" applyAlignment="1">
      <alignment horizontal="center" vertical="center"/>
    </xf>
    <xf numFmtId="49" fontId="58" fillId="2" borderId="7" xfId="0" quotePrefix="1" applyNumberFormat="1" applyFont="1" applyFill="1" applyBorder="1" applyAlignment="1">
      <alignment horizontal="center" vertical="center"/>
    </xf>
    <xf numFmtId="49" fontId="71" fillId="2" borderId="17" xfId="0" applyNumberFormat="1" applyFont="1" applyFill="1" applyBorder="1" applyAlignment="1">
      <alignment horizontal="center"/>
    </xf>
    <xf numFmtId="49" fontId="71" fillId="2" borderId="19" xfId="0" applyNumberFormat="1" applyFont="1" applyFill="1" applyBorder="1" applyAlignment="1">
      <alignment horizontal="center"/>
    </xf>
    <xf numFmtId="49" fontId="71" fillId="2" borderId="16" xfId="0" applyNumberFormat="1" applyFont="1" applyFill="1" applyBorder="1" applyAlignment="1">
      <alignment horizontal="center"/>
    </xf>
    <xf numFmtId="0" fontId="71" fillId="2" borderId="16" xfId="0" applyNumberFormat="1" applyFont="1" applyFill="1" applyBorder="1" applyAlignment="1">
      <alignment horizontal="center"/>
    </xf>
    <xf numFmtId="0" fontId="19" fillId="0" borderId="16" xfId="0" applyNumberFormat="1" applyFont="1" applyBorder="1" applyAlignment="1">
      <alignment horizontal="center"/>
    </xf>
    <xf numFmtId="49" fontId="71" fillId="2" borderId="18" xfId="0" applyNumberFormat="1" applyFont="1" applyFill="1" applyBorder="1" applyAlignment="1">
      <alignment horizontal="center"/>
    </xf>
    <xf numFmtId="49" fontId="81" fillId="0" borderId="17" xfId="0" applyNumberFormat="1" applyFont="1" applyBorder="1" applyAlignment="1">
      <alignment horizontal="center"/>
    </xf>
    <xf numFmtId="49" fontId="81" fillId="0" borderId="18" xfId="0" applyNumberFormat="1" applyFont="1" applyBorder="1" applyAlignment="1">
      <alignment horizontal="center"/>
    </xf>
    <xf numFmtId="49" fontId="81" fillId="0" borderId="19" xfId="0" applyNumberFormat="1" applyFont="1" applyBorder="1" applyAlignment="1">
      <alignment horizontal="center"/>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0" fontId="55" fillId="3" borderId="9" xfId="0" applyNumberFormat="1" applyFont="1" applyFill="1" applyBorder="1" applyAlignment="1">
      <alignment horizontal="center"/>
    </xf>
    <xf numFmtId="0" fontId="55" fillId="3" borderId="14" xfId="0" applyNumberFormat="1" applyFont="1" applyFill="1" applyBorder="1" applyAlignment="1">
      <alignment horizontal="center"/>
    </xf>
    <xf numFmtId="0" fontId="69" fillId="3" borderId="11" xfId="0" applyNumberFormat="1" applyFont="1" applyFill="1" applyBorder="1" applyAlignment="1">
      <alignment horizontal="center"/>
    </xf>
    <xf numFmtId="0" fontId="69" fillId="3" borderId="12" xfId="0" applyNumberFormat="1" applyFont="1" applyFill="1" applyBorder="1" applyAlignment="1">
      <alignment horizontal="center"/>
    </xf>
    <xf numFmtId="49" fontId="19" fillId="0" borderId="17" xfId="0" applyNumberFormat="1" applyFont="1" applyBorder="1" applyAlignment="1">
      <alignment horizontal="center"/>
    </xf>
    <xf numFmtId="49" fontId="19" fillId="0" borderId="18" xfId="0" applyNumberFormat="1" applyFont="1" applyBorder="1" applyAlignment="1">
      <alignment horizontal="center"/>
    </xf>
    <xf numFmtId="49" fontId="19" fillId="0" borderId="19" xfId="0" applyNumberFormat="1" applyFont="1" applyBorder="1" applyAlignment="1">
      <alignment horizontal="center"/>
    </xf>
    <xf numFmtId="49" fontId="60" fillId="0" borderId="17" xfId="0" applyNumberFormat="1" applyFont="1" applyBorder="1" applyAlignment="1">
      <alignment horizontal="center"/>
    </xf>
    <xf numFmtId="49" fontId="60" fillId="0" borderId="18" xfId="0" applyNumberFormat="1" applyFont="1" applyBorder="1" applyAlignment="1">
      <alignment horizontal="center"/>
    </xf>
    <xf numFmtId="49" fontId="60" fillId="0" borderId="19" xfId="0" applyNumberFormat="1" applyFont="1" applyBorder="1" applyAlignment="1">
      <alignment horizontal="center"/>
    </xf>
    <xf numFmtId="49" fontId="62" fillId="0" borderId="17" xfId="0" applyNumberFormat="1" applyFont="1" applyBorder="1" applyAlignment="1">
      <alignment horizontal="center"/>
    </xf>
    <xf numFmtId="49" fontId="62" fillId="0" borderId="18" xfId="0" applyNumberFormat="1" applyFont="1" applyBorder="1" applyAlignment="1">
      <alignment horizontal="center"/>
    </xf>
    <xf numFmtId="49" fontId="62" fillId="0" borderId="19" xfId="0" applyNumberFormat="1" applyFont="1" applyBorder="1" applyAlignment="1">
      <alignment horizontal="center"/>
    </xf>
    <xf numFmtId="49" fontId="36" fillId="5" borderId="7" xfId="0" applyNumberFormat="1" applyFont="1" applyFill="1" applyBorder="1" applyAlignment="1">
      <alignment horizontal="center" vertical="center"/>
    </xf>
    <xf numFmtId="49" fontId="36" fillId="5" borderId="8" xfId="0" applyNumberFormat="1" applyFont="1" applyFill="1" applyBorder="1" applyAlignment="1">
      <alignment horizontal="center" vertical="center"/>
    </xf>
    <xf numFmtId="0" fontId="42" fillId="0" borderId="16" xfId="0" applyNumberFormat="1" applyFont="1" applyBorder="1" applyAlignment="1">
      <alignment horizontal="center"/>
    </xf>
    <xf numFmtId="0" fontId="51" fillId="0" borderId="16" xfId="0" applyNumberFormat="1" applyFont="1" applyBorder="1" applyAlignment="1">
      <alignment horizontal="center"/>
    </xf>
    <xf numFmtId="0" fontId="55" fillId="3" borderId="15" xfId="0" applyNumberFormat="1" applyFont="1" applyFill="1" applyBorder="1" applyAlignment="1">
      <alignment horizontal="center"/>
    </xf>
    <xf numFmtId="0" fontId="55" fillId="3" borderId="13" xfId="0" applyNumberFormat="1" applyFont="1" applyFill="1" applyBorder="1" applyAlignment="1">
      <alignment horizontal="center"/>
    </xf>
    <xf numFmtId="0" fontId="55" fillId="3" borderId="12" xfId="0" applyNumberFormat="1" applyFont="1" applyFill="1" applyBorder="1" applyAlignment="1">
      <alignment horizontal="center"/>
    </xf>
    <xf numFmtId="49" fontId="72" fillId="2" borderId="17" xfId="0" applyNumberFormat="1" applyFont="1" applyFill="1" applyBorder="1" applyAlignment="1">
      <alignment horizontal="center"/>
    </xf>
    <xf numFmtId="49" fontId="72" fillId="2" borderId="18" xfId="0" applyNumberFormat="1" applyFont="1" applyFill="1" applyBorder="1" applyAlignment="1">
      <alignment horizontal="center"/>
    </xf>
    <xf numFmtId="49" fontId="72" fillId="2" borderId="19" xfId="0" applyNumberFormat="1" applyFont="1" applyFill="1" applyBorder="1" applyAlignment="1">
      <alignment horizontal="center"/>
    </xf>
    <xf numFmtId="0" fontId="17" fillId="0" borderId="16" xfId="0" applyNumberFormat="1" applyFont="1" applyBorder="1" applyAlignment="1">
      <alignment horizontal="center"/>
    </xf>
    <xf numFmtId="49" fontId="8" fillId="0" borderId="17" xfId="0" applyNumberFormat="1" applyFont="1" applyBorder="1" applyAlignment="1">
      <alignment horizontal="center"/>
    </xf>
    <xf numFmtId="49" fontId="8" fillId="0" borderId="18" xfId="0" applyNumberFormat="1" applyFont="1" applyBorder="1" applyAlignment="1">
      <alignment horizontal="center"/>
    </xf>
    <xf numFmtId="49" fontId="8" fillId="0" borderId="19" xfId="0" applyNumberFormat="1" applyFont="1" applyBorder="1" applyAlignment="1">
      <alignment horizontal="center"/>
    </xf>
    <xf numFmtId="49" fontId="42" fillId="0" borderId="17" xfId="0" applyNumberFormat="1" applyFont="1" applyBorder="1" applyAlignment="1">
      <alignment horizontal="center"/>
    </xf>
    <xf numFmtId="49" fontId="42" fillId="0" borderId="18" xfId="0" applyNumberFormat="1" applyFont="1" applyBorder="1" applyAlignment="1">
      <alignment horizontal="center"/>
    </xf>
    <xf numFmtId="49" fontId="42" fillId="0" borderId="19" xfId="0" applyNumberFormat="1" applyFont="1" applyBorder="1" applyAlignment="1">
      <alignment horizontal="center"/>
    </xf>
    <xf numFmtId="0" fontId="50" fillId="0" borderId="16" xfId="0" applyNumberFormat="1" applyFont="1" applyBorder="1" applyAlignment="1">
      <alignment horizontal="center"/>
    </xf>
    <xf numFmtId="0" fontId="39" fillId="0" borderId="16" xfId="0" applyNumberFormat="1" applyFont="1" applyBorder="1" applyAlignment="1">
      <alignment horizontal="left"/>
    </xf>
    <xf numFmtId="49" fontId="37" fillId="5" borderId="7" xfId="0" applyNumberFormat="1" applyFont="1" applyFill="1" applyBorder="1" applyAlignment="1">
      <alignment horizontal="center" vertical="center"/>
    </xf>
    <xf numFmtId="49" fontId="37" fillId="5" borderId="8" xfId="0" applyNumberFormat="1" applyFont="1" applyFill="1" applyBorder="1" applyAlignment="1">
      <alignment horizontal="center" vertical="center"/>
    </xf>
    <xf numFmtId="49" fontId="21" fillId="5" borderId="7" xfId="0" applyNumberFormat="1" applyFont="1" applyFill="1" applyBorder="1" applyAlignment="1">
      <alignment horizontal="center" vertical="center"/>
    </xf>
    <xf numFmtId="49" fontId="21" fillId="5" borderId="8" xfId="0" applyNumberFormat="1" applyFont="1" applyFill="1" applyBorder="1" applyAlignment="1">
      <alignment horizontal="center" vertical="center"/>
    </xf>
    <xf numFmtId="0" fontId="42" fillId="2" borderId="16" xfId="0" applyNumberFormat="1" applyFont="1" applyFill="1" applyBorder="1" applyAlignment="1">
      <alignment horizontal="center" vertical="center"/>
    </xf>
    <xf numFmtId="49" fontId="4" fillId="3" borderId="13" xfId="0" applyNumberFormat="1" applyFont="1" applyFill="1" applyBorder="1" applyAlignment="1">
      <alignment horizontal="center"/>
    </xf>
    <xf numFmtId="49" fontId="4" fillId="3" borderId="11" xfId="0" applyNumberFormat="1" applyFont="1" applyFill="1" applyBorder="1" applyAlignment="1">
      <alignment horizontal="center"/>
    </xf>
    <xf numFmtId="49" fontId="4" fillId="3" borderId="12" xfId="0" applyNumberFormat="1" applyFont="1" applyFill="1" applyBorder="1" applyAlignment="1">
      <alignment horizontal="center"/>
    </xf>
    <xf numFmtId="49" fontId="38" fillId="5" borderId="7" xfId="0" applyNumberFormat="1" applyFont="1" applyFill="1" applyBorder="1" applyAlignment="1">
      <alignment horizontal="center" vertical="center"/>
    </xf>
    <xf numFmtId="49" fontId="38" fillId="5" borderId="8" xfId="0" applyNumberFormat="1" applyFont="1" applyFill="1" applyBorder="1" applyAlignment="1">
      <alignment horizontal="center" vertical="center"/>
    </xf>
    <xf numFmtId="0" fontId="80" fillId="2" borderId="7" xfId="0" applyNumberFormat="1" applyFont="1" applyFill="1" applyBorder="1" applyAlignment="1">
      <alignment horizontal="left" vertical="center" wrapText="1"/>
    </xf>
    <xf numFmtId="0" fontId="80" fillId="2" borderId="10" xfId="0" applyNumberFormat="1" applyFont="1" applyFill="1" applyBorder="1" applyAlignment="1">
      <alignment horizontal="left" vertical="center"/>
    </xf>
    <xf numFmtId="0" fontId="7" fillId="2" borderId="10" xfId="0" applyNumberFormat="1" applyFont="1" applyFill="1" applyBorder="1" applyAlignment="1">
      <alignment horizontal="center" vertical="center"/>
    </xf>
    <xf numFmtId="49" fontId="1" fillId="3" borderId="15" xfId="0" applyNumberFormat="1" applyFont="1" applyFill="1" applyBorder="1" applyAlignment="1">
      <alignment horizontal="right"/>
    </xf>
    <xf numFmtId="49" fontId="1" fillId="3" borderId="14" xfId="0" applyNumberFormat="1" applyFont="1" applyFill="1" applyBorder="1" applyAlignment="1">
      <alignment horizontal="right"/>
    </xf>
    <xf numFmtId="49" fontId="30" fillId="3" borderId="13" xfId="0" applyNumberFormat="1" applyFont="1" applyFill="1" applyBorder="1" applyAlignment="1">
      <alignment horizontal="center"/>
    </xf>
    <xf numFmtId="49" fontId="30" fillId="3" borderId="12" xfId="0" applyNumberFormat="1" applyFont="1" applyFill="1" applyBorder="1" applyAlignment="1">
      <alignment horizontal="center"/>
    </xf>
    <xf numFmtId="49" fontId="23" fillId="5" borderId="7" xfId="0" applyNumberFormat="1" applyFont="1" applyFill="1" applyBorder="1" applyAlignment="1">
      <alignment horizontal="center" vertical="center"/>
    </xf>
    <xf numFmtId="49" fontId="23" fillId="5" borderId="8" xfId="0" applyNumberFormat="1" applyFont="1" applyFill="1" applyBorder="1" applyAlignment="1">
      <alignment horizontal="center" vertical="center"/>
    </xf>
    <xf numFmtId="0" fontId="69" fillId="3" borderId="13" xfId="0" applyNumberFormat="1" applyFont="1" applyFill="1" applyBorder="1" applyAlignment="1">
      <alignment horizontal="center"/>
    </xf>
    <xf numFmtId="0" fontId="56" fillId="6" borderId="1" xfId="0" applyNumberFormat="1" applyFont="1" applyFill="1" applyBorder="1" applyAlignment="1">
      <alignment horizontal="center" vertical="top" wrapText="1"/>
    </xf>
    <xf numFmtId="0" fontId="56" fillId="6" borderId="21" xfId="0" applyNumberFormat="1" applyFont="1" applyFill="1" applyBorder="1" applyAlignment="1">
      <alignment horizontal="center" vertical="top" wrapText="1"/>
    </xf>
    <xf numFmtId="0" fontId="56" fillId="6" borderId="2" xfId="0" applyNumberFormat="1" applyFont="1" applyFill="1" applyBorder="1" applyAlignment="1">
      <alignment horizontal="center" vertical="top" wrapText="1"/>
    </xf>
    <xf numFmtId="0" fontId="56" fillId="6" borderId="3" xfId="0" applyNumberFormat="1" applyFont="1" applyFill="1" applyBorder="1" applyAlignment="1">
      <alignment horizontal="center" vertical="top" wrapText="1"/>
    </xf>
    <xf numFmtId="0" fontId="56" fillId="6" borderId="0" xfId="0" applyNumberFormat="1" applyFont="1" applyFill="1" applyBorder="1" applyAlignment="1">
      <alignment horizontal="center" vertical="top" wrapText="1"/>
    </xf>
    <xf numFmtId="0" fontId="56" fillId="6" borderId="4" xfId="0" applyNumberFormat="1" applyFont="1" applyFill="1" applyBorder="1" applyAlignment="1">
      <alignment horizontal="center" vertical="top" wrapText="1"/>
    </xf>
    <xf numFmtId="0" fontId="56" fillId="6" borderId="22" xfId="0" applyNumberFormat="1" applyFont="1" applyFill="1" applyBorder="1" applyAlignment="1">
      <alignment horizontal="center" vertical="top" wrapText="1"/>
    </xf>
    <xf numFmtId="0" fontId="56" fillId="6" borderId="20" xfId="0" applyNumberFormat="1" applyFont="1" applyFill="1" applyBorder="1" applyAlignment="1">
      <alignment horizontal="center" vertical="top" wrapText="1"/>
    </xf>
    <xf numFmtId="0" fontId="56" fillId="6" borderId="23" xfId="0" applyNumberFormat="1" applyFont="1" applyFill="1" applyBorder="1" applyAlignment="1">
      <alignment horizontal="center" vertical="top" wrapText="1"/>
    </xf>
    <xf numFmtId="0" fontId="7" fillId="0" borderId="0" xfId="0" applyNumberFormat="1" applyFont="1" applyBorder="1" applyAlignment="1">
      <alignment horizontal="center"/>
    </xf>
    <xf numFmtId="0" fontId="73" fillId="10" borderId="17" xfId="0" applyNumberFormat="1" applyFont="1" applyFill="1" applyBorder="1" applyAlignment="1">
      <alignment horizontal="center"/>
    </xf>
    <xf numFmtId="0" fontId="73" fillId="10" borderId="18" xfId="0" applyNumberFormat="1" applyFont="1" applyFill="1" applyBorder="1" applyAlignment="1">
      <alignment horizontal="center"/>
    </xf>
    <xf numFmtId="0" fontId="73" fillId="10" borderId="19" xfId="0" applyNumberFormat="1" applyFont="1" applyFill="1" applyBorder="1" applyAlignment="1">
      <alignment horizontal="center"/>
    </xf>
    <xf numFmtId="0" fontId="76" fillId="0" borderId="0" xfId="0" applyNumberFormat="1" applyFont="1" applyBorder="1" applyAlignment="1">
      <alignment horizontal="center"/>
    </xf>
    <xf numFmtId="49" fontId="6" fillId="2" borderId="7" xfId="0" applyNumberFormat="1" applyFont="1" applyFill="1" applyBorder="1" applyAlignment="1">
      <alignment horizontal="center" vertical="center"/>
    </xf>
    <xf numFmtId="49" fontId="6" fillId="2" borderId="8" xfId="0" applyNumberFormat="1" applyFont="1" applyFill="1" applyBorder="1" applyAlignment="1">
      <alignment horizontal="center" vertical="center"/>
    </xf>
    <xf numFmtId="0" fontId="26" fillId="3" borderId="9" xfId="0" applyNumberFormat="1" applyFont="1" applyFill="1" applyBorder="1" applyAlignment="1">
      <alignment horizontal="center" vertical="center"/>
    </xf>
    <xf numFmtId="0" fontId="26" fillId="3" borderId="14" xfId="0" applyNumberFormat="1" applyFont="1" applyFill="1" applyBorder="1" applyAlignment="1">
      <alignment horizontal="center" vertical="center"/>
    </xf>
    <xf numFmtId="49" fontId="3" fillId="5" borderId="15" xfId="0" applyNumberFormat="1" applyFont="1" applyFill="1" applyBorder="1" applyAlignment="1">
      <alignment horizontal="center"/>
    </xf>
    <xf numFmtId="49" fontId="3" fillId="5" borderId="9" xfId="0" applyNumberFormat="1" applyFont="1" applyFill="1" applyBorder="1" applyAlignment="1">
      <alignment horizontal="center"/>
    </xf>
    <xf numFmtId="49" fontId="3" fillId="5" borderId="14" xfId="0" applyNumberFormat="1" applyFont="1" applyFill="1" applyBorder="1" applyAlignment="1">
      <alignment horizontal="center"/>
    </xf>
    <xf numFmtId="49" fontId="3" fillId="5" borderId="5" xfId="0" applyNumberFormat="1" applyFont="1" applyFill="1" applyBorder="1" applyAlignment="1">
      <alignment horizontal="center"/>
    </xf>
    <xf numFmtId="49" fontId="3" fillId="5" borderId="0" xfId="0" applyNumberFormat="1" applyFont="1" applyFill="1" applyBorder="1" applyAlignment="1">
      <alignment horizontal="center"/>
    </xf>
    <xf numFmtId="49" fontId="3" fillId="5" borderId="6" xfId="0" applyNumberFormat="1" applyFont="1" applyFill="1" applyBorder="1" applyAlignment="1">
      <alignment horizontal="center"/>
    </xf>
    <xf numFmtId="49" fontId="13" fillId="4" borderId="11" xfId="0" applyNumberFormat="1" applyFont="1" applyFill="1" applyBorder="1" applyAlignment="1">
      <alignment horizontal="center" vertical="center"/>
    </xf>
    <xf numFmtId="49" fontId="13" fillId="4" borderId="12" xfId="0" applyNumberFormat="1" applyFont="1" applyFill="1" applyBorder="1" applyAlignment="1">
      <alignment horizontal="center" vertical="center"/>
    </xf>
    <xf numFmtId="49" fontId="8" fillId="5" borderId="7" xfId="0" applyNumberFormat="1" applyFont="1" applyFill="1" applyBorder="1" applyAlignment="1">
      <alignment horizontal="center" vertical="center"/>
    </xf>
    <xf numFmtId="49" fontId="8" fillId="5" borderId="10" xfId="0" applyNumberFormat="1" applyFont="1" applyFill="1" applyBorder="1" applyAlignment="1">
      <alignment horizontal="center" vertical="center"/>
    </xf>
    <xf numFmtId="49" fontId="8" fillId="5" borderId="8" xfId="0" applyNumberFormat="1" applyFont="1" applyFill="1" applyBorder="1" applyAlignment="1">
      <alignment horizontal="center" vertical="center"/>
    </xf>
    <xf numFmtId="49" fontId="8" fillId="5" borderId="5" xfId="0" applyNumberFormat="1" applyFont="1" applyFill="1" applyBorder="1" applyAlignment="1">
      <alignment horizontal="center" vertical="center"/>
    </xf>
    <xf numFmtId="49" fontId="8" fillId="5" borderId="0" xfId="0" applyNumberFormat="1" applyFont="1" applyFill="1" applyBorder="1" applyAlignment="1">
      <alignment horizontal="center" vertical="center"/>
    </xf>
    <xf numFmtId="49" fontId="8" fillId="5" borderId="6" xfId="0" applyNumberFormat="1" applyFont="1" applyFill="1" applyBorder="1" applyAlignment="1">
      <alignment horizontal="center" vertical="center"/>
    </xf>
    <xf numFmtId="49" fontId="8" fillId="5" borderId="13" xfId="0" applyNumberFormat="1" applyFont="1" applyFill="1" applyBorder="1" applyAlignment="1">
      <alignment horizontal="center" vertical="center"/>
    </xf>
    <xf numFmtId="49" fontId="8" fillId="5" borderId="11" xfId="0" applyNumberFormat="1" applyFont="1" applyFill="1" applyBorder="1" applyAlignment="1">
      <alignment horizontal="center" vertical="center"/>
    </xf>
    <xf numFmtId="49" fontId="8" fillId="5" borderId="12" xfId="0" applyNumberFormat="1" applyFont="1" applyFill="1" applyBorder="1" applyAlignment="1">
      <alignment horizontal="center" vertical="center"/>
    </xf>
    <xf numFmtId="49" fontId="20" fillId="5" borderId="7" xfId="0" applyNumberFormat="1" applyFont="1" applyFill="1" applyBorder="1" applyAlignment="1">
      <alignment horizontal="center" vertical="center" wrapText="1"/>
    </xf>
    <xf numFmtId="49" fontId="20" fillId="5" borderId="10" xfId="0" applyNumberFormat="1" applyFont="1" applyFill="1" applyBorder="1" applyAlignment="1">
      <alignment horizontal="center" vertical="center"/>
    </xf>
    <xf numFmtId="49" fontId="20" fillId="5" borderId="8" xfId="0" applyNumberFormat="1" applyFont="1" applyFill="1" applyBorder="1" applyAlignment="1">
      <alignment horizontal="center" vertical="center"/>
    </xf>
    <xf numFmtId="0" fontId="55" fillId="3" borderId="15" xfId="0" applyNumberFormat="1" applyFont="1" applyFill="1" applyBorder="1" applyAlignment="1">
      <alignment horizontal="center" wrapText="1"/>
    </xf>
    <xf numFmtId="0" fontId="55" fillId="3" borderId="11" xfId="0" applyNumberFormat="1" applyFont="1" applyFill="1" applyBorder="1" applyAlignment="1">
      <alignment horizontal="center"/>
    </xf>
    <xf numFmtId="49" fontId="41" fillId="3" borderId="15" xfId="0" applyNumberFormat="1" applyFont="1" applyFill="1" applyBorder="1" applyAlignment="1">
      <alignment horizontal="center" vertical="center" wrapText="1"/>
    </xf>
    <xf numFmtId="49" fontId="41" fillId="3" borderId="9" xfId="0" applyNumberFormat="1" applyFont="1" applyFill="1" applyBorder="1" applyAlignment="1">
      <alignment horizontal="center" vertical="center"/>
    </xf>
    <xf numFmtId="49" fontId="41" fillId="3" borderId="13" xfId="0" applyNumberFormat="1" applyFont="1" applyFill="1" applyBorder="1" applyAlignment="1">
      <alignment horizontal="center" vertical="center"/>
    </xf>
    <xf numFmtId="49" fontId="41" fillId="3" borderId="11" xfId="0" applyNumberFormat="1" applyFont="1" applyFill="1" applyBorder="1" applyAlignment="1">
      <alignment horizontal="center" vertical="center"/>
    </xf>
    <xf numFmtId="0" fontId="73" fillId="9" borderId="17" xfId="0" applyNumberFormat="1" applyFont="1" applyFill="1" applyBorder="1" applyAlignment="1">
      <alignment horizontal="center" vertical="center"/>
    </xf>
    <xf numFmtId="0" fontId="73" fillId="9" borderId="18" xfId="0" applyNumberFormat="1" applyFont="1" applyFill="1" applyBorder="1" applyAlignment="1">
      <alignment horizontal="center" vertical="center"/>
    </xf>
    <xf numFmtId="0" fontId="73" fillId="9" borderId="19" xfId="0" applyNumberFormat="1" applyFont="1" applyFill="1" applyBorder="1" applyAlignment="1">
      <alignment horizontal="center" vertical="center"/>
    </xf>
    <xf numFmtId="0" fontId="73" fillId="9" borderId="1" xfId="0" applyNumberFormat="1" applyFont="1" applyFill="1" applyBorder="1" applyAlignment="1">
      <alignment horizontal="center" vertical="center" wrapText="1"/>
    </xf>
    <xf numFmtId="0" fontId="73" fillId="9" borderId="21" xfId="0" applyNumberFormat="1" applyFont="1" applyFill="1" applyBorder="1" applyAlignment="1">
      <alignment horizontal="center" vertical="center" wrapText="1"/>
    </xf>
    <xf numFmtId="0" fontId="73" fillId="9" borderId="2" xfId="0" applyNumberFormat="1" applyFont="1" applyFill="1" applyBorder="1" applyAlignment="1">
      <alignment horizontal="center" vertical="center" wrapText="1"/>
    </xf>
    <xf numFmtId="0" fontId="73" fillId="9" borderId="3" xfId="0" applyNumberFormat="1" applyFont="1" applyFill="1" applyBorder="1" applyAlignment="1">
      <alignment horizontal="center" vertical="center" wrapText="1"/>
    </xf>
    <xf numFmtId="0" fontId="73" fillId="9" borderId="0" xfId="0" applyNumberFormat="1" applyFont="1" applyFill="1" applyBorder="1" applyAlignment="1">
      <alignment horizontal="center" vertical="center" wrapText="1"/>
    </xf>
    <xf numFmtId="0" fontId="73" fillId="9" borderId="4" xfId="0" applyNumberFormat="1" applyFont="1" applyFill="1" applyBorder="1" applyAlignment="1">
      <alignment horizontal="center" vertical="center" wrapText="1"/>
    </xf>
    <xf numFmtId="0" fontId="73" fillId="9" borderId="22" xfId="0" applyNumberFormat="1" applyFont="1" applyFill="1" applyBorder="1" applyAlignment="1">
      <alignment horizontal="center" vertical="center" wrapText="1"/>
    </xf>
    <xf numFmtId="0" fontId="73" fillId="9" borderId="20" xfId="0" applyNumberFormat="1" applyFont="1" applyFill="1" applyBorder="1" applyAlignment="1">
      <alignment horizontal="center" vertical="center" wrapText="1"/>
    </xf>
    <xf numFmtId="0" fontId="73" fillId="9" borderId="23" xfId="0" applyNumberFormat="1" applyFont="1" applyFill="1" applyBorder="1" applyAlignment="1">
      <alignment horizontal="center" vertical="center" wrapText="1"/>
    </xf>
    <xf numFmtId="0" fontId="56" fillId="6" borderId="1" xfId="0" applyNumberFormat="1" applyFont="1" applyFill="1" applyBorder="1" applyAlignment="1">
      <alignment horizontal="center" vertical="center" wrapText="1"/>
    </xf>
    <xf numFmtId="0" fontId="56" fillId="6" borderId="21" xfId="0" applyNumberFormat="1" applyFont="1" applyFill="1" applyBorder="1" applyAlignment="1">
      <alignment horizontal="center" vertical="center" wrapText="1"/>
    </xf>
    <xf numFmtId="0" fontId="56" fillId="6" borderId="2" xfId="0" applyNumberFormat="1" applyFont="1" applyFill="1" applyBorder="1" applyAlignment="1">
      <alignment horizontal="center" vertical="center" wrapText="1"/>
    </xf>
    <xf numFmtId="0" fontId="56" fillId="6" borderId="3" xfId="0" applyNumberFormat="1" applyFont="1" applyFill="1" applyBorder="1" applyAlignment="1">
      <alignment horizontal="center" vertical="center" wrapText="1"/>
    </xf>
    <xf numFmtId="0" fontId="56" fillId="6" borderId="0" xfId="0" applyNumberFormat="1" applyFont="1" applyFill="1" applyBorder="1" applyAlignment="1">
      <alignment horizontal="center" vertical="center" wrapText="1"/>
    </xf>
    <xf numFmtId="0" fontId="56" fillId="6" borderId="4" xfId="0" applyNumberFormat="1" applyFont="1" applyFill="1" applyBorder="1" applyAlignment="1">
      <alignment horizontal="center" vertical="center" wrapText="1"/>
    </xf>
    <xf numFmtId="0" fontId="56" fillId="6" borderId="22" xfId="0" applyNumberFormat="1" applyFont="1" applyFill="1" applyBorder="1" applyAlignment="1">
      <alignment horizontal="center" vertical="center" wrapText="1"/>
    </xf>
    <xf numFmtId="0" fontId="56" fillId="6" borderId="20" xfId="0" applyNumberFormat="1" applyFont="1" applyFill="1" applyBorder="1" applyAlignment="1">
      <alignment horizontal="center" vertical="center" wrapText="1"/>
    </xf>
    <xf numFmtId="0" fontId="56" fillId="6" borderId="23" xfId="0" applyNumberFormat="1" applyFont="1" applyFill="1" applyBorder="1" applyAlignment="1">
      <alignment horizontal="center" vertical="center" wrapText="1"/>
    </xf>
    <xf numFmtId="0" fontId="56" fillId="11" borderId="1" xfId="0" applyNumberFormat="1" applyFont="1" applyFill="1" applyBorder="1" applyAlignment="1">
      <alignment horizontal="center" vertical="top" wrapText="1"/>
    </xf>
    <xf numFmtId="0" fontId="56" fillId="11" borderId="21" xfId="0" applyNumberFormat="1" applyFont="1" applyFill="1" applyBorder="1" applyAlignment="1">
      <alignment horizontal="center" vertical="top" wrapText="1"/>
    </xf>
    <xf numFmtId="0" fontId="56" fillId="11" borderId="2" xfId="0" applyNumberFormat="1" applyFont="1" applyFill="1" applyBorder="1" applyAlignment="1">
      <alignment horizontal="center" vertical="top" wrapText="1"/>
    </xf>
    <xf numFmtId="0" fontId="56" fillId="11" borderId="3" xfId="0" applyNumberFormat="1" applyFont="1" applyFill="1" applyBorder="1" applyAlignment="1">
      <alignment horizontal="center" vertical="top" wrapText="1"/>
    </xf>
    <xf numFmtId="0" fontId="56" fillId="11" borderId="0" xfId="0" applyNumberFormat="1" applyFont="1" applyFill="1" applyBorder="1" applyAlignment="1">
      <alignment horizontal="center" vertical="top" wrapText="1"/>
    </xf>
    <xf numFmtId="0" fontId="56" fillId="11" borderId="4" xfId="0" applyNumberFormat="1" applyFont="1" applyFill="1" applyBorder="1" applyAlignment="1">
      <alignment horizontal="center" vertical="top" wrapText="1"/>
    </xf>
    <xf numFmtId="0" fontId="56" fillId="11" borderId="22" xfId="0" applyNumberFormat="1" applyFont="1" applyFill="1" applyBorder="1" applyAlignment="1">
      <alignment horizontal="center" vertical="top" wrapText="1"/>
    </xf>
    <xf numFmtId="0" fontId="56" fillId="11" borderId="20" xfId="0" applyNumberFormat="1" applyFont="1" applyFill="1" applyBorder="1" applyAlignment="1">
      <alignment horizontal="center" vertical="top" wrapText="1"/>
    </xf>
    <xf numFmtId="0" fontId="56" fillId="11" borderId="23" xfId="0" applyNumberFormat="1" applyFont="1" applyFill="1" applyBorder="1" applyAlignment="1">
      <alignment horizontal="center" vertical="top" wrapText="1"/>
    </xf>
    <xf numFmtId="0" fontId="52" fillId="0" borderId="16" xfId="0" applyNumberFormat="1" applyFont="1" applyBorder="1" applyAlignment="1">
      <alignment horizontal="center"/>
    </xf>
    <xf numFmtId="0" fontId="73" fillId="9" borderId="17" xfId="0" applyNumberFormat="1" applyFont="1" applyFill="1" applyBorder="1" applyAlignment="1">
      <alignment horizontal="center" vertical="center" wrapText="1"/>
    </xf>
    <xf numFmtId="0" fontId="73" fillId="9" borderId="18" xfId="0" applyNumberFormat="1" applyFont="1" applyFill="1" applyBorder="1" applyAlignment="1">
      <alignment horizontal="center" vertical="center" wrapText="1"/>
    </xf>
    <xf numFmtId="0" fontId="73" fillId="9" borderId="19" xfId="0" applyNumberFormat="1" applyFont="1" applyFill="1" applyBorder="1" applyAlignment="1">
      <alignment horizontal="center" vertical="center" wrapText="1"/>
    </xf>
    <xf numFmtId="0" fontId="73" fillId="4" borderId="1" xfId="0" applyNumberFormat="1" applyFont="1" applyFill="1" applyBorder="1" applyAlignment="1">
      <alignment horizontal="center" vertical="center" wrapText="1"/>
    </xf>
    <xf numFmtId="0" fontId="73" fillId="4" borderId="21" xfId="0" applyNumberFormat="1" applyFont="1" applyFill="1" applyBorder="1" applyAlignment="1">
      <alignment horizontal="center" vertical="center" wrapText="1"/>
    </xf>
    <xf numFmtId="0" fontId="73" fillId="4" borderId="2" xfId="0" applyNumberFormat="1" applyFont="1" applyFill="1" applyBorder="1" applyAlignment="1">
      <alignment horizontal="center" vertical="center" wrapText="1"/>
    </xf>
    <xf numFmtId="0" fontId="73" fillId="4" borderId="3" xfId="0" applyNumberFormat="1" applyFont="1" applyFill="1" applyBorder="1" applyAlignment="1">
      <alignment horizontal="center" vertical="center" wrapText="1"/>
    </xf>
    <xf numFmtId="0" fontId="73" fillId="4" borderId="0" xfId="0" applyNumberFormat="1" applyFont="1" applyFill="1" applyBorder="1" applyAlignment="1">
      <alignment horizontal="center" vertical="center" wrapText="1"/>
    </xf>
    <xf numFmtId="0" fontId="73" fillId="4" borderId="4" xfId="0" applyNumberFormat="1" applyFont="1" applyFill="1" applyBorder="1" applyAlignment="1">
      <alignment horizontal="center" vertical="center" wrapText="1"/>
    </xf>
    <xf numFmtId="0" fontId="73" fillId="4" borderId="22" xfId="0" applyNumberFormat="1" applyFont="1" applyFill="1" applyBorder="1" applyAlignment="1">
      <alignment horizontal="center" vertical="center" wrapText="1"/>
    </xf>
    <xf numFmtId="0" fontId="73" fillId="4" borderId="20" xfId="0" applyNumberFormat="1" applyFont="1" applyFill="1" applyBorder="1" applyAlignment="1">
      <alignment horizontal="center" vertical="center" wrapText="1"/>
    </xf>
    <xf numFmtId="0" fontId="73" fillId="4" borderId="23" xfId="0" applyNumberFormat="1" applyFont="1" applyFill="1" applyBorder="1" applyAlignment="1">
      <alignment horizontal="center" vertical="center" wrapText="1"/>
    </xf>
    <xf numFmtId="0" fontId="43" fillId="7" borderId="1" xfId="0" applyNumberFormat="1" applyFont="1" applyFill="1" applyBorder="1" applyAlignment="1">
      <alignment horizontal="center" vertical="center" wrapText="1"/>
    </xf>
    <xf numFmtId="0" fontId="43" fillId="7" borderId="21" xfId="0" applyNumberFormat="1" applyFont="1" applyFill="1" applyBorder="1" applyAlignment="1">
      <alignment horizontal="center" vertical="center" wrapText="1"/>
    </xf>
    <xf numFmtId="0" fontId="43" fillId="7" borderId="2" xfId="0" applyNumberFormat="1" applyFont="1" applyFill="1" applyBorder="1" applyAlignment="1">
      <alignment horizontal="center" vertical="center" wrapText="1"/>
    </xf>
    <xf numFmtId="0" fontId="43" fillId="7" borderId="3" xfId="0" applyNumberFormat="1" applyFont="1" applyFill="1" applyBorder="1" applyAlignment="1">
      <alignment horizontal="center" vertical="center" wrapText="1"/>
    </xf>
    <xf numFmtId="0" fontId="43" fillId="7" borderId="0" xfId="0" applyNumberFormat="1" applyFont="1" applyFill="1" applyBorder="1" applyAlignment="1">
      <alignment horizontal="center" vertical="center" wrapText="1"/>
    </xf>
    <xf numFmtId="0" fontId="43" fillId="7" borderId="4" xfId="0" applyNumberFormat="1" applyFont="1" applyFill="1" applyBorder="1" applyAlignment="1">
      <alignment horizontal="center" vertical="center" wrapText="1"/>
    </xf>
    <xf numFmtId="0" fontId="43" fillId="7" borderId="22" xfId="0" applyNumberFormat="1" applyFont="1" applyFill="1" applyBorder="1" applyAlignment="1">
      <alignment horizontal="center" vertical="center" wrapText="1"/>
    </xf>
    <xf numFmtId="0" fontId="43" fillId="7" borderId="20" xfId="0" applyNumberFormat="1" applyFont="1" applyFill="1" applyBorder="1" applyAlignment="1">
      <alignment horizontal="center" vertical="center" wrapText="1"/>
    </xf>
    <xf numFmtId="0" fontId="43" fillId="7" borderId="23" xfId="0" applyNumberFormat="1" applyFont="1" applyFill="1" applyBorder="1" applyAlignment="1">
      <alignment horizontal="center" vertical="center" wrapText="1"/>
    </xf>
    <xf numFmtId="0" fontId="44" fillId="0" borderId="0" xfId="0" applyNumberFormat="1" applyFont="1" applyBorder="1" applyAlignment="1">
      <alignment horizontal="left" vertical="top" wrapText="1"/>
    </xf>
    <xf numFmtId="0" fontId="44" fillId="0" borderId="0" xfId="0" applyNumberFormat="1" applyFont="1" applyBorder="1" applyAlignment="1">
      <alignment horizontal="left"/>
    </xf>
    <xf numFmtId="0" fontId="77" fillId="7" borderId="1" xfId="0" applyNumberFormat="1" applyFont="1" applyFill="1" applyBorder="1" applyAlignment="1">
      <alignment horizontal="center" vertical="center" wrapText="1"/>
    </xf>
    <xf numFmtId="0" fontId="77" fillId="7" borderId="21" xfId="0" applyNumberFormat="1" applyFont="1" applyFill="1" applyBorder="1" applyAlignment="1">
      <alignment horizontal="center" vertical="center" wrapText="1"/>
    </xf>
    <xf numFmtId="0" fontId="77" fillId="7" borderId="2" xfId="0" applyNumberFormat="1" applyFont="1" applyFill="1" applyBorder="1" applyAlignment="1">
      <alignment horizontal="center" vertical="center" wrapText="1"/>
    </xf>
    <xf numFmtId="0" fontId="77" fillId="7" borderId="3" xfId="0" applyNumberFormat="1" applyFont="1" applyFill="1" applyBorder="1" applyAlignment="1">
      <alignment horizontal="center" vertical="center" wrapText="1"/>
    </xf>
    <xf numFmtId="0" fontId="77" fillId="7" borderId="0" xfId="0" applyNumberFormat="1" applyFont="1" applyFill="1" applyBorder="1" applyAlignment="1">
      <alignment horizontal="center" vertical="center" wrapText="1"/>
    </xf>
    <xf numFmtId="0" fontId="77" fillId="7" borderId="4" xfId="0" applyNumberFormat="1" applyFont="1" applyFill="1" applyBorder="1" applyAlignment="1">
      <alignment horizontal="center" vertical="center" wrapText="1"/>
    </xf>
    <xf numFmtId="0" fontId="77" fillId="7" borderId="22" xfId="0" applyNumberFormat="1" applyFont="1" applyFill="1" applyBorder="1" applyAlignment="1">
      <alignment horizontal="center" vertical="center" wrapText="1"/>
    </xf>
    <xf numFmtId="0" fontId="77" fillId="7" borderId="20" xfId="0" applyNumberFormat="1" applyFont="1" applyFill="1" applyBorder="1" applyAlignment="1">
      <alignment horizontal="center" vertical="center" wrapText="1"/>
    </xf>
    <xf numFmtId="0" fontId="77" fillId="7" borderId="23" xfId="0" applyNumberFormat="1" applyFont="1" applyFill="1" applyBorder="1" applyAlignment="1">
      <alignment horizontal="center" vertical="center" wrapText="1"/>
    </xf>
    <xf numFmtId="49" fontId="8" fillId="0" borderId="0" xfId="0" applyNumberFormat="1" applyFont="1" applyAlignment="1">
      <alignment horizontal="left"/>
    </xf>
    <xf numFmtId="0" fontId="53" fillId="0" borderId="21" xfId="0" applyNumberFormat="1" applyFont="1" applyBorder="1" applyAlignment="1">
      <alignment horizontal="left"/>
    </xf>
    <xf numFmtId="49" fontId="43" fillId="0" borderId="9" xfId="0" applyNumberFormat="1" applyFont="1" applyBorder="1" applyAlignment="1">
      <alignment horizontal="left"/>
    </xf>
    <xf numFmtId="0" fontId="45" fillId="0" borderId="20" xfId="0" applyNumberFormat="1" applyFont="1" applyBorder="1" applyAlignment="1">
      <alignment horizontal="left" vertical="center" wrapText="1"/>
    </xf>
    <xf numFmtId="0" fontId="40" fillId="2" borderId="17" xfId="0" applyNumberFormat="1" applyFont="1" applyFill="1" applyBorder="1" applyAlignment="1">
      <alignment horizontal="center" vertical="center" wrapText="1"/>
    </xf>
    <xf numFmtId="0" fontId="40" fillId="2" borderId="18" xfId="0" applyNumberFormat="1" applyFont="1" applyFill="1" applyBorder="1" applyAlignment="1">
      <alignment horizontal="center" vertical="center"/>
    </xf>
    <xf numFmtId="0" fontId="40" fillId="2" borderId="19" xfId="0" applyNumberFormat="1" applyFont="1" applyFill="1" applyBorder="1" applyAlignment="1">
      <alignment horizontal="center" vertical="center"/>
    </xf>
    <xf numFmtId="49" fontId="69" fillId="3" borderId="15" xfId="0" applyNumberFormat="1" applyFont="1" applyFill="1" applyBorder="1" applyAlignment="1">
      <alignment horizontal="center"/>
    </xf>
    <xf numFmtId="49" fontId="69" fillId="3" borderId="14" xfId="0" applyNumberFormat="1" applyFont="1" applyFill="1" applyBorder="1" applyAlignment="1">
      <alignment horizontal="center"/>
    </xf>
    <xf numFmtId="49" fontId="69" fillId="3" borderId="13" xfId="0" applyNumberFormat="1" applyFont="1" applyFill="1" applyBorder="1" applyAlignment="1">
      <alignment horizontal="center"/>
    </xf>
    <xf numFmtId="49" fontId="69" fillId="3" borderId="12" xfId="0" applyNumberFormat="1" applyFont="1" applyFill="1" applyBorder="1" applyAlignment="1">
      <alignment horizontal="center"/>
    </xf>
    <xf numFmtId="49" fontId="1" fillId="3" borderId="15" xfId="0" applyNumberFormat="1" applyFont="1" applyFill="1" applyBorder="1" applyAlignment="1">
      <alignment horizontal="center"/>
    </xf>
    <xf numFmtId="49" fontId="1" fillId="3" borderId="9" xfId="0" applyNumberFormat="1" applyFont="1" applyFill="1" applyBorder="1" applyAlignment="1">
      <alignment horizontal="center"/>
    </xf>
    <xf numFmtId="49" fontId="1" fillId="3" borderId="14" xfId="0" applyNumberFormat="1" applyFont="1" applyFill="1" applyBorder="1" applyAlignment="1">
      <alignment horizontal="center"/>
    </xf>
    <xf numFmtId="0" fontId="83" fillId="0" borderId="0" xfId="0" applyNumberFormat="1" applyFont="1" applyBorder="1" applyAlignment="1">
      <alignment horizontal="center"/>
    </xf>
    <xf numFmtId="49" fontId="59" fillId="3" borderId="16" xfId="0" applyNumberFormat="1" applyFont="1" applyFill="1" applyBorder="1" applyAlignment="1">
      <alignment horizontal="center"/>
    </xf>
  </cellXfs>
  <cellStyles count="1">
    <cellStyle name="Обычный" xfId="0" builtinId="0"/>
  </cellStyles>
  <dxfs count="181">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fill>
        <patternFill>
          <bgColor theme="0"/>
        </patternFill>
      </fill>
    </dxf>
    <dxf>
      <font>
        <color rgb="FFFFFFCC"/>
      </font>
    </dxf>
    <dxf>
      <font>
        <color theme="0" tint="-0.14996795556505021"/>
      </font>
      <fill>
        <patternFill>
          <bgColor theme="0" tint="-0.14996795556505021"/>
        </patternFill>
      </fill>
    </dxf>
    <dxf>
      <font>
        <color theme="0"/>
      </font>
      <fill>
        <patternFill>
          <bgColor theme="0" tint="-4.9989318521683403E-2"/>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patternType="solid">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fill>
        <patternFill>
          <bgColor theme="0"/>
        </patternFill>
      </fill>
    </dxf>
    <dxf>
      <font>
        <color rgb="FFFFFFCC"/>
      </font>
    </dxf>
    <dxf>
      <font>
        <color theme="0" tint="-0.14996795556505021"/>
      </font>
      <fill>
        <patternFill>
          <bgColor theme="0" tint="-0.14996795556505021"/>
        </patternFill>
      </fill>
    </dxf>
    <dxf>
      <font>
        <color theme="0"/>
      </font>
      <fill>
        <patternFill>
          <bgColor theme="0" tint="-4.9989318521683403E-2"/>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patternType="solid">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FFFFCC"/>
      </font>
    </dxf>
    <dxf>
      <font>
        <color theme="0" tint="-0.14996795556505021"/>
      </font>
      <fill>
        <patternFill>
          <bgColor theme="0" tint="-0.14996795556505021"/>
        </patternFill>
      </fill>
    </dxf>
    <dxf>
      <font>
        <color theme="0"/>
      </font>
      <fill>
        <patternFill>
          <bgColor theme="0" tint="-4.9989318521683403E-2"/>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patternType="solid">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FFFFCC"/>
      </font>
    </dxf>
    <dxf>
      <font>
        <color theme="0" tint="-0.14996795556505021"/>
      </font>
      <fill>
        <patternFill>
          <bgColor theme="0" tint="-0.14996795556505021"/>
        </patternFill>
      </fill>
    </dxf>
    <dxf>
      <font>
        <color theme="0"/>
      </font>
      <fill>
        <patternFill>
          <bgColor theme="0" tint="-4.9989318521683403E-2"/>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patternType="solid">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FFFFCC"/>
      </font>
    </dxf>
    <dxf>
      <font>
        <color theme="0" tint="-0.14996795556505021"/>
      </font>
      <fill>
        <patternFill>
          <bgColor theme="0" tint="-0.14996795556505021"/>
        </patternFill>
      </fill>
    </dxf>
    <dxf>
      <font>
        <color theme="0"/>
      </font>
      <fill>
        <patternFill>
          <bgColor theme="0" tint="-4.9989318521683403E-2"/>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patternType="solid">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FFFFCC"/>
      </font>
    </dxf>
    <dxf>
      <font>
        <color theme="0" tint="-0.14996795556505021"/>
      </font>
      <fill>
        <patternFill>
          <bgColor theme="0" tint="-0.14996795556505021"/>
        </patternFill>
      </fill>
    </dxf>
    <dxf>
      <font>
        <color theme="0"/>
      </font>
      <fill>
        <patternFill>
          <bgColor theme="0" tint="-4.9989318521683403E-2"/>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patternType="solid">
          <bgColor theme="0"/>
        </patternFill>
      </fill>
    </dxf>
    <dxf>
      <font>
        <color theme="0"/>
      </font>
      <fill>
        <patternFill>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FFFFCC"/>
      </font>
    </dxf>
    <dxf>
      <font>
        <color theme="0" tint="-0.14996795556505021"/>
      </font>
      <fill>
        <patternFill>
          <bgColor theme="0" tint="-0.14996795556505021"/>
        </patternFill>
      </fill>
    </dxf>
    <dxf>
      <font>
        <color theme="0"/>
      </font>
      <fill>
        <patternFill>
          <bgColor theme="0" tint="-4.9989318521683403E-2"/>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patternType="solid">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FFFFCC"/>
      </font>
    </dxf>
    <dxf>
      <font>
        <color theme="0" tint="-0.14996795556505021"/>
      </font>
      <fill>
        <patternFill>
          <bgColor theme="0" tint="-0.14996795556505021"/>
        </patternFill>
      </fill>
    </dxf>
    <dxf>
      <font>
        <color theme="0"/>
      </font>
      <fill>
        <patternFill>
          <bgColor theme="0" tint="-4.9989318521683403E-2"/>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patternType="solid">
          <bgColor theme="0"/>
        </patternFill>
      </fill>
    </dxf>
    <dxf>
      <font>
        <color theme="0"/>
      </font>
      <fill>
        <patternFill>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FFFFCC"/>
      </font>
    </dxf>
    <dxf>
      <font>
        <color theme="0" tint="-0.14996795556505021"/>
      </font>
      <fill>
        <patternFill>
          <bgColor theme="0" tint="-0.14996795556505021"/>
        </patternFill>
      </fill>
    </dxf>
    <dxf>
      <font>
        <color theme="0"/>
      </font>
      <fill>
        <patternFill>
          <bgColor theme="0" tint="-4.9989318521683403E-2"/>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patternType="solid">
          <bgColor theme="0"/>
        </patternFill>
      </fill>
    </dxf>
    <dxf>
      <font>
        <color rgb="FFFFFFCC"/>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fill>
        <patternFill>
          <bgColor theme="0" tint="-4.9989318521683403E-2"/>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tint="-4.9989318521683403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patternType="solid">
          <bgColor theme="0"/>
        </patternFill>
      </fill>
    </dxf>
  </dxfs>
  <tableStyles count="0" defaultTableStyle="TableStyleMedium2" defaultPivotStyle="PivotStyleLight16"/>
  <colors>
    <mruColors>
      <color rgb="FF660066"/>
      <color rgb="FF9900FF"/>
      <color rgb="FFCC0066"/>
      <color rgb="FFFF3399"/>
      <color rgb="FF0000FF"/>
      <color rgb="FF006600"/>
      <color rgb="FF8D0D0D"/>
      <color rgb="FF540000"/>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13</xdr:col>
      <xdr:colOff>83820</xdr:colOff>
      <xdr:row>1</xdr:row>
      <xdr:rowOff>0</xdr:rowOff>
    </xdr:from>
    <xdr:ext cx="184731" cy="264560"/>
    <xdr:sp macro="" textlink="">
      <xdr:nvSpPr>
        <xdr:cNvPr id="7" name="TextBox 6"/>
        <xdr:cNvSpPr txBox="1"/>
      </xdr:nvSpPr>
      <xdr:spPr>
        <a:xfrm>
          <a:off x="4229100" y="36804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21</xdr:col>
      <xdr:colOff>174170</xdr:colOff>
      <xdr:row>16</xdr:row>
      <xdr:rowOff>43422</xdr:rowOff>
    </xdr:from>
    <xdr:to>
      <xdr:col>24</xdr:col>
      <xdr:colOff>261256</xdr:colOff>
      <xdr:row>17</xdr:row>
      <xdr:rowOff>130628</xdr:rowOff>
    </xdr:to>
    <xdr:sp macro="" textlink="">
      <xdr:nvSpPr>
        <xdr:cNvPr id="17" name="Скругленная прямоугольная выноска 16"/>
        <xdr:cNvSpPr/>
      </xdr:nvSpPr>
      <xdr:spPr>
        <a:xfrm>
          <a:off x="7717970" y="3472422"/>
          <a:ext cx="968829" cy="283149"/>
        </a:xfrm>
        <a:prstGeom prst="wedgeRoundRectCallout">
          <a:avLst>
            <a:gd name="adj1" fmla="val 27563"/>
            <a:gd name="adj2" fmla="val -197177"/>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en-US" sz="1000">
              <a:solidFill>
                <a:sysClr val="windowText" lastClr="000000"/>
              </a:solidFill>
              <a:latin typeface="Times New Roman" pitchFamily="18" charset="0"/>
              <a:cs typeface="Times New Roman" pitchFamily="18" charset="0"/>
            </a:rPr>
            <a:t>minus - </a:t>
          </a:r>
          <a:r>
            <a:rPr lang="ru-RU" sz="1000">
              <a:solidFill>
                <a:sysClr val="windowText" lastClr="000000"/>
              </a:solidFill>
              <a:latin typeface="Times New Roman" pitchFamily="18" charset="0"/>
              <a:cs typeface="Times New Roman" pitchFamily="18" charset="0"/>
            </a:rPr>
            <a:t>минус</a:t>
          </a:r>
        </a:p>
      </xdr:txBody>
    </xdr:sp>
    <xdr:clientData/>
  </xdr:twoCellAnchor>
  <xdr:twoCellAnchor>
    <xdr:from>
      <xdr:col>18</xdr:col>
      <xdr:colOff>108688</xdr:colOff>
      <xdr:row>15</xdr:row>
      <xdr:rowOff>268943</xdr:rowOff>
    </xdr:from>
    <xdr:to>
      <xdr:col>20</xdr:col>
      <xdr:colOff>168322</xdr:colOff>
      <xdr:row>17</xdr:row>
      <xdr:rowOff>170330</xdr:rowOff>
    </xdr:to>
    <xdr:sp macro="" textlink="">
      <xdr:nvSpPr>
        <xdr:cNvPr id="18" name="Скругленная прямоугольная выноска 17"/>
        <xdr:cNvSpPr/>
      </xdr:nvSpPr>
      <xdr:spPr>
        <a:xfrm>
          <a:off x="6679817" y="3397625"/>
          <a:ext cx="633376" cy="394446"/>
        </a:xfrm>
        <a:prstGeom prst="wedgeRoundRectCallout">
          <a:avLst>
            <a:gd name="adj1" fmla="val 37342"/>
            <a:gd name="adj2" fmla="val -167563"/>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a:solidFill>
                <a:sysClr val="windowText" lastClr="000000"/>
              </a:solidFill>
              <a:latin typeface="Times New Roman" pitchFamily="18" charset="0"/>
              <a:cs typeface="Times New Roman" pitchFamily="18" charset="0"/>
            </a:rPr>
            <a:t>і - </a:t>
          </a:r>
          <a:r>
            <a:rPr lang="en-US" sz="1000">
              <a:solidFill>
                <a:sysClr val="windowText" lastClr="000000"/>
              </a:solidFill>
              <a:latin typeface="Times New Roman" pitchFamily="18" charset="0"/>
              <a:cs typeface="Times New Roman" pitchFamily="18" charset="0"/>
            </a:rPr>
            <a:t>ukr.</a:t>
          </a:r>
          <a:endParaRPr lang="ru-RU" sz="1000" baseline="0">
            <a:solidFill>
              <a:sysClr val="windowText" lastClr="000000"/>
            </a:solidFill>
            <a:latin typeface="Times New Roman" pitchFamily="18" charset="0"/>
            <a:cs typeface="Times New Roman" pitchFamily="18" charset="0"/>
          </a:endParaRPr>
        </a:p>
        <a:p>
          <a:pPr algn="l"/>
          <a:r>
            <a:rPr lang="en-US" sz="1000" baseline="0">
              <a:solidFill>
                <a:sysClr val="windowText" lastClr="000000"/>
              </a:solidFill>
              <a:latin typeface="Times New Roman" pitchFamily="18" charset="0"/>
              <a:cs typeface="Times New Roman" pitchFamily="18" charset="0"/>
            </a:rPr>
            <a:t>not EN</a:t>
          </a:r>
          <a:r>
            <a:rPr lang="ru-RU" sz="1000" baseline="0">
              <a:solidFill>
                <a:sysClr val="windowText" lastClr="000000"/>
              </a:solidFill>
              <a:latin typeface="Times New Roman" pitchFamily="18" charset="0"/>
              <a:cs typeface="Times New Roman" pitchFamily="18" charset="0"/>
            </a:rPr>
            <a:t> !!!</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13</xdr:col>
      <xdr:colOff>137376</xdr:colOff>
      <xdr:row>16</xdr:row>
      <xdr:rowOff>49716</xdr:rowOff>
    </xdr:from>
    <xdr:to>
      <xdr:col>17</xdr:col>
      <xdr:colOff>52892</xdr:colOff>
      <xdr:row>17</xdr:row>
      <xdr:rowOff>170330</xdr:rowOff>
    </xdr:to>
    <xdr:sp macro="" textlink="">
      <xdr:nvSpPr>
        <xdr:cNvPr id="19" name="Скругленная прямоугольная выноска 18"/>
        <xdr:cNvSpPr/>
      </xdr:nvSpPr>
      <xdr:spPr>
        <a:xfrm>
          <a:off x="5274152" y="3474234"/>
          <a:ext cx="1062999" cy="317837"/>
        </a:xfrm>
        <a:prstGeom prst="wedgeRoundRectCallout">
          <a:avLst>
            <a:gd name="adj1" fmla="val 22505"/>
            <a:gd name="adj2" fmla="val -179896"/>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+Shift </a:t>
          </a:r>
          <a:r>
            <a:rPr lang="ru-RU" sz="1000" baseline="0">
              <a:solidFill>
                <a:sysClr val="windowText" lastClr="000000"/>
              </a:solidFill>
              <a:latin typeface="Times New Roman" pitchFamily="18" charset="0"/>
              <a:cs typeface="Times New Roman" pitchFamily="18" charset="0"/>
            </a:rPr>
            <a:t>)</a:t>
          </a:r>
          <a:endParaRPr lang="ru-RU" sz="1000">
            <a:solidFill>
              <a:sysClr val="windowText" lastClr="000000"/>
            </a:solidFill>
            <a:latin typeface="Times New Roman" pitchFamily="18" charset="0"/>
            <a:cs typeface="Times New Roman" pitchFamily="18" charset="0"/>
          </a:endParaRPr>
        </a:p>
      </xdr:txBody>
    </xdr:sp>
    <xdr:clientData/>
  </xdr:twoCellAnchor>
  <xdr:oneCellAnchor>
    <xdr:from>
      <xdr:col>15</xdr:col>
      <xdr:colOff>83820</xdr:colOff>
      <xdr:row>17</xdr:row>
      <xdr:rowOff>45720</xdr:rowOff>
    </xdr:from>
    <xdr:ext cx="184731" cy="264560"/>
    <xdr:sp macro="" textlink="">
      <xdr:nvSpPr>
        <xdr:cNvPr id="20" name="TextBox 19"/>
        <xdr:cNvSpPr txBox="1"/>
      </xdr:nvSpPr>
      <xdr:spPr>
        <a:xfrm>
          <a:off x="5814060" y="36804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6</xdr:col>
      <xdr:colOff>0</xdr:colOff>
      <xdr:row>7</xdr:row>
      <xdr:rowOff>175172</xdr:rowOff>
    </xdr:from>
    <xdr:to>
      <xdr:col>8</xdr:col>
      <xdr:colOff>0</xdr:colOff>
      <xdr:row>8</xdr:row>
      <xdr:rowOff>91440</xdr:rowOff>
    </xdr:to>
    <xdr:cxnSp macro="">
      <xdr:nvCxnSpPr>
        <xdr:cNvPr id="21" name="Прямая со стрелкой 20"/>
        <xdr:cNvCxnSpPr/>
      </xdr:nvCxnSpPr>
      <xdr:spPr>
        <a:xfrm>
          <a:off x="3302000" y="1541517"/>
          <a:ext cx="411655" cy="117716"/>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500743</xdr:colOff>
      <xdr:row>3</xdr:row>
      <xdr:rowOff>0</xdr:rowOff>
    </xdr:from>
    <xdr:to>
      <xdr:col>8</xdr:col>
      <xdr:colOff>121920</xdr:colOff>
      <xdr:row>6</xdr:row>
      <xdr:rowOff>45720</xdr:rowOff>
    </xdr:to>
    <xdr:cxnSp macro="">
      <xdr:nvCxnSpPr>
        <xdr:cNvPr id="22" name="Прямая со стрелкой 21"/>
        <xdr:cNvCxnSpPr/>
      </xdr:nvCxnSpPr>
      <xdr:spPr>
        <a:xfrm>
          <a:off x="3189514" y="457200"/>
          <a:ext cx="655320" cy="666206"/>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188261</xdr:colOff>
      <xdr:row>2</xdr:row>
      <xdr:rowOff>131380</xdr:rowOff>
    </xdr:from>
    <xdr:to>
      <xdr:col>33</xdr:col>
      <xdr:colOff>0</xdr:colOff>
      <xdr:row>4</xdr:row>
      <xdr:rowOff>44823</xdr:rowOff>
    </xdr:to>
    <xdr:cxnSp macro="">
      <xdr:nvCxnSpPr>
        <xdr:cNvPr id="23" name="Прямая со стрелкой 22"/>
        <xdr:cNvCxnSpPr/>
      </xdr:nvCxnSpPr>
      <xdr:spPr>
        <a:xfrm flipH="1">
          <a:off x="9971640" y="332828"/>
          <a:ext cx="967877" cy="377650"/>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188263</xdr:colOff>
      <xdr:row>4</xdr:row>
      <xdr:rowOff>105104</xdr:rowOff>
    </xdr:from>
    <xdr:to>
      <xdr:col>38</xdr:col>
      <xdr:colOff>0</xdr:colOff>
      <xdr:row>6</xdr:row>
      <xdr:rowOff>71717</xdr:rowOff>
    </xdr:to>
    <xdr:cxnSp macro="">
      <xdr:nvCxnSpPr>
        <xdr:cNvPr id="24" name="Прямая со стрелкой 23"/>
        <xdr:cNvCxnSpPr/>
      </xdr:nvCxnSpPr>
      <xdr:spPr>
        <a:xfrm flipH="1">
          <a:off x="11416815" y="770759"/>
          <a:ext cx="889047" cy="369510"/>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170329</xdr:colOff>
      <xdr:row>6</xdr:row>
      <xdr:rowOff>224118</xdr:rowOff>
    </xdr:from>
    <xdr:to>
      <xdr:col>38</xdr:col>
      <xdr:colOff>8759</xdr:colOff>
      <xdr:row>7</xdr:row>
      <xdr:rowOff>70069</xdr:rowOff>
    </xdr:to>
    <xdr:cxnSp macro="">
      <xdr:nvCxnSpPr>
        <xdr:cNvPr id="25" name="Прямая со стрелкой 24"/>
        <xdr:cNvCxnSpPr/>
      </xdr:nvCxnSpPr>
      <xdr:spPr>
        <a:xfrm flipH="1" flipV="1">
          <a:off x="10820812" y="1292670"/>
          <a:ext cx="1493809" cy="143744"/>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242049</xdr:colOff>
      <xdr:row>11</xdr:row>
      <xdr:rowOff>148896</xdr:rowOff>
    </xdr:from>
    <xdr:to>
      <xdr:col>38</xdr:col>
      <xdr:colOff>0</xdr:colOff>
      <xdr:row>13</xdr:row>
      <xdr:rowOff>89647</xdr:rowOff>
    </xdr:to>
    <xdr:cxnSp macro="">
      <xdr:nvCxnSpPr>
        <xdr:cNvPr id="26" name="Прямая со стрелкой 25"/>
        <xdr:cNvCxnSpPr/>
      </xdr:nvCxnSpPr>
      <xdr:spPr>
        <a:xfrm flipH="1">
          <a:off x="10603497" y="2417379"/>
          <a:ext cx="1702365" cy="439992"/>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105103</xdr:colOff>
      <xdr:row>15</xdr:row>
      <xdr:rowOff>183931</xdr:rowOff>
    </xdr:from>
    <xdr:to>
      <xdr:col>38</xdr:col>
      <xdr:colOff>8760</xdr:colOff>
      <xdr:row>18</xdr:row>
      <xdr:rowOff>52552</xdr:rowOff>
    </xdr:to>
    <xdr:cxnSp macro="">
      <xdr:nvCxnSpPr>
        <xdr:cNvPr id="28" name="Прямая со стрелкой 27"/>
        <xdr:cNvCxnSpPr/>
      </xdr:nvCxnSpPr>
      <xdr:spPr>
        <a:xfrm flipH="1">
          <a:off x="9599448" y="3354552"/>
          <a:ext cx="2715174" cy="569310"/>
        </a:xfrm>
        <a:prstGeom prst="straightConnector1">
          <a:avLst/>
        </a:prstGeom>
        <a:ln>
          <a:solidFill>
            <a:srgbClr val="0066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70070</xdr:colOff>
      <xdr:row>18</xdr:row>
      <xdr:rowOff>245242</xdr:rowOff>
    </xdr:from>
    <xdr:to>
      <xdr:col>38</xdr:col>
      <xdr:colOff>0</xdr:colOff>
      <xdr:row>22</xdr:row>
      <xdr:rowOff>157656</xdr:rowOff>
    </xdr:to>
    <xdr:cxnSp macro="">
      <xdr:nvCxnSpPr>
        <xdr:cNvPr id="29" name="Прямая со стрелкой 28"/>
        <xdr:cNvCxnSpPr/>
      </xdr:nvCxnSpPr>
      <xdr:spPr>
        <a:xfrm flipH="1" flipV="1">
          <a:off x="8986346" y="4116552"/>
          <a:ext cx="3319516" cy="648138"/>
        </a:xfrm>
        <a:prstGeom prst="straightConnector1">
          <a:avLst/>
        </a:prstGeom>
        <a:ln>
          <a:solidFill>
            <a:srgbClr val="CC66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oneCellAnchor>
    <xdr:from>
      <xdr:col>13</xdr:col>
      <xdr:colOff>83820</xdr:colOff>
      <xdr:row>1</xdr:row>
      <xdr:rowOff>0</xdr:rowOff>
    </xdr:from>
    <xdr:ext cx="184731" cy="264560"/>
    <xdr:sp macro="" textlink="">
      <xdr:nvSpPr>
        <xdr:cNvPr id="2" name="TextBox 1"/>
        <xdr:cNvSpPr txBox="1"/>
      </xdr:nvSpPr>
      <xdr:spPr>
        <a:xfrm>
          <a:off x="5425440" y="12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21</xdr:col>
      <xdr:colOff>174170</xdr:colOff>
      <xdr:row>16</xdr:row>
      <xdr:rowOff>43422</xdr:rowOff>
    </xdr:from>
    <xdr:to>
      <xdr:col>24</xdr:col>
      <xdr:colOff>261256</xdr:colOff>
      <xdr:row>17</xdr:row>
      <xdr:rowOff>130628</xdr:rowOff>
    </xdr:to>
    <xdr:sp macro="" textlink="">
      <xdr:nvSpPr>
        <xdr:cNvPr id="3" name="Скругленная прямоугольная выноска 2"/>
        <xdr:cNvSpPr/>
      </xdr:nvSpPr>
      <xdr:spPr>
        <a:xfrm>
          <a:off x="7832270" y="3632442"/>
          <a:ext cx="955766" cy="285326"/>
        </a:xfrm>
        <a:prstGeom prst="wedgeRoundRectCallout">
          <a:avLst>
            <a:gd name="adj1" fmla="val 27563"/>
            <a:gd name="adj2" fmla="val -197177"/>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en-US" sz="1000">
              <a:solidFill>
                <a:sysClr val="windowText" lastClr="000000"/>
              </a:solidFill>
              <a:latin typeface="Times New Roman" pitchFamily="18" charset="0"/>
              <a:cs typeface="Times New Roman" pitchFamily="18" charset="0"/>
            </a:rPr>
            <a:t>minus</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18</xdr:col>
      <xdr:colOff>108688</xdr:colOff>
      <xdr:row>15</xdr:row>
      <xdr:rowOff>268943</xdr:rowOff>
    </xdr:from>
    <xdr:to>
      <xdr:col>20</xdr:col>
      <xdr:colOff>168322</xdr:colOff>
      <xdr:row>17</xdr:row>
      <xdr:rowOff>170330</xdr:rowOff>
    </xdr:to>
    <xdr:sp macro="" textlink="">
      <xdr:nvSpPr>
        <xdr:cNvPr id="4" name="Скругленная прямоугольная выноска 3"/>
        <xdr:cNvSpPr/>
      </xdr:nvSpPr>
      <xdr:spPr>
        <a:xfrm>
          <a:off x="6898108" y="3560783"/>
          <a:ext cx="638754" cy="396687"/>
        </a:xfrm>
        <a:prstGeom prst="wedgeRoundRectCallout">
          <a:avLst>
            <a:gd name="adj1" fmla="val 37342"/>
            <a:gd name="adj2" fmla="val -167563"/>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a:solidFill>
                <a:sysClr val="windowText" lastClr="000000"/>
              </a:solidFill>
              <a:latin typeface="Times New Roman" pitchFamily="18" charset="0"/>
              <a:cs typeface="Times New Roman" pitchFamily="18" charset="0"/>
            </a:rPr>
            <a:t>і - </a:t>
          </a:r>
          <a:r>
            <a:rPr lang="en-US" sz="1000">
              <a:solidFill>
                <a:sysClr val="windowText" lastClr="000000"/>
              </a:solidFill>
              <a:latin typeface="Times New Roman" pitchFamily="18" charset="0"/>
              <a:cs typeface="Times New Roman" pitchFamily="18" charset="0"/>
            </a:rPr>
            <a:t>ukr.</a:t>
          </a:r>
          <a:endParaRPr lang="ru-RU" sz="1000" baseline="0">
            <a:solidFill>
              <a:sysClr val="windowText" lastClr="000000"/>
            </a:solidFill>
            <a:latin typeface="Times New Roman" pitchFamily="18" charset="0"/>
            <a:cs typeface="Times New Roman" pitchFamily="18" charset="0"/>
          </a:endParaRPr>
        </a:p>
        <a:p>
          <a:pPr algn="l"/>
          <a:r>
            <a:rPr lang="en-US" sz="1000" baseline="0">
              <a:solidFill>
                <a:sysClr val="windowText" lastClr="000000"/>
              </a:solidFill>
              <a:latin typeface="Times New Roman" pitchFamily="18" charset="0"/>
              <a:cs typeface="Times New Roman" pitchFamily="18" charset="0"/>
            </a:rPr>
            <a:t>not EN</a:t>
          </a:r>
          <a:r>
            <a:rPr lang="ru-RU" sz="1000" baseline="0">
              <a:solidFill>
                <a:sysClr val="windowText" lastClr="000000"/>
              </a:solidFill>
              <a:latin typeface="Times New Roman" pitchFamily="18" charset="0"/>
              <a:cs typeface="Times New Roman" pitchFamily="18" charset="0"/>
            </a:rPr>
            <a:t> !!!</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13</xdr:col>
      <xdr:colOff>137376</xdr:colOff>
      <xdr:row>16</xdr:row>
      <xdr:rowOff>49716</xdr:rowOff>
    </xdr:from>
    <xdr:to>
      <xdr:col>17</xdr:col>
      <xdr:colOff>52892</xdr:colOff>
      <xdr:row>17</xdr:row>
      <xdr:rowOff>170330</xdr:rowOff>
    </xdr:to>
    <xdr:sp macro="" textlink="">
      <xdr:nvSpPr>
        <xdr:cNvPr id="5" name="Скругленная прямоугольная выноска 4"/>
        <xdr:cNvSpPr/>
      </xdr:nvSpPr>
      <xdr:spPr>
        <a:xfrm>
          <a:off x="5478996" y="3638736"/>
          <a:ext cx="1073756" cy="318734"/>
        </a:xfrm>
        <a:prstGeom prst="wedgeRoundRectCallout">
          <a:avLst>
            <a:gd name="adj1" fmla="val 22505"/>
            <a:gd name="adj2" fmla="val -179896"/>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+Shift </a:t>
          </a:r>
          <a:r>
            <a:rPr lang="ru-RU" sz="1000" baseline="0">
              <a:solidFill>
                <a:sysClr val="windowText" lastClr="000000"/>
              </a:solidFill>
              <a:latin typeface="Times New Roman" pitchFamily="18" charset="0"/>
              <a:cs typeface="Times New Roman" pitchFamily="18" charset="0"/>
            </a:rPr>
            <a:t>)</a:t>
          </a:r>
          <a:endParaRPr lang="ru-RU" sz="1000">
            <a:solidFill>
              <a:sysClr val="windowText" lastClr="000000"/>
            </a:solidFill>
            <a:latin typeface="Times New Roman" pitchFamily="18" charset="0"/>
            <a:cs typeface="Times New Roman" pitchFamily="18" charset="0"/>
          </a:endParaRPr>
        </a:p>
      </xdr:txBody>
    </xdr:sp>
    <xdr:clientData/>
  </xdr:twoCellAnchor>
  <xdr:oneCellAnchor>
    <xdr:from>
      <xdr:col>15</xdr:col>
      <xdr:colOff>83820</xdr:colOff>
      <xdr:row>17</xdr:row>
      <xdr:rowOff>45720</xdr:rowOff>
    </xdr:from>
    <xdr:ext cx="184731" cy="264560"/>
    <xdr:sp macro="" textlink="">
      <xdr:nvSpPr>
        <xdr:cNvPr id="6" name="TextBox 5"/>
        <xdr:cNvSpPr txBox="1"/>
      </xdr:nvSpPr>
      <xdr:spPr>
        <a:xfrm>
          <a:off x="6004560" y="3832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6</xdr:col>
      <xdr:colOff>0</xdr:colOff>
      <xdr:row>7</xdr:row>
      <xdr:rowOff>175172</xdr:rowOff>
    </xdr:from>
    <xdr:to>
      <xdr:col>8</xdr:col>
      <xdr:colOff>0</xdr:colOff>
      <xdr:row>8</xdr:row>
      <xdr:rowOff>91440</xdr:rowOff>
    </xdr:to>
    <xdr:cxnSp macro="">
      <xdr:nvCxnSpPr>
        <xdr:cNvPr id="7" name="Прямая со стрелкой 6"/>
        <xdr:cNvCxnSpPr/>
      </xdr:nvCxnSpPr>
      <xdr:spPr>
        <a:xfrm>
          <a:off x="3482340" y="1683932"/>
          <a:ext cx="411480" cy="114388"/>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500743</xdr:colOff>
      <xdr:row>3</xdr:row>
      <xdr:rowOff>0</xdr:rowOff>
    </xdr:from>
    <xdr:to>
      <xdr:col>8</xdr:col>
      <xdr:colOff>121920</xdr:colOff>
      <xdr:row>6</xdr:row>
      <xdr:rowOff>45720</xdr:rowOff>
    </xdr:to>
    <xdr:cxnSp macro="">
      <xdr:nvCxnSpPr>
        <xdr:cNvPr id="8" name="Прямая со стрелкой 7"/>
        <xdr:cNvCxnSpPr/>
      </xdr:nvCxnSpPr>
      <xdr:spPr>
        <a:xfrm>
          <a:off x="3365863" y="586740"/>
          <a:ext cx="649877" cy="670560"/>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188261</xdr:colOff>
      <xdr:row>2</xdr:row>
      <xdr:rowOff>131380</xdr:rowOff>
    </xdr:from>
    <xdr:to>
      <xdr:col>33</xdr:col>
      <xdr:colOff>0</xdr:colOff>
      <xdr:row>4</xdr:row>
      <xdr:rowOff>44823</xdr:rowOff>
    </xdr:to>
    <xdr:cxnSp macro="">
      <xdr:nvCxnSpPr>
        <xdr:cNvPr id="9" name="Прямая со стрелкой 8"/>
        <xdr:cNvCxnSpPr/>
      </xdr:nvCxnSpPr>
      <xdr:spPr>
        <a:xfrm flipH="1">
          <a:off x="10162841" y="459040"/>
          <a:ext cx="969979" cy="39350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188263</xdr:colOff>
      <xdr:row>4</xdr:row>
      <xdr:rowOff>105104</xdr:rowOff>
    </xdr:from>
    <xdr:to>
      <xdr:col>38</xdr:col>
      <xdr:colOff>0</xdr:colOff>
      <xdr:row>6</xdr:row>
      <xdr:rowOff>71717</xdr:rowOff>
    </xdr:to>
    <xdr:cxnSp macro="">
      <xdr:nvCxnSpPr>
        <xdr:cNvPr id="10" name="Прямая со стрелкой 9"/>
        <xdr:cNvCxnSpPr/>
      </xdr:nvCxnSpPr>
      <xdr:spPr>
        <a:xfrm flipH="1">
          <a:off x="11610643" y="912824"/>
          <a:ext cx="893777" cy="37047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170329</xdr:colOff>
      <xdr:row>6</xdr:row>
      <xdr:rowOff>224118</xdr:rowOff>
    </xdr:from>
    <xdr:to>
      <xdr:col>38</xdr:col>
      <xdr:colOff>8759</xdr:colOff>
      <xdr:row>7</xdr:row>
      <xdr:rowOff>70069</xdr:rowOff>
    </xdr:to>
    <xdr:cxnSp macro="">
      <xdr:nvCxnSpPr>
        <xdr:cNvPr id="11" name="Прямая со стрелкой 10"/>
        <xdr:cNvCxnSpPr/>
      </xdr:nvCxnSpPr>
      <xdr:spPr>
        <a:xfrm flipH="1" flipV="1">
          <a:off x="11013589" y="1435698"/>
          <a:ext cx="1499590" cy="143131"/>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242049</xdr:colOff>
      <xdr:row>11</xdr:row>
      <xdr:rowOff>148896</xdr:rowOff>
    </xdr:from>
    <xdr:to>
      <xdr:col>38</xdr:col>
      <xdr:colOff>0</xdr:colOff>
      <xdr:row>13</xdr:row>
      <xdr:rowOff>89647</xdr:rowOff>
    </xdr:to>
    <xdr:cxnSp macro="">
      <xdr:nvCxnSpPr>
        <xdr:cNvPr id="12" name="Прямая со стрелкой 11"/>
        <xdr:cNvCxnSpPr/>
      </xdr:nvCxnSpPr>
      <xdr:spPr>
        <a:xfrm flipH="1">
          <a:off x="10795749" y="2549196"/>
          <a:ext cx="1708671" cy="436051"/>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105103</xdr:colOff>
      <xdr:row>15</xdr:row>
      <xdr:rowOff>183931</xdr:rowOff>
    </xdr:from>
    <xdr:to>
      <xdr:col>38</xdr:col>
      <xdr:colOff>8760</xdr:colOff>
      <xdr:row>18</xdr:row>
      <xdr:rowOff>52552</xdr:rowOff>
    </xdr:to>
    <xdr:cxnSp macro="">
      <xdr:nvCxnSpPr>
        <xdr:cNvPr id="13" name="Прямая со стрелкой 12"/>
        <xdr:cNvCxnSpPr/>
      </xdr:nvCxnSpPr>
      <xdr:spPr>
        <a:xfrm flipH="1">
          <a:off x="9790123" y="3475771"/>
          <a:ext cx="2723057" cy="562041"/>
        </a:xfrm>
        <a:prstGeom prst="straightConnector1">
          <a:avLst/>
        </a:prstGeom>
        <a:ln>
          <a:solidFill>
            <a:srgbClr val="0066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70070</xdr:colOff>
      <xdr:row>18</xdr:row>
      <xdr:rowOff>245242</xdr:rowOff>
    </xdr:from>
    <xdr:to>
      <xdr:col>38</xdr:col>
      <xdr:colOff>0</xdr:colOff>
      <xdr:row>22</xdr:row>
      <xdr:rowOff>157656</xdr:rowOff>
    </xdr:to>
    <xdr:cxnSp macro="">
      <xdr:nvCxnSpPr>
        <xdr:cNvPr id="14" name="Прямая со стрелкой 13"/>
        <xdr:cNvCxnSpPr/>
      </xdr:nvCxnSpPr>
      <xdr:spPr>
        <a:xfrm flipH="1" flipV="1">
          <a:off x="9175970" y="4230502"/>
          <a:ext cx="3328450" cy="826814"/>
        </a:xfrm>
        <a:prstGeom prst="straightConnector1">
          <a:avLst/>
        </a:prstGeom>
        <a:ln>
          <a:solidFill>
            <a:srgbClr val="CC66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83820</xdr:colOff>
      <xdr:row>1</xdr:row>
      <xdr:rowOff>0</xdr:rowOff>
    </xdr:from>
    <xdr:ext cx="184731" cy="264560"/>
    <xdr:sp macro="" textlink="">
      <xdr:nvSpPr>
        <xdr:cNvPr id="2" name="TextBox 1"/>
        <xdr:cNvSpPr txBox="1"/>
      </xdr:nvSpPr>
      <xdr:spPr>
        <a:xfrm>
          <a:off x="5425440" y="12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21</xdr:col>
      <xdr:colOff>174170</xdr:colOff>
      <xdr:row>16</xdr:row>
      <xdr:rowOff>43422</xdr:rowOff>
    </xdr:from>
    <xdr:to>
      <xdr:col>24</xdr:col>
      <xdr:colOff>261256</xdr:colOff>
      <xdr:row>17</xdr:row>
      <xdr:rowOff>130628</xdr:rowOff>
    </xdr:to>
    <xdr:sp macro="" textlink="">
      <xdr:nvSpPr>
        <xdr:cNvPr id="3" name="Скругленная прямоугольная выноска 2"/>
        <xdr:cNvSpPr/>
      </xdr:nvSpPr>
      <xdr:spPr>
        <a:xfrm>
          <a:off x="7832270" y="3632442"/>
          <a:ext cx="955766" cy="285326"/>
        </a:xfrm>
        <a:prstGeom prst="wedgeRoundRectCallout">
          <a:avLst>
            <a:gd name="adj1" fmla="val 27563"/>
            <a:gd name="adj2" fmla="val -197177"/>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en-US" sz="1000">
              <a:solidFill>
                <a:sysClr val="windowText" lastClr="000000"/>
              </a:solidFill>
              <a:latin typeface="Times New Roman" pitchFamily="18" charset="0"/>
              <a:cs typeface="Times New Roman" pitchFamily="18" charset="0"/>
            </a:rPr>
            <a:t>minus</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18</xdr:col>
      <xdr:colOff>108688</xdr:colOff>
      <xdr:row>15</xdr:row>
      <xdr:rowOff>268943</xdr:rowOff>
    </xdr:from>
    <xdr:to>
      <xdr:col>20</xdr:col>
      <xdr:colOff>168322</xdr:colOff>
      <xdr:row>17</xdr:row>
      <xdr:rowOff>170330</xdr:rowOff>
    </xdr:to>
    <xdr:sp macro="" textlink="">
      <xdr:nvSpPr>
        <xdr:cNvPr id="4" name="Скругленная прямоугольная выноска 3"/>
        <xdr:cNvSpPr/>
      </xdr:nvSpPr>
      <xdr:spPr>
        <a:xfrm>
          <a:off x="6898108" y="3560783"/>
          <a:ext cx="638754" cy="396687"/>
        </a:xfrm>
        <a:prstGeom prst="wedgeRoundRectCallout">
          <a:avLst>
            <a:gd name="adj1" fmla="val 37342"/>
            <a:gd name="adj2" fmla="val -167563"/>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a:solidFill>
                <a:sysClr val="windowText" lastClr="000000"/>
              </a:solidFill>
              <a:latin typeface="Times New Roman" pitchFamily="18" charset="0"/>
              <a:cs typeface="Times New Roman" pitchFamily="18" charset="0"/>
            </a:rPr>
            <a:t>і - </a:t>
          </a:r>
          <a:r>
            <a:rPr lang="en-US" sz="1000">
              <a:solidFill>
                <a:sysClr val="windowText" lastClr="000000"/>
              </a:solidFill>
              <a:latin typeface="Times New Roman" pitchFamily="18" charset="0"/>
              <a:cs typeface="Times New Roman" pitchFamily="18" charset="0"/>
            </a:rPr>
            <a:t>ukr.</a:t>
          </a:r>
          <a:endParaRPr lang="ru-RU" sz="1000" baseline="0">
            <a:solidFill>
              <a:sysClr val="windowText" lastClr="000000"/>
            </a:solidFill>
            <a:latin typeface="Times New Roman" pitchFamily="18" charset="0"/>
            <a:cs typeface="Times New Roman" pitchFamily="18" charset="0"/>
          </a:endParaRPr>
        </a:p>
        <a:p>
          <a:pPr algn="l"/>
          <a:r>
            <a:rPr lang="en-US" sz="1000" baseline="0">
              <a:solidFill>
                <a:sysClr val="windowText" lastClr="000000"/>
              </a:solidFill>
              <a:latin typeface="Times New Roman" pitchFamily="18" charset="0"/>
              <a:cs typeface="Times New Roman" pitchFamily="18" charset="0"/>
            </a:rPr>
            <a:t>not EN</a:t>
          </a:r>
          <a:r>
            <a:rPr lang="ru-RU" sz="1000" baseline="0">
              <a:solidFill>
                <a:sysClr val="windowText" lastClr="000000"/>
              </a:solidFill>
              <a:latin typeface="Times New Roman" pitchFamily="18" charset="0"/>
              <a:cs typeface="Times New Roman" pitchFamily="18" charset="0"/>
            </a:rPr>
            <a:t> !!!</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13</xdr:col>
      <xdr:colOff>137376</xdr:colOff>
      <xdr:row>16</xdr:row>
      <xdr:rowOff>49716</xdr:rowOff>
    </xdr:from>
    <xdr:to>
      <xdr:col>17</xdr:col>
      <xdr:colOff>52892</xdr:colOff>
      <xdr:row>17</xdr:row>
      <xdr:rowOff>170330</xdr:rowOff>
    </xdr:to>
    <xdr:sp macro="" textlink="">
      <xdr:nvSpPr>
        <xdr:cNvPr id="5" name="Скругленная прямоугольная выноска 4"/>
        <xdr:cNvSpPr/>
      </xdr:nvSpPr>
      <xdr:spPr>
        <a:xfrm>
          <a:off x="5478996" y="3638736"/>
          <a:ext cx="1073756" cy="318734"/>
        </a:xfrm>
        <a:prstGeom prst="wedgeRoundRectCallout">
          <a:avLst>
            <a:gd name="adj1" fmla="val 22505"/>
            <a:gd name="adj2" fmla="val -179896"/>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+Shift </a:t>
          </a:r>
          <a:r>
            <a:rPr lang="ru-RU" sz="1000" baseline="0">
              <a:solidFill>
                <a:sysClr val="windowText" lastClr="000000"/>
              </a:solidFill>
              <a:latin typeface="Times New Roman" pitchFamily="18" charset="0"/>
              <a:cs typeface="Times New Roman" pitchFamily="18" charset="0"/>
            </a:rPr>
            <a:t>)</a:t>
          </a:r>
          <a:endParaRPr lang="ru-RU" sz="1000">
            <a:solidFill>
              <a:sysClr val="windowText" lastClr="000000"/>
            </a:solidFill>
            <a:latin typeface="Times New Roman" pitchFamily="18" charset="0"/>
            <a:cs typeface="Times New Roman" pitchFamily="18" charset="0"/>
          </a:endParaRPr>
        </a:p>
      </xdr:txBody>
    </xdr:sp>
    <xdr:clientData/>
  </xdr:twoCellAnchor>
  <xdr:oneCellAnchor>
    <xdr:from>
      <xdr:col>15</xdr:col>
      <xdr:colOff>83820</xdr:colOff>
      <xdr:row>17</xdr:row>
      <xdr:rowOff>45720</xdr:rowOff>
    </xdr:from>
    <xdr:ext cx="184731" cy="264560"/>
    <xdr:sp macro="" textlink="">
      <xdr:nvSpPr>
        <xdr:cNvPr id="6" name="TextBox 5"/>
        <xdr:cNvSpPr txBox="1"/>
      </xdr:nvSpPr>
      <xdr:spPr>
        <a:xfrm>
          <a:off x="6004560" y="3832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6</xdr:col>
      <xdr:colOff>0</xdr:colOff>
      <xdr:row>7</xdr:row>
      <xdr:rowOff>175172</xdr:rowOff>
    </xdr:from>
    <xdr:to>
      <xdr:col>8</xdr:col>
      <xdr:colOff>0</xdr:colOff>
      <xdr:row>8</xdr:row>
      <xdr:rowOff>91440</xdr:rowOff>
    </xdr:to>
    <xdr:cxnSp macro="">
      <xdr:nvCxnSpPr>
        <xdr:cNvPr id="7" name="Прямая со стрелкой 6"/>
        <xdr:cNvCxnSpPr/>
      </xdr:nvCxnSpPr>
      <xdr:spPr>
        <a:xfrm>
          <a:off x="3482340" y="1683932"/>
          <a:ext cx="411480" cy="114388"/>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500743</xdr:colOff>
      <xdr:row>3</xdr:row>
      <xdr:rowOff>0</xdr:rowOff>
    </xdr:from>
    <xdr:to>
      <xdr:col>8</xdr:col>
      <xdr:colOff>121920</xdr:colOff>
      <xdr:row>6</xdr:row>
      <xdr:rowOff>45720</xdr:rowOff>
    </xdr:to>
    <xdr:cxnSp macro="">
      <xdr:nvCxnSpPr>
        <xdr:cNvPr id="8" name="Прямая со стрелкой 7"/>
        <xdr:cNvCxnSpPr/>
      </xdr:nvCxnSpPr>
      <xdr:spPr>
        <a:xfrm>
          <a:off x="3365863" y="586740"/>
          <a:ext cx="649877" cy="670560"/>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188261</xdr:colOff>
      <xdr:row>2</xdr:row>
      <xdr:rowOff>131380</xdr:rowOff>
    </xdr:from>
    <xdr:to>
      <xdr:col>33</xdr:col>
      <xdr:colOff>0</xdr:colOff>
      <xdr:row>4</xdr:row>
      <xdr:rowOff>44823</xdr:rowOff>
    </xdr:to>
    <xdr:cxnSp macro="">
      <xdr:nvCxnSpPr>
        <xdr:cNvPr id="9" name="Прямая со стрелкой 8"/>
        <xdr:cNvCxnSpPr/>
      </xdr:nvCxnSpPr>
      <xdr:spPr>
        <a:xfrm flipH="1">
          <a:off x="10162841" y="459040"/>
          <a:ext cx="969979" cy="39350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188263</xdr:colOff>
      <xdr:row>4</xdr:row>
      <xdr:rowOff>105104</xdr:rowOff>
    </xdr:from>
    <xdr:to>
      <xdr:col>38</xdr:col>
      <xdr:colOff>0</xdr:colOff>
      <xdr:row>6</xdr:row>
      <xdr:rowOff>71717</xdr:rowOff>
    </xdr:to>
    <xdr:cxnSp macro="">
      <xdr:nvCxnSpPr>
        <xdr:cNvPr id="10" name="Прямая со стрелкой 9"/>
        <xdr:cNvCxnSpPr/>
      </xdr:nvCxnSpPr>
      <xdr:spPr>
        <a:xfrm flipH="1">
          <a:off x="11610643" y="912824"/>
          <a:ext cx="893777" cy="37047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170329</xdr:colOff>
      <xdr:row>6</xdr:row>
      <xdr:rowOff>224118</xdr:rowOff>
    </xdr:from>
    <xdr:to>
      <xdr:col>38</xdr:col>
      <xdr:colOff>8759</xdr:colOff>
      <xdr:row>7</xdr:row>
      <xdr:rowOff>70069</xdr:rowOff>
    </xdr:to>
    <xdr:cxnSp macro="">
      <xdr:nvCxnSpPr>
        <xdr:cNvPr id="11" name="Прямая со стрелкой 10"/>
        <xdr:cNvCxnSpPr/>
      </xdr:nvCxnSpPr>
      <xdr:spPr>
        <a:xfrm flipH="1" flipV="1">
          <a:off x="11013589" y="1435698"/>
          <a:ext cx="1499590" cy="143131"/>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242049</xdr:colOff>
      <xdr:row>11</xdr:row>
      <xdr:rowOff>148896</xdr:rowOff>
    </xdr:from>
    <xdr:to>
      <xdr:col>38</xdr:col>
      <xdr:colOff>0</xdr:colOff>
      <xdr:row>13</xdr:row>
      <xdr:rowOff>89647</xdr:rowOff>
    </xdr:to>
    <xdr:cxnSp macro="">
      <xdr:nvCxnSpPr>
        <xdr:cNvPr id="12" name="Прямая со стрелкой 11"/>
        <xdr:cNvCxnSpPr/>
      </xdr:nvCxnSpPr>
      <xdr:spPr>
        <a:xfrm flipH="1">
          <a:off x="10795749" y="2549196"/>
          <a:ext cx="1708671" cy="436051"/>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105103</xdr:colOff>
      <xdr:row>15</xdr:row>
      <xdr:rowOff>183931</xdr:rowOff>
    </xdr:from>
    <xdr:to>
      <xdr:col>38</xdr:col>
      <xdr:colOff>8760</xdr:colOff>
      <xdr:row>18</xdr:row>
      <xdr:rowOff>52552</xdr:rowOff>
    </xdr:to>
    <xdr:cxnSp macro="">
      <xdr:nvCxnSpPr>
        <xdr:cNvPr id="13" name="Прямая со стрелкой 12"/>
        <xdr:cNvCxnSpPr/>
      </xdr:nvCxnSpPr>
      <xdr:spPr>
        <a:xfrm flipH="1">
          <a:off x="9790123" y="3475771"/>
          <a:ext cx="2723057" cy="562041"/>
        </a:xfrm>
        <a:prstGeom prst="straightConnector1">
          <a:avLst/>
        </a:prstGeom>
        <a:ln>
          <a:solidFill>
            <a:srgbClr val="0066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70070</xdr:colOff>
      <xdr:row>18</xdr:row>
      <xdr:rowOff>245242</xdr:rowOff>
    </xdr:from>
    <xdr:to>
      <xdr:col>38</xdr:col>
      <xdr:colOff>0</xdr:colOff>
      <xdr:row>22</xdr:row>
      <xdr:rowOff>157656</xdr:rowOff>
    </xdr:to>
    <xdr:cxnSp macro="">
      <xdr:nvCxnSpPr>
        <xdr:cNvPr id="14" name="Прямая со стрелкой 13"/>
        <xdr:cNvCxnSpPr/>
      </xdr:nvCxnSpPr>
      <xdr:spPr>
        <a:xfrm flipH="1" flipV="1">
          <a:off x="9175970" y="4230502"/>
          <a:ext cx="3328450" cy="826814"/>
        </a:xfrm>
        <a:prstGeom prst="straightConnector1">
          <a:avLst/>
        </a:prstGeom>
        <a:ln>
          <a:solidFill>
            <a:srgbClr val="CC66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13</xdr:col>
      <xdr:colOff>83820</xdr:colOff>
      <xdr:row>1</xdr:row>
      <xdr:rowOff>0</xdr:rowOff>
    </xdr:from>
    <xdr:ext cx="184731" cy="264560"/>
    <xdr:sp macro="" textlink="">
      <xdr:nvSpPr>
        <xdr:cNvPr id="2" name="TextBox 1"/>
        <xdr:cNvSpPr txBox="1"/>
      </xdr:nvSpPr>
      <xdr:spPr>
        <a:xfrm>
          <a:off x="5425440" y="12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21</xdr:col>
      <xdr:colOff>174170</xdr:colOff>
      <xdr:row>16</xdr:row>
      <xdr:rowOff>43422</xdr:rowOff>
    </xdr:from>
    <xdr:to>
      <xdr:col>24</xdr:col>
      <xdr:colOff>261256</xdr:colOff>
      <xdr:row>17</xdr:row>
      <xdr:rowOff>130628</xdr:rowOff>
    </xdr:to>
    <xdr:sp macro="" textlink="">
      <xdr:nvSpPr>
        <xdr:cNvPr id="3" name="Скругленная прямоугольная выноска 2"/>
        <xdr:cNvSpPr/>
      </xdr:nvSpPr>
      <xdr:spPr>
        <a:xfrm>
          <a:off x="7832270" y="3632442"/>
          <a:ext cx="955766" cy="285326"/>
        </a:xfrm>
        <a:prstGeom prst="wedgeRoundRectCallout">
          <a:avLst>
            <a:gd name="adj1" fmla="val 27563"/>
            <a:gd name="adj2" fmla="val -197177"/>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en-US" sz="1000">
              <a:solidFill>
                <a:sysClr val="windowText" lastClr="000000"/>
              </a:solidFill>
              <a:latin typeface="Times New Roman" pitchFamily="18" charset="0"/>
              <a:cs typeface="Times New Roman" pitchFamily="18" charset="0"/>
            </a:rPr>
            <a:t>minus</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18</xdr:col>
      <xdr:colOff>108688</xdr:colOff>
      <xdr:row>15</xdr:row>
      <xdr:rowOff>268943</xdr:rowOff>
    </xdr:from>
    <xdr:to>
      <xdr:col>20</xdr:col>
      <xdr:colOff>168322</xdr:colOff>
      <xdr:row>17</xdr:row>
      <xdr:rowOff>170330</xdr:rowOff>
    </xdr:to>
    <xdr:sp macro="" textlink="">
      <xdr:nvSpPr>
        <xdr:cNvPr id="4" name="Скругленная прямоугольная выноска 3"/>
        <xdr:cNvSpPr/>
      </xdr:nvSpPr>
      <xdr:spPr>
        <a:xfrm>
          <a:off x="6898108" y="3560783"/>
          <a:ext cx="638754" cy="396687"/>
        </a:xfrm>
        <a:prstGeom prst="wedgeRoundRectCallout">
          <a:avLst>
            <a:gd name="adj1" fmla="val 37342"/>
            <a:gd name="adj2" fmla="val -167563"/>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a:solidFill>
                <a:sysClr val="windowText" lastClr="000000"/>
              </a:solidFill>
              <a:latin typeface="Times New Roman" pitchFamily="18" charset="0"/>
              <a:cs typeface="Times New Roman" pitchFamily="18" charset="0"/>
            </a:rPr>
            <a:t>і - </a:t>
          </a:r>
          <a:r>
            <a:rPr lang="en-US" sz="1000">
              <a:solidFill>
                <a:sysClr val="windowText" lastClr="000000"/>
              </a:solidFill>
              <a:latin typeface="Times New Roman" pitchFamily="18" charset="0"/>
              <a:cs typeface="Times New Roman" pitchFamily="18" charset="0"/>
            </a:rPr>
            <a:t>ukr.</a:t>
          </a:r>
          <a:endParaRPr lang="ru-RU" sz="1000" baseline="0">
            <a:solidFill>
              <a:sysClr val="windowText" lastClr="000000"/>
            </a:solidFill>
            <a:latin typeface="Times New Roman" pitchFamily="18" charset="0"/>
            <a:cs typeface="Times New Roman" pitchFamily="18" charset="0"/>
          </a:endParaRPr>
        </a:p>
        <a:p>
          <a:pPr algn="l"/>
          <a:r>
            <a:rPr lang="en-US" sz="1000" baseline="0">
              <a:solidFill>
                <a:sysClr val="windowText" lastClr="000000"/>
              </a:solidFill>
              <a:latin typeface="Times New Roman" pitchFamily="18" charset="0"/>
              <a:cs typeface="Times New Roman" pitchFamily="18" charset="0"/>
            </a:rPr>
            <a:t>not EN</a:t>
          </a:r>
          <a:r>
            <a:rPr lang="ru-RU" sz="1000" baseline="0">
              <a:solidFill>
                <a:sysClr val="windowText" lastClr="000000"/>
              </a:solidFill>
              <a:latin typeface="Times New Roman" pitchFamily="18" charset="0"/>
              <a:cs typeface="Times New Roman" pitchFamily="18" charset="0"/>
            </a:rPr>
            <a:t> !!!</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13</xdr:col>
      <xdr:colOff>137376</xdr:colOff>
      <xdr:row>16</xdr:row>
      <xdr:rowOff>49716</xdr:rowOff>
    </xdr:from>
    <xdr:to>
      <xdr:col>17</xdr:col>
      <xdr:colOff>52892</xdr:colOff>
      <xdr:row>17</xdr:row>
      <xdr:rowOff>170330</xdr:rowOff>
    </xdr:to>
    <xdr:sp macro="" textlink="">
      <xdr:nvSpPr>
        <xdr:cNvPr id="5" name="Скругленная прямоугольная выноска 4"/>
        <xdr:cNvSpPr/>
      </xdr:nvSpPr>
      <xdr:spPr>
        <a:xfrm>
          <a:off x="5478996" y="3638736"/>
          <a:ext cx="1073756" cy="318734"/>
        </a:xfrm>
        <a:prstGeom prst="wedgeRoundRectCallout">
          <a:avLst>
            <a:gd name="adj1" fmla="val 22505"/>
            <a:gd name="adj2" fmla="val -179896"/>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+Shift </a:t>
          </a:r>
          <a:r>
            <a:rPr lang="ru-RU" sz="1000" baseline="0">
              <a:solidFill>
                <a:sysClr val="windowText" lastClr="000000"/>
              </a:solidFill>
              <a:latin typeface="Times New Roman" pitchFamily="18" charset="0"/>
              <a:cs typeface="Times New Roman" pitchFamily="18" charset="0"/>
            </a:rPr>
            <a:t>)</a:t>
          </a:r>
          <a:endParaRPr lang="ru-RU" sz="1000">
            <a:solidFill>
              <a:sysClr val="windowText" lastClr="000000"/>
            </a:solidFill>
            <a:latin typeface="Times New Roman" pitchFamily="18" charset="0"/>
            <a:cs typeface="Times New Roman" pitchFamily="18" charset="0"/>
          </a:endParaRPr>
        </a:p>
      </xdr:txBody>
    </xdr:sp>
    <xdr:clientData/>
  </xdr:twoCellAnchor>
  <xdr:oneCellAnchor>
    <xdr:from>
      <xdr:col>15</xdr:col>
      <xdr:colOff>83820</xdr:colOff>
      <xdr:row>17</xdr:row>
      <xdr:rowOff>45720</xdr:rowOff>
    </xdr:from>
    <xdr:ext cx="184731" cy="264560"/>
    <xdr:sp macro="" textlink="">
      <xdr:nvSpPr>
        <xdr:cNvPr id="6" name="TextBox 5"/>
        <xdr:cNvSpPr txBox="1"/>
      </xdr:nvSpPr>
      <xdr:spPr>
        <a:xfrm>
          <a:off x="6004560" y="3832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6</xdr:col>
      <xdr:colOff>0</xdr:colOff>
      <xdr:row>7</xdr:row>
      <xdr:rowOff>175172</xdr:rowOff>
    </xdr:from>
    <xdr:to>
      <xdr:col>8</xdr:col>
      <xdr:colOff>0</xdr:colOff>
      <xdr:row>8</xdr:row>
      <xdr:rowOff>91440</xdr:rowOff>
    </xdr:to>
    <xdr:cxnSp macro="">
      <xdr:nvCxnSpPr>
        <xdr:cNvPr id="7" name="Прямая со стрелкой 6"/>
        <xdr:cNvCxnSpPr/>
      </xdr:nvCxnSpPr>
      <xdr:spPr>
        <a:xfrm>
          <a:off x="3482340" y="1683932"/>
          <a:ext cx="411480" cy="114388"/>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500743</xdr:colOff>
      <xdr:row>3</xdr:row>
      <xdr:rowOff>0</xdr:rowOff>
    </xdr:from>
    <xdr:to>
      <xdr:col>8</xdr:col>
      <xdr:colOff>121920</xdr:colOff>
      <xdr:row>6</xdr:row>
      <xdr:rowOff>45720</xdr:rowOff>
    </xdr:to>
    <xdr:cxnSp macro="">
      <xdr:nvCxnSpPr>
        <xdr:cNvPr id="8" name="Прямая со стрелкой 7"/>
        <xdr:cNvCxnSpPr/>
      </xdr:nvCxnSpPr>
      <xdr:spPr>
        <a:xfrm>
          <a:off x="3365863" y="586740"/>
          <a:ext cx="649877" cy="670560"/>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188261</xdr:colOff>
      <xdr:row>2</xdr:row>
      <xdr:rowOff>131380</xdr:rowOff>
    </xdr:from>
    <xdr:to>
      <xdr:col>33</xdr:col>
      <xdr:colOff>0</xdr:colOff>
      <xdr:row>4</xdr:row>
      <xdr:rowOff>44823</xdr:rowOff>
    </xdr:to>
    <xdr:cxnSp macro="">
      <xdr:nvCxnSpPr>
        <xdr:cNvPr id="9" name="Прямая со стрелкой 8"/>
        <xdr:cNvCxnSpPr/>
      </xdr:nvCxnSpPr>
      <xdr:spPr>
        <a:xfrm flipH="1">
          <a:off x="10162841" y="459040"/>
          <a:ext cx="969979" cy="39350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188263</xdr:colOff>
      <xdr:row>4</xdr:row>
      <xdr:rowOff>105104</xdr:rowOff>
    </xdr:from>
    <xdr:to>
      <xdr:col>38</xdr:col>
      <xdr:colOff>0</xdr:colOff>
      <xdr:row>6</xdr:row>
      <xdr:rowOff>71717</xdr:rowOff>
    </xdr:to>
    <xdr:cxnSp macro="">
      <xdr:nvCxnSpPr>
        <xdr:cNvPr id="10" name="Прямая со стрелкой 9"/>
        <xdr:cNvCxnSpPr/>
      </xdr:nvCxnSpPr>
      <xdr:spPr>
        <a:xfrm flipH="1">
          <a:off x="11610643" y="912824"/>
          <a:ext cx="893777" cy="37047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170329</xdr:colOff>
      <xdr:row>6</xdr:row>
      <xdr:rowOff>224118</xdr:rowOff>
    </xdr:from>
    <xdr:to>
      <xdr:col>38</xdr:col>
      <xdr:colOff>8759</xdr:colOff>
      <xdr:row>7</xdr:row>
      <xdr:rowOff>70069</xdr:rowOff>
    </xdr:to>
    <xdr:cxnSp macro="">
      <xdr:nvCxnSpPr>
        <xdr:cNvPr id="11" name="Прямая со стрелкой 10"/>
        <xdr:cNvCxnSpPr/>
      </xdr:nvCxnSpPr>
      <xdr:spPr>
        <a:xfrm flipH="1" flipV="1">
          <a:off x="11013589" y="1435698"/>
          <a:ext cx="1499590" cy="143131"/>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242049</xdr:colOff>
      <xdr:row>11</xdr:row>
      <xdr:rowOff>148896</xdr:rowOff>
    </xdr:from>
    <xdr:to>
      <xdr:col>38</xdr:col>
      <xdr:colOff>0</xdr:colOff>
      <xdr:row>13</xdr:row>
      <xdr:rowOff>89647</xdr:rowOff>
    </xdr:to>
    <xdr:cxnSp macro="">
      <xdr:nvCxnSpPr>
        <xdr:cNvPr id="12" name="Прямая со стрелкой 11"/>
        <xdr:cNvCxnSpPr/>
      </xdr:nvCxnSpPr>
      <xdr:spPr>
        <a:xfrm flipH="1">
          <a:off x="10795749" y="2549196"/>
          <a:ext cx="1708671" cy="436051"/>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105103</xdr:colOff>
      <xdr:row>15</xdr:row>
      <xdr:rowOff>183931</xdr:rowOff>
    </xdr:from>
    <xdr:to>
      <xdr:col>38</xdr:col>
      <xdr:colOff>8760</xdr:colOff>
      <xdr:row>18</xdr:row>
      <xdr:rowOff>52552</xdr:rowOff>
    </xdr:to>
    <xdr:cxnSp macro="">
      <xdr:nvCxnSpPr>
        <xdr:cNvPr id="13" name="Прямая со стрелкой 12"/>
        <xdr:cNvCxnSpPr/>
      </xdr:nvCxnSpPr>
      <xdr:spPr>
        <a:xfrm flipH="1">
          <a:off x="9790123" y="3475771"/>
          <a:ext cx="2723057" cy="562041"/>
        </a:xfrm>
        <a:prstGeom prst="straightConnector1">
          <a:avLst/>
        </a:prstGeom>
        <a:ln>
          <a:solidFill>
            <a:srgbClr val="0066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70070</xdr:colOff>
      <xdr:row>18</xdr:row>
      <xdr:rowOff>245242</xdr:rowOff>
    </xdr:from>
    <xdr:to>
      <xdr:col>38</xdr:col>
      <xdr:colOff>0</xdr:colOff>
      <xdr:row>22</xdr:row>
      <xdr:rowOff>157656</xdr:rowOff>
    </xdr:to>
    <xdr:cxnSp macro="">
      <xdr:nvCxnSpPr>
        <xdr:cNvPr id="14" name="Прямая со стрелкой 13"/>
        <xdr:cNvCxnSpPr/>
      </xdr:nvCxnSpPr>
      <xdr:spPr>
        <a:xfrm flipH="1" flipV="1">
          <a:off x="9175970" y="4230502"/>
          <a:ext cx="3328450" cy="826814"/>
        </a:xfrm>
        <a:prstGeom prst="straightConnector1">
          <a:avLst/>
        </a:prstGeom>
        <a:ln>
          <a:solidFill>
            <a:srgbClr val="CC66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13</xdr:col>
      <xdr:colOff>83820</xdr:colOff>
      <xdr:row>1</xdr:row>
      <xdr:rowOff>0</xdr:rowOff>
    </xdr:from>
    <xdr:ext cx="184731" cy="264560"/>
    <xdr:sp macro="" textlink="">
      <xdr:nvSpPr>
        <xdr:cNvPr id="2" name="TextBox 1"/>
        <xdr:cNvSpPr txBox="1"/>
      </xdr:nvSpPr>
      <xdr:spPr>
        <a:xfrm>
          <a:off x="5425440" y="12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21</xdr:col>
      <xdr:colOff>174170</xdr:colOff>
      <xdr:row>16</xdr:row>
      <xdr:rowOff>43422</xdr:rowOff>
    </xdr:from>
    <xdr:to>
      <xdr:col>24</xdr:col>
      <xdr:colOff>261256</xdr:colOff>
      <xdr:row>17</xdr:row>
      <xdr:rowOff>130628</xdr:rowOff>
    </xdr:to>
    <xdr:sp macro="" textlink="">
      <xdr:nvSpPr>
        <xdr:cNvPr id="3" name="Скругленная прямоугольная выноска 2"/>
        <xdr:cNvSpPr/>
      </xdr:nvSpPr>
      <xdr:spPr>
        <a:xfrm>
          <a:off x="7832270" y="3632442"/>
          <a:ext cx="955766" cy="285326"/>
        </a:xfrm>
        <a:prstGeom prst="wedgeRoundRectCallout">
          <a:avLst>
            <a:gd name="adj1" fmla="val 27563"/>
            <a:gd name="adj2" fmla="val -197177"/>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en-US" sz="1000">
              <a:solidFill>
                <a:sysClr val="windowText" lastClr="000000"/>
              </a:solidFill>
              <a:latin typeface="Times New Roman" pitchFamily="18" charset="0"/>
              <a:cs typeface="Times New Roman" pitchFamily="18" charset="0"/>
            </a:rPr>
            <a:t>minus</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18</xdr:col>
      <xdr:colOff>108688</xdr:colOff>
      <xdr:row>15</xdr:row>
      <xdr:rowOff>268943</xdr:rowOff>
    </xdr:from>
    <xdr:to>
      <xdr:col>20</xdr:col>
      <xdr:colOff>168322</xdr:colOff>
      <xdr:row>17</xdr:row>
      <xdr:rowOff>170330</xdr:rowOff>
    </xdr:to>
    <xdr:sp macro="" textlink="">
      <xdr:nvSpPr>
        <xdr:cNvPr id="4" name="Скругленная прямоугольная выноска 3"/>
        <xdr:cNvSpPr/>
      </xdr:nvSpPr>
      <xdr:spPr>
        <a:xfrm>
          <a:off x="6898108" y="3560783"/>
          <a:ext cx="638754" cy="396687"/>
        </a:xfrm>
        <a:prstGeom prst="wedgeRoundRectCallout">
          <a:avLst>
            <a:gd name="adj1" fmla="val 37342"/>
            <a:gd name="adj2" fmla="val -167563"/>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a:solidFill>
                <a:sysClr val="windowText" lastClr="000000"/>
              </a:solidFill>
              <a:latin typeface="Times New Roman" pitchFamily="18" charset="0"/>
              <a:cs typeface="Times New Roman" pitchFamily="18" charset="0"/>
            </a:rPr>
            <a:t>і - </a:t>
          </a:r>
          <a:r>
            <a:rPr lang="en-US" sz="1000">
              <a:solidFill>
                <a:sysClr val="windowText" lastClr="000000"/>
              </a:solidFill>
              <a:latin typeface="Times New Roman" pitchFamily="18" charset="0"/>
              <a:cs typeface="Times New Roman" pitchFamily="18" charset="0"/>
            </a:rPr>
            <a:t>ukr.</a:t>
          </a:r>
          <a:endParaRPr lang="ru-RU" sz="1000" baseline="0">
            <a:solidFill>
              <a:sysClr val="windowText" lastClr="000000"/>
            </a:solidFill>
            <a:latin typeface="Times New Roman" pitchFamily="18" charset="0"/>
            <a:cs typeface="Times New Roman" pitchFamily="18" charset="0"/>
          </a:endParaRPr>
        </a:p>
        <a:p>
          <a:pPr algn="l"/>
          <a:r>
            <a:rPr lang="en-US" sz="1000" baseline="0">
              <a:solidFill>
                <a:sysClr val="windowText" lastClr="000000"/>
              </a:solidFill>
              <a:latin typeface="Times New Roman" pitchFamily="18" charset="0"/>
              <a:cs typeface="Times New Roman" pitchFamily="18" charset="0"/>
            </a:rPr>
            <a:t>not EN</a:t>
          </a:r>
          <a:r>
            <a:rPr lang="ru-RU" sz="1000" baseline="0">
              <a:solidFill>
                <a:sysClr val="windowText" lastClr="000000"/>
              </a:solidFill>
              <a:latin typeface="Times New Roman" pitchFamily="18" charset="0"/>
              <a:cs typeface="Times New Roman" pitchFamily="18" charset="0"/>
            </a:rPr>
            <a:t> !!!</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13</xdr:col>
      <xdr:colOff>137376</xdr:colOff>
      <xdr:row>16</xdr:row>
      <xdr:rowOff>49716</xdr:rowOff>
    </xdr:from>
    <xdr:to>
      <xdr:col>17</xdr:col>
      <xdr:colOff>52892</xdr:colOff>
      <xdr:row>17</xdr:row>
      <xdr:rowOff>170330</xdr:rowOff>
    </xdr:to>
    <xdr:sp macro="" textlink="">
      <xdr:nvSpPr>
        <xdr:cNvPr id="5" name="Скругленная прямоугольная выноска 4"/>
        <xdr:cNvSpPr/>
      </xdr:nvSpPr>
      <xdr:spPr>
        <a:xfrm>
          <a:off x="5478996" y="3638736"/>
          <a:ext cx="1073756" cy="318734"/>
        </a:xfrm>
        <a:prstGeom prst="wedgeRoundRectCallout">
          <a:avLst>
            <a:gd name="adj1" fmla="val 22505"/>
            <a:gd name="adj2" fmla="val -179896"/>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+Shift </a:t>
          </a:r>
          <a:r>
            <a:rPr lang="ru-RU" sz="1000" baseline="0">
              <a:solidFill>
                <a:sysClr val="windowText" lastClr="000000"/>
              </a:solidFill>
              <a:latin typeface="Times New Roman" pitchFamily="18" charset="0"/>
              <a:cs typeface="Times New Roman" pitchFamily="18" charset="0"/>
            </a:rPr>
            <a:t>)</a:t>
          </a:r>
          <a:endParaRPr lang="ru-RU" sz="1000">
            <a:solidFill>
              <a:sysClr val="windowText" lastClr="000000"/>
            </a:solidFill>
            <a:latin typeface="Times New Roman" pitchFamily="18" charset="0"/>
            <a:cs typeface="Times New Roman" pitchFamily="18" charset="0"/>
          </a:endParaRPr>
        </a:p>
      </xdr:txBody>
    </xdr:sp>
    <xdr:clientData/>
  </xdr:twoCellAnchor>
  <xdr:oneCellAnchor>
    <xdr:from>
      <xdr:col>15</xdr:col>
      <xdr:colOff>83820</xdr:colOff>
      <xdr:row>17</xdr:row>
      <xdr:rowOff>45720</xdr:rowOff>
    </xdr:from>
    <xdr:ext cx="184731" cy="264560"/>
    <xdr:sp macro="" textlink="">
      <xdr:nvSpPr>
        <xdr:cNvPr id="6" name="TextBox 5"/>
        <xdr:cNvSpPr txBox="1"/>
      </xdr:nvSpPr>
      <xdr:spPr>
        <a:xfrm>
          <a:off x="6004560" y="3832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6</xdr:col>
      <xdr:colOff>0</xdr:colOff>
      <xdr:row>7</xdr:row>
      <xdr:rowOff>175172</xdr:rowOff>
    </xdr:from>
    <xdr:to>
      <xdr:col>8</xdr:col>
      <xdr:colOff>0</xdr:colOff>
      <xdr:row>8</xdr:row>
      <xdr:rowOff>91440</xdr:rowOff>
    </xdr:to>
    <xdr:cxnSp macro="">
      <xdr:nvCxnSpPr>
        <xdr:cNvPr id="7" name="Прямая со стрелкой 6"/>
        <xdr:cNvCxnSpPr/>
      </xdr:nvCxnSpPr>
      <xdr:spPr>
        <a:xfrm>
          <a:off x="3482340" y="1683932"/>
          <a:ext cx="411480" cy="114388"/>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500743</xdr:colOff>
      <xdr:row>3</xdr:row>
      <xdr:rowOff>0</xdr:rowOff>
    </xdr:from>
    <xdr:to>
      <xdr:col>8</xdr:col>
      <xdr:colOff>121920</xdr:colOff>
      <xdr:row>6</xdr:row>
      <xdr:rowOff>45720</xdr:rowOff>
    </xdr:to>
    <xdr:cxnSp macro="">
      <xdr:nvCxnSpPr>
        <xdr:cNvPr id="8" name="Прямая со стрелкой 7"/>
        <xdr:cNvCxnSpPr/>
      </xdr:nvCxnSpPr>
      <xdr:spPr>
        <a:xfrm>
          <a:off x="3365863" y="586740"/>
          <a:ext cx="649877" cy="670560"/>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188261</xdr:colOff>
      <xdr:row>2</xdr:row>
      <xdr:rowOff>131380</xdr:rowOff>
    </xdr:from>
    <xdr:to>
      <xdr:col>33</xdr:col>
      <xdr:colOff>0</xdr:colOff>
      <xdr:row>4</xdr:row>
      <xdr:rowOff>44823</xdr:rowOff>
    </xdr:to>
    <xdr:cxnSp macro="">
      <xdr:nvCxnSpPr>
        <xdr:cNvPr id="9" name="Прямая со стрелкой 8"/>
        <xdr:cNvCxnSpPr/>
      </xdr:nvCxnSpPr>
      <xdr:spPr>
        <a:xfrm flipH="1">
          <a:off x="10162841" y="459040"/>
          <a:ext cx="969979" cy="39350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188263</xdr:colOff>
      <xdr:row>4</xdr:row>
      <xdr:rowOff>105104</xdr:rowOff>
    </xdr:from>
    <xdr:to>
      <xdr:col>38</xdr:col>
      <xdr:colOff>0</xdr:colOff>
      <xdr:row>6</xdr:row>
      <xdr:rowOff>71717</xdr:rowOff>
    </xdr:to>
    <xdr:cxnSp macro="">
      <xdr:nvCxnSpPr>
        <xdr:cNvPr id="10" name="Прямая со стрелкой 9"/>
        <xdr:cNvCxnSpPr/>
      </xdr:nvCxnSpPr>
      <xdr:spPr>
        <a:xfrm flipH="1">
          <a:off x="11610643" y="912824"/>
          <a:ext cx="893777" cy="37047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170329</xdr:colOff>
      <xdr:row>6</xdr:row>
      <xdr:rowOff>224118</xdr:rowOff>
    </xdr:from>
    <xdr:to>
      <xdr:col>38</xdr:col>
      <xdr:colOff>8759</xdr:colOff>
      <xdr:row>7</xdr:row>
      <xdr:rowOff>70069</xdr:rowOff>
    </xdr:to>
    <xdr:cxnSp macro="">
      <xdr:nvCxnSpPr>
        <xdr:cNvPr id="11" name="Прямая со стрелкой 10"/>
        <xdr:cNvCxnSpPr/>
      </xdr:nvCxnSpPr>
      <xdr:spPr>
        <a:xfrm flipH="1" flipV="1">
          <a:off x="11013589" y="1435698"/>
          <a:ext cx="1499590" cy="143131"/>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242049</xdr:colOff>
      <xdr:row>11</xdr:row>
      <xdr:rowOff>148896</xdr:rowOff>
    </xdr:from>
    <xdr:to>
      <xdr:col>38</xdr:col>
      <xdr:colOff>0</xdr:colOff>
      <xdr:row>13</xdr:row>
      <xdr:rowOff>89647</xdr:rowOff>
    </xdr:to>
    <xdr:cxnSp macro="">
      <xdr:nvCxnSpPr>
        <xdr:cNvPr id="12" name="Прямая со стрелкой 11"/>
        <xdr:cNvCxnSpPr/>
      </xdr:nvCxnSpPr>
      <xdr:spPr>
        <a:xfrm flipH="1">
          <a:off x="10795749" y="2549196"/>
          <a:ext cx="1708671" cy="436051"/>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105103</xdr:colOff>
      <xdr:row>15</xdr:row>
      <xdr:rowOff>183931</xdr:rowOff>
    </xdr:from>
    <xdr:to>
      <xdr:col>38</xdr:col>
      <xdr:colOff>8760</xdr:colOff>
      <xdr:row>18</xdr:row>
      <xdr:rowOff>52552</xdr:rowOff>
    </xdr:to>
    <xdr:cxnSp macro="">
      <xdr:nvCxnSpPr>
        <xdr:cNvPr id="13" name="Прямая со стрелкой 12"/>
        <xdr:cNvCxnSpPr/>
      </xdr:nvCxnSpPr>
      <xdr:spPr>
        <a:xfrm flipH="1">
          <a:off x="9790123" y="3475771"/>
          <a:ext cx="2723057" cy="562041"/>
        </a:xfrm>
        <a:prstGeom prst="straightConnector1">
          <a:avLst/>
        </a:prstGeom>
        <a:ln>
          <a:solidFill>
            <a:srgbClr val="0066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70070</xdr:colOff>
      <xdr:row>18</xdr:row>
      <xdr:rowOff>245242</xdr:rowOff>
    </xdr:from>
    <xdr:to>
      <xdr:col>38</xdr:col>
      <xdr:colOff>0</xdr:colOff>
      <xdr:row>22</xdr:row>
      <xdr:rowOff>157656</xdr:rowOff>
    </xdr:to>
    <xdr:cxnSp macro="">
      <xdr:nvCxnSpPr>
        <xdr:cNvPr id="14" name="Прямая со стрелкой 13"/>
        <xdr:cNvCxnSpPr/>
      </xdr:nvCxnSpPr>
      <xdr:spPr>
        <a:xfrm flipH="1" flipV="1">
          <a:off x="9175970" y="4230502"/>
          <a:ext cx="3328450" cy="826814"/>
        </a:xfrm>
        <a:prstGeom prst="straightConnector1">
          <a:avLst/>
        </a:prstGeom>
        <a:ln>
          <a:solidFill>
            <a:srgbClr val="CC66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13</xdr:col>
      <xdr:colOff>83820</xdr:colOff>
      <xdr:row>1</xdr:row>
      <xdr:rowOff>0</xdr:rowOff>
    </xdr:from>
    <xdr:ext cx="184731" cy="264560"/>
    <xdr:sp macro="" textlink="">
      <xdr:nvSpPr>
        <xdr:cNvPr id="2" name="TextBox 1"/>
        <xdr:cNvSpPr txBox="1"/>
      </xdr:nvSpPr>
      <xdr:spPr>
        <a:xfrm>
          <a:off x="5425440" y="12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21</xdr:col>
      <xdr:colOff>174170</xdr:colOff>
      <xdr:row>16</xdr:row>
      <xdr:rowOff>43422</xdr:rowOff>
    </xdr:from>
    <xdr:to>
      <xdr:col>24</xdr:col>
      <xdr:colOff>261256</xdr:colOff>
      <xdr:row>17</xdr:row>
      <xdr:rowOff>130628</xdr:rowOff>
    </xdr:to>
    <xdr:sp macro="" textlink="">
      <xdr:nvSpPr>
        <xdr:cNvPr id="3" name="Скругленная прямоугольная выноска 2"/>
        <xdr:cNvSpPr/>
      </xdr:nvSpPr>
      <xdr:spPr>
        <a:xfrm>
          <a:off x="7832270" y="3632442"/>
          <a:ext cx="955766" cy="285326"/>
        </a:xfrm>
        <a:prstGeom prst="wedgeRoundRectCallout">
          <a:avLst>
            <a:gd name="adj1" fmla="val 27563"/>
            <a:gd name="adj2" fmla="val -197177"/>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en-US" sz="1000">
              <a:solidFill>
                <a:sysClr val="windowText" lastClr="000000"/>
              </a:solidFill>
              <a:latin typeface="Times New Roman" pitchFamily="18" charset="0"/>
              <a:cs typeface="Times New Roman" pitchFamily="18" charset="0"/>
            </a:rPr>
            <a:t>minus</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18</xdr:col>
      <xdr:colOff>108688</xdr:colOff>
      <xdr:row>15</xdr:row>
      <xdr:rowOff>268943</xdr:rowOff>
    </xdr:from>
    <xdr:to>
      <xdr:col>20</xdr:col>
      <xdr:colOff>168322</xdr:colOff>
      <xdr:row>17</xdr:row>
      <xdr:rowOff>170330</xdr:rowOff>
    </xdr:to>
    <xdr:sp macro="" textlink="">
      <xdr:nvSpPr>
        <xdr:cNvPr id="4" name="Скругленная прямоугольная выноска 3"/>
        <xdr:cNvSpPr/>
      </xdr:nvSpPr>
      <xdr:spPr>
        <a:xfrm>
          <a:off x="6898108" y="3560783"/>
          <a:ext cx="638754" cy="396687"/>
        </a:xfrm>
        <a:prstGeom prst="wedgeRoundRectCallout">
          <a:avLst>
            <a:gd name="adj1" fmla="val 37342"/>
            <a:gd name="adj2" fmla="val -167563"/>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a:solidFill>
                <a:sysClr val="windowText" lastClr="000000"/>
              </a:solidFill>
              <a:latin typeface="Times New Roman" pitchFamily="18" charset="0"/>
              <a:cs typeface="Times New Roman" pitchFamily="18" charset="0"/>
            </a:rPr>
            <a:t>і - </a:t>
          </a:r>
          <a:r>
            <a:rPr lang="en-US" sz="1000">
              <a:solidFill>
                <a:sysClr val="windowText" lastClr="000000"/>
              </a:solidFill>
              <a:latin typeface="Times New Roman" pitchFamily="18" charset="0"/>
              <a:cs typeface="Times New Roman" pitchFamily="18" charset="0"/>
            </a:rPr>
            <a:t>ukr.</a:t>
          </a:r>
          <a:endParaRPr lang="ru-RU" sz="1000" baseline="0">
            <a:solidFill>
              <a:sysClr val="windowText" lastClr="000000"/>
            </a:solidFill>
            <a:latin typeface="Times New Roman" pitchFamily="18" charset="0"/>
            <a:cs typeface="Times New Roman" pitchFamily="18" charset="0"/>
          </a:endParaRPr>
        </a:p>
        <a:p>
          <a:pPr algn="l"/>
          <a:r>
            <a:rPr lang="en-US" sz="1000" baseline="0">
              <a:solidFill>
                <a:sysClr val="windowText" lastClr="000000"/>
              </a:solidFill>
              <a:latin typeface="Times New Roman" pitchFamily="18" charset="0"/>
              <a:cs typeface="Times New Roman" pitchFamily="18" charset="0"/>
            </a:rPr>
            <a:t>not EN</a:t>
          </a:r>
          <a:r>
            <a:rPr lang="ru-RU" sz="1000" baseline="0">
              <a:solidFill>
                <a:sysClr val="windowText" lastClr="000000"/>
              </a:solidFill>
              <a:latin typeface="Times New Roman" pitchFamily="18" charset="0"/>
              <a:cs typeface="Times New Roman" pitchFamily="18" charset="0"/>
            </a:rPr>
            <a:t> !!!</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13</xdr:col>
      <xdr:colOff>137376</xdr:colOff>
      <xdr:row>16</xdr:row>
      <xdr:rowOff>49716</xdr:rowOff>
    </xdr:from>
    <xdr:to>
      <xdr:col>17</xdr:col>
      <xdr:colOff>52892</xdr:colOff>
      <xdr:row>17</xdr:row>
      <xdr:rowOff>170330</xdr:rowOff>
    </xdr:to>
    <xdr:sp macro="" textlink="">
      <xdr:nvSpPr>
        <xdr:cNvPr id="5" name="Скругленная прямоугольная выноска 4"/>
        <xdr:cNvSpPr/>
      </xdr:nvSpPr>
      <xdr:spPr>
        <a:xfrm>
          <a:off x="5478996" y="3638736"/>
          <a:ext cx="1073756" cy="318734"/>
        </a:xfrm>
        <a:prstGeom prst="wedgeRoundRectCallout">
          <a:avLst>
            <a:gd name="adj1" fmla="val 22505"/>
            <a:gd name="adj2" fmla="val -179896"/>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+Shift </a:t>
          </a:r>
          <a:r>
            <a:rPr lang="ru-RU" sz="1000" baseline="0">
              <a:solidFill>
                <a:sysClr val="windowText" lastClr="000000"/>
              </a:solidFill>
              <a:latin typeface="Times New Roman" pitchFamily="18" charset="0"/>
              <a:cs typeface="Times New Roman" pitchFamily="18" charset="0"/>
            </a:rPr>
            <a:t>)</a:t>
          </a:r>
          <a:endParaRPr lang="ru-RU" sz="1000">
            <a:solidFill>
              <a:sysClr val="windowText" lastClr="000000"/>
            </a:solidFill>
            <a:latin typeface="Times New Roman" pitchFamily="18" charset="0"/>
            <a:cs typeface="Times New Roman" pitchFamily="18" charset="0"/>
          </a:endParaRPr>
        </a:p>
      </xdr:txBody>
    </xdr:sp>
    <xdr:clientData/>
  </xdr:twoCellAnchor>
  <xdr:oneCellAnchor>
    <xdr:from>
      <xdr:col>15</xdr:col>
      <xdr:colOff>83820</xdr:colOff>
      <xdr:row>17</xdr:row>
      <xdr:rowOff>45720</xdr:rowOff>
    </xdr:from>
    <xdr:ext cx="184731" cy="264560"/>
    <xdr:sp macro="" textlink="">
      <xdr:nvSpPr>
        <xdr:cNvPr id="6" name="TextBox 5"/>
        <xdr:cNvSpPr txBox="1"/>
      </xdr:nvSpPr>
      <xdr:spPr>
        <a:xfrm>
          <a:off x="6004560" y="3832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6</xdr:col>
      <xdr:colOff>0</xdr:colOff>
      <xdr:row>7</xdr:row>
      <xdr:rowOff>175172</xdr:rowOff>
    </xdr:from>
    <xdr:to>
      <xdr:col>8</xdr:col>
      <xdr:colOff>0</xdr:colOff>
      <xdr:row>8</xdr:row>
      <xdr:rowOff>91440</xdr:rowOff>
    </xdr:to>
    <xdr:cxnSp macro="">
      <xdr:nvCxnSpPr>
        <xdr:cNvPr id="7" name="Прямая со стрелкой 6"/>
        <xdr:cNvCxnSpPr/>
      </xdr:nvCxnSpPr>
      <xdr:spPr>
        <a:xfrm>
          <a:off x="3482340" y="1683932"/>
          <a:ext cx="411480" cy="114388"/>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500743</xdr:colOff>
      <xdr:row>3</xdr:row>
      <xdr:rowOff>0</xdr:rowOff>
    </xdr:from>
    <xdr:to>
      <xdr:col>8</xdr:col>
      <xdr:colOff>121920</xdr:colOff>
      <xdr:row>6</xdr:row>
      <xdr:rowOff>45720</xdr:rowOff>
    </xdr:to>
    <xdr:cxnSp macro="">
      <xdr:nvCxnSpPr>
        <xdr:cNvPr id="8" name="Прямая со стрелкой 7"/>
        <xdr:cNvCxnSpPr/>
      </xdr:nvCxnSpPr>
      <xdr:spPr>
        <a:xfrm>
          <a:off x="3365863" y="586740"/>
          <a:ext cx="649877" cy="670560"/>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188261</xdr:colOff>
      <xdr:row>2</xdr:row>
      <xdr:rowOff>131380</xdr:rowOff>
    </xdr:from>
    <xdr:to>
      <xdr:col>33</xdr:col>
      <xdr:colOff>0</xdr:colOff>
      <xdr:row>4</xdr:row>
      <xdr:rowOff>44823</xdr:rowOff>
    </xdr:to>
    <xdr:cxnSp macro="">
      <xdr:nvCxnSpPr>
        <xdr:cNvPr id="9" name="Прямая со стрелкой 8"/>
        <xdr:cNvCxnSpPr/>
      </xdr:nvCxnSpPr>
      <xdr:spPr>
        <a:xfrm flipH="1">
          <a:off x="10162841" y="459040"/>
          <a:ext cx="969979" cy="39350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188263</xdr:colOff>
      <xdr:row>4</xdr:row>
      <xdr:rowOff>105104</xdr:rowOff>
    </xdr:from>
    <xdr:to>
      <xdr:col>38</xdr:col>
      <xdr:colOff>0</xdr:colOff>
      <xdr:row>6</xdr:row>
      <xdr:rowOff>71717</xdr:rowOff>
    </xdr:to>
    <xdr:cxnSp macro="">
      <xdr:nvCxnSpPr>
        <xdr:cNvPr id="10" name="Прямая со стрелкой 9"/>
        <xdr:cNvCxnSpPr/>
      </xdr:nvCxnSpPr>
      <xdr:spPr>
        <a:xfrm flipH="1">
          <a:off x="11610643" y="912824"/>
          <a:ext cx="893777" cy="37047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170329</xdr:colOff>
      <xdr:row>6</xdr:row>
      <xdr:rowOff>224118</xdr:rowOff>
    </xdr:from>
    <xdr:to>
      <xdr:col>38</xdr:col>
      <xdr:colOff>8759</xdr:colOff>
      <xdr:row>7</xdr:row>
      <xdr:rowOff>70069</xdr:rowOff>
    </xdr:to>
    <xdr:cxnSp macro="">
      <xdr:nvCxnSpPr>
        <xdr:cNvPr id="11" name="Прямая со стрелкой 10"/>
        <xdr:cNvCxnSpPr/>
      </xdr:nvCxnSpPr>
      <xdr:spPr>
        <a:xfrm flipH="1" flipV="1">
          <a:off x="11013589" y="1435698"/>
          <a:ext cx="1499590" cy="143131"/>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242049</xdr:colOff>
      <xdr:row>11</xdr:row>
      <xdr:rowOff>148896</xdr:rowOff>
    </xdr:from>
    <xdr:to>
      <xdr:col>38</xdr:col>
      <xdr:colOff>0</xdr:colOff>
      <xdr:row>13</xdr:row>
      <xdr:rowOff>89647</xdr:rowOff>
    </xdr:to>
    <xdr:cxnSp macro="">
      <xdr:nvCxnSpPr>
        <xdr:cNvPr id="12" name="Прямая со стрелкой 11"/>
        <xdr:cNvCxnSpPr/>
      </xdr:nvCxnSpPr>
      <xdr:spPr>
        <a:xfrm flipH="1">
          <a:off x="10795749" y="2549196"/>
          <a:ext cx="1708671" cy="436051"/>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105103</xdr:colOff>
      <xdr:row>15</xdr:row>
      <xdr:rowOff>183931</xdr:rowOff>
    </xdr:from>
    <xdr:to>
      <xdr:col>38</xdr:col>
      <xdr:colOff>8760</xdr:colOff>
      <xdr:row>18</xdr:row>
      <xdr:rowOff>52552</xdr:rowOff>
    </xdr:to>
    <xdr:cxnSp macro="">
      <xdr:nvCxnSpPr>
        <xdr:cNvPr id="13" name="Прямая со стрелкой 12"/>
        <xdr:cNvCxnSpPr/>
      </xdr:nvCxnSpPr>
      <xdr:spPr>
        <a:xfrm flipH="1">
          <a:off x="9790123" y="3475771"/>
          <a:ext cx="2723057" cy="562041"/>
        </a:xfrm>
        <a:prstGeom prst="straightConnector1">
          <a:avLst/>
        </a:prstGeom>
        <a:ln>
          <a:solidFill>
            <a:srgbClr val="0066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70070</xdr:colOff>
      <xdr:row>18</xdr:row>
      <xdr:rowOff>245242</xdr:rowOff>
    </xdr:from>
    <xdr:to>
      <xdr:col>38</xdr:col>
      <xdr:colOff>0</xdr:colOff>
      <xdr:row>22</xdr:row>
      <xdr:rowOff>157656</xdr:rowOff>
    </xdr:to>
    <xdr:cxnSp macro="">
      <xdr:nvCxnSpPr>
        <xdr:cNvPr id="14" name="Прямая со стрелкой 13"/>
        <xdr:cNvCxnSpPr/>
      </xdr:nvCxnSpPr>
      <xdr:spPr>
        <a:xfrm flipH="1" flipV="1">
          <a:off x="9175970" y="4230502"/>
          <a:ext cx="3328450" cy="826814"/>
        </a:xfrm>
        <a:prstGeom prst="straightConnector1">
          <a:avLst/>
        </a:prstGeom>
        <a:ln>
          <a:solidFill>
            <a:srgbClr val="CC66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13</xdr:col>
      <xdr:colOff>83820</xdr:colOff>
      <xdr:row>1</xdr:row>
      <xdr:rowOff>0</xdr:rowOff>
    </xdr:from>
    <xdr:ext cx="184731" cy="264560"/>
    <xdr:sp macro="" textlink="">
      <xdr:nvSpPr>
        <xdr:cNvPr id="2" name="TextBox 1"/>
        <xdr:cNvSpPr txBox="1"/>
      </xdr:nvSpPr>
      <xdr:spPr>
        <a:xfrm>
          <a:off x="5425440" y="12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21</xdr:col>
      <xdr:colOff>174170</xdr:colOff>
      <xdr:row>16</xdr:row>
      <xdr:rowOff>43422</xdr:rowOff>
    </xdr:from>
    <xdr:to>
      <xdr:col>24</xdr:col>
      <xdr:colOff>261256</xdr:colOff>
      <xdr:row>17</xdr:row>
      <xdr:rowOff>130628</xdr:rowOff>
    </xdr:to>
    <xdr:sp macro="" textlink="">
      <xdr:nvSpPr>
        <xdr:cNvPr id="3" name="Скругленная прямоугольная выноска 2"/>
        <xdr:cNvSpPr/>
      </xdr:nvSpPr>
      <xdr:spPr>
        <a:xfrm>
          <a:off x="7832270" y="3632442"/>
          <a:ext cx="955766" cy="285326"/>
        </a:xfrm>
        <a:prstGeom prst="wedgeRoundRectCallout">
          <a:avLst>
            <a:gd name="adj1" fmla="val 27563"/>
            <a:gd name="adj2" fmla="val -197177"/>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en-US" sz="1000">
              <a:solidFill>
                <a:sysClr val="windowText" lastClr="000000"/>
              </a:solidFill>
              <a:latin typeface="Times New Roman" pitchFamily="18" charset="0"/>
              <a:cs typeface="Times New Roman" pitchFamily="18" charset="0"/>
            </a:rPr>
            <a:t>minus</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18</xdr:col>
      <xdr:colOff>108688</xdr:colOff>
      <xdr:row>15</xdr:row>
      <xdr:rowOff>268943</xdr:rowOff>
    </xdr:from>
    <xdr:to>
      <xdr:col>20</xdr:col>
      <xdr:colOff>168322</xdr:colOff>
      <xdr:row>17</xdr:row>
      <xdr:rowOff>170330</xdr:rowOff>
    </xdr:to>
    <xdr:sp macro="" textlink="">
      <xdr:nvSpPr>
        <xdr:cNvPr id="4" name="Скругленная прямоугольная выноска 3"/>
        <xdr:cNvSpPr/>
      </xdr:nvSpPr>
      <xdr:spPr>
        <a:xfrm>
          <a:off x="6898108" y="3560783"/>
          <a:ext cx="638754" cy="396687"/>
        </a:xfrm>
        <a:prstGeom prst="wedgeRoundRectCallout">
          <a:avLst>
            <a:gd name="adj1" fmla="val 37342"/>
            <a:gd name="adj2" fmla="val -167563"/>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a:solidFill>
                <a:sysClr val="windowText" lastClr="000000"/>
              </a:solidFill>
              <a:latin typeface="Times New Roman" pitchFamily="18" charset="0"/>
              <a:cs typeface="Times New Roman" pitchFamily="18" charset="0"/>
            </a:rPr>
            <a:t>і - </a:t>
          </a:r>
          <a:r>
            <a:rPr lang="en-US" sz="1000">
              <a:solidFill>
                <a:sysClr val="windowText" lastClr="000000"/>
              </a:solidFill>
              <a:latin typeface="Times New Roman" pitchFamily="18" charset="0"/>
              <a:cs typeface="Times New Roman" pitchFamily="18" charset="0"/>
            </a:rPr>
            <a:t>ukr.</a:t>
          </a:r>
          <a:endParaRPr lang="ru-RU" sz="1000" baseline="0">
            <a:solidFill>
              <a:sysClr val="windowText" lastClr="000000"/>
            </a:solidFill>
            <a:latin typeface="Times New Roman" pitchFamily="18" charset="0"/>
            <a:cs typeface="Times New Roman" pitchFamily="18" charset="0"/>
          </a:endParaRPr>
        </a:p>
        <a:p>
          <a:pPr algn="l"/>
          <a:r>
            <a:rPr lang="en-US" sz="1000" baseline="0">
              <a:solidFill>
                <a:sysClr val="windowText" lastClr="000000"/>
              </a:solidFill>
              <a:latin typeface="Times New Roman" pitchFamily="18" charset="0"/>
              <a:cs typeface="Times New Roman" pitchFamily="18" charset="0"/>
            </a:rPr>
            <a:t>not EN</a:t>
          </a:r>
          <a:r>
            <a:rPr lang="ru-RU" sz="1000" baseline="0">
              <a:solidFill>
                <a:sysClr val="windowText" lastClr="000000"/>
              </a:solidFill>
              <a:latin typeface="Times New Roman" pitchFamily="18" charset="0"/>
              <a:cs typeface="Times New Roman" pitchFamily="18" charset="0"/>
            </a:rPr>
            <a:t> !!!</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13</xdr:col>
      <xdr:colOff>137376</xdr:colOff>
      <xdr:row>16</xdr:row>
      <xdr:rowOff>49716</xdr:rowOff>
    </xdr:from>
    <xdr:to>
      <xdr:col>17</xdr:col>
      <xdr:colOff>52892</xdr:colOff>
      <xdr:row>17</xdr:row>
      <xdr:rowOff>170330</xdr:rowOff>
    </xdr:to>
    <xdr:sp macro="" textlink="">
      <xdr:nvSpPr>
        <xdr:cNvPr id="5" name="Скругленная прямоугольная выноска 4"/>
        <xdr:cNvSpPr/>
      </xdr:nvSpPr>
      <xdr:spPr>
        <a:xfrm>
          <a:off x="5478996" y="3638736"/>
          <a:ext cx="1073756" cy="318734"/>
        </a:xfrm>
        <a:prstGeom prst="wedgeRoundRectCallout">
          <a:avLst>
            <a:gd name="adj1" fmla="val 22505"/>
            <a:gd name="adj2" fmla="val -179896"/>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+Shift </a:t>
          </a:r>
          <a:r>
            <a:rPr lang="ru-RU" sz="1000" baseline="0">
              <a:solidFill>
                <a:sysClr val="windowText" lastClr="000000"/>
              </a:solidFill>
              <a:latin typeface="Times New Roman" pitchFamily="18" charset="0"/>
              <a:cs typeface="Times New Roman" pitchFamily="18" charset="0"/>
            </a:rPr>
            <a:t>)</a:t>
          </a:r>
          <a:endParaRPr lang="ru-RU" sz="1000">
            <a:solidFill>
              <a:sysClr val="windowText" lastClr="000000"/>
            </a:solidFill>
            <a:latin typeface="Times New Roman" pitchFamily="18" charset="0"/>
            <a:cs typeface="Times New Roman" pitchFamily="18" charset="0"/>
          </a:endParaRPr>
        </a:p>
      </xdr:txBody>
    </xdr:sp>
    <xdr:clientData/>
  </xdr:twoCellAnchor>
  <xdr:oneCellAnchor>
    <xdr:from>
      <xdr:col>15</xdr:col>
      <xdr:colOff>83820</xdr:colOff>
      <xdr:row>17</xdr:row>
      <xdr:rowOff>45720</xdr:rowOff>
    </xdr:from>
    <xdr:ext cx="184731" cy="264560"/>
    <xdr:sp macro="" textlink="">
      <xdr:nvSpPr>
        <xdr:cNvPr id="6" name="TextBox 5"/>
        <xdr:cNvSpPr txBox="1"/>
      </xdr:nvSpPr>
      <xdr:spPr>
        <a:xfrm>
          <a:off x="6004560" y="3832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6</xdr:col>
      <xdr:colOff>0</xdr:colOff>
      <xdr:row>7</xdr:row>
      <xdr:rowOff>175172</xdr:rowOff>
    </xdr:from>
    <xdr:to>
      <xdr:col>8</xdr:col>
      <xdr:colOff>0</xdr:colOff>
      <xdr:row>8</xdr:row>
      <xdr:rowOff>91440</xdr:rowOff>
    </xdr:to>
    <xdr:cxnSp macro="">
      <xdr:nvCxnSpPr>
        <xdr:cNvPr id="7" name="Прямая со стрелкой 6"/>
        <xdr:cNvCxnSpPr/>
      </xdr:nvCxnSpPr>
      <xdr:spPr>
        <a:xfrm>
          <a:off x="3482340" y="1683932"/>
          <a:ext cx="411480" cy="114388"/>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500743</xdr:colOff>
      <xdr:row>3</xdr:row>
      <xdr:rowOff>0</xdr:rowOff>
    </xdr:from>
    <xdr:to>
      <xdr:col>8</xdr:col>
      <xdr:colOff>121920</xdr:colOff>
      <xdr:row>6</xdr:row>
      <xdr:rowOff>45720</xdr:rowOff>
    </xdr:to>
    <xdr:cxnSp macro="">
      <xdr:nvCxnSpPr>
        <xdr:cNvPr id="8" name="Прямая со стрелкой 7"/>
        <xdr:cNvCxnSpPr/>
      </xdr:nvCxnSpPr>
      <xdr:spPr>
        <a:xfrm>
          <a:off x="3365863" y="586740"/>
          <a:ext cx="649877" cy="670560"/>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188261</xdr:colOff>
      <xdr:row>2</xdr:row>
      <xdr:rowOff>131380</xdr:rowOff>
    </xdr:from>
    <xdr:to>
      <xdr:col>33</xdr:col>
      <xdr:colOff>0</xdr:colOff>
      <xdr:row>4</xdr:row>
      <xdr:rowOff>44823</xdr:rowOff>
    </xdr:to>
    <xdr:cxnSp macro="">
      <xdr:nvCxnSpPr>
        <xdr:cNvPr id="9" name="Прямая со стрелкой 8"/>
        <xdr:cNvCxnSpPr/>
      </xdr:nvCxnSpPr>
      <xdr:spPr>
        <a:xfrm flipH="1">
          <a:off x="10162841" y="459040"/>
          <a:ext cx="969979" cy="39350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188263</xdr:colOff>
      <xdr:row>4</xdr:row>
      <xdr:rowOff>105104</xdr:rowOff>
    </xdr:from>
    <xdr:to>
      <xdr:col>38</xdr:col>
      <xdr:colOff>0</xdr:colOff>
      <xdr:row>6</xdr:row>
      <xdr:rowOff>71717</xdr:rowOff>
    </xdr:to>
    <xdr:cxnSp macro="">
      <xdr:nvCxnSpPr>
        <xdr:cNvPr id="10" name="Прямая со стрелкой 9"/>
        <xdr:cNvCxnSpPr/>
      </xdr:nvCxnSpPr>
      <xdr:spPr>
        <a:xfrm flipH="1">
          <a:off x="11610643" y="912824"/>
          <a:ext cx="893777" cy="37047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170329</xdr:colOff>
      <xdr:row>6</xdr:row>
      <xdr:rowOff>224118</xdr:rowOff>
    </xdr:from>
    <xdr:to>
      <xdr:col>38</xdr:col>
      <xdr:colOff>8759</xdr:colOff>
      <xdr:row>7</xdr:row>
      <xdr:rowOff>70069</xdr:rowOff>
    </xdr:to>
    <xdr:cxnSp macro="">
      <xdr:nvCxnSpPr>
        <xdr:cNvPr id="11" name="Прямая со стрелкой 10"/>
        <xdr:cNvCxnSpPr/>
      </xdr:nvCxnSpPr>
      <xdr:spPr>
        <a:xfrm flipH="1" flipV="1">
          <a:off x="11013589" y="1435698"/>
          <a:ext cx="1499590" cy="143131"/>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242049</xdr:colOff>
      <xdr:row>11</xdr:row>
      <xdr:rowOff>148896</xdr:rowOff>
    </xdr:from>
    <xdr:to>
      <xdr:col>38</xdr:col>
      <xdr:colOff>0</xdr:colOff>
      <xdr:row>13</xdr:row>
      <xdr:rowOff>89647</xdr:rowOff>
    </xdr:to>
    <xdr:cxnSp macro="">
      <xdr:nvCxnSpPr>
        <xdr:cNvPr id="12" name="Прямая со стрелкой 11"/>
        <xdr:cNvCxnSpPr/>
      </xdr:nvCxnSpPr>
      <xdr:spPr>
        <a:xfrm flipH="1">
          <a:off x="10795749" y="2549196"/>
          <a:ext cx="1708671" cy="436051"/>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105103</xdr:colOff>
      <xdr:row>15</xdr:row>
      <xdr:rowOff>183931</xdr:rowOff>
    </xdr:from>
    <xdr:to>
      <xdr:col>38</xdr:col>
      <xdr:colOff>8760</xdr:colOff>
      <xdr:row>18</xdr:row>
      <xdr:rowOff>52552</xdr:rowOff>
    </xdr:to>
    <xdr:cxnSp macro="">
      <xdr:nvCxnSpPr>
        <xdr:cNvPr id="13" name="Прямая со стрелкой 12"/>
        <xdr:cNvCxnSpPr/>
      </xdr:nvCxnSpPr>
      <xdr:spPr>
        <a:xfrm flipH="1">
          <a:off x="9790123" y="3475771"/>
          <a:ext cx="2723057" cy="562041"/>
        </a:xfrm>
        <a:prstGeom prst="straightConnector1">
          <a:avLst/>
        </a:prstGeom>
        <a:ln>
          <a:solidFill>
            <a:srgbClr val="0066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70070</xdr:colOff>
      <xdr:row>18</xdr:row>
      <xdr:rowOff>245242</xdr:rowOff>
    </xdr:from>
    <xdr:to>
      <xdr:col>38</xdr:col>
      <xdr:colOff>0</xdr:colOff>
      <xdr:row>22</xdr:row>
      <xdr:rowOff>157656</xdr:rowOff>
    </xdr:to>
    <xdr:cxnSp macro="">
      <xdr:nvCxnSpPr>
        <xdr:cNvPr id="14" name="Прямая со стрелкой 13"/>
        <xdr:cNvCxnSpPr/>
      </xdr:nvCxnSpPr>
      <xdr:spPr>
        <a:xfrm flipH="1" flipV="1">
          <a:off x="9175970" y="4230502"/>
          <a:ext cx="3328450" cy="826814"/>
        </a:xfrm>
        <a:prstGeom prst="straightConnector1">
          <a:avLst/>
        </a:prstGeom>
        <a:ln>
          <a:solidFill>
            <a:srgbClr val="CC66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13</xdr:col>
      <xdr:colOff>83820</xdr:colOff>
      <xdr:row>1</xdr:row>
      <xdr:rowOff>0</xdr:rowOff>
    </xdr:from>
    <xdr:ext cx="184731" cy="264560"/>
    <xdr:sp macro="" textlink="">
      <xdr:nvSpPr>
        <xdr:cNvPr id="2" name="TextBox 1"/>
        <xdr:cNvSpPr txBox="1"/>
      </xdr:nvSpPr>
      <xdr:spPr>
        <a:xfrm>
          <a:off x="5425440" y="12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21</xdr:col>
      <xdr:colOff>174170</xdr:colOff>
      <xdr:row>16</xdr:row>
      <xdr:rowOff>43422</xdr:rowOff>
    </xdr:from>
    <xdr:to>
      <xdr:col>24</xdr:col>
      <xdr:colOff>261256</xdr:colOff>
      <xdr:row>17</xdr:row>
      <xdr:rowOff>130628</xdr:rowOff>
    </xdr:to>
    <xdr:sp macro="" textlink="">
      <xdr:nvSpPr>
        <xdr:cNvPr id="3" name="Скругленная прямоугольная выноска 2"/>
        <xdr:cNvSpPr/>
      </xdr:nvSpPr>
      <xdr:spPr>
        <a:xfrm>
          <a:off x="7832270" y="3632442"/>
          <a:ext cx="955766" cy="285326"/>
        </a:xfrm>
        <a:prstGeom prst="wedgeRoundRectCallout">
          <a:avLst>
            <a:gd name="adj1" fmla="val 27563"/>
            <a:gd name="adj2" fmla="val -197177"/>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en-US" sz="1000">
              <a:solidFill>
                <a:sysClr val="windowText" lastClr="000000"/>
              </a:solidFill>
              <a:latin typeface="Times New Roman" pitchFamily="18" charset="0"/>
              <a:cs typeface="Times New Roman" pitchFamily="18" charset="0"/>
            </a:rPr>
            <a:t>minus - </a:t>
          </a:r>
          <a:r>
            <a:rPr lang="ru-RU" sz="1000">
              <a:solidFill>
                <a:sysClr val="windowText" lastClr="000000"/>
              </a:solidFill>
              <a:latin typeface="Times New Roman" pitchFamily="18" charset="0"/>
              <a:cs typeface="Times New Roman" pitchFamily="18" charset="0"/>
            </a:rPr>
            <a:t>минус</a:t>
          </a:r>
        </a:p>
      </xdr:txBody>
    </xdr:sp>
    <xdr:clientData/>
  </xdr:twoCellAnchor>
  <xdr:twoCellAnchor>
    <xdr:from>
      <xdr:col>18</xdr:col>
      <xdr:colOff>108688</xdr:colOff>
      <xdr:row>15</xdr:row>
      <xdr:rowOff>268943</xdr:rowOff>
    </xdr:from>
    <xdr:to>
      <xdr:col>20</xdr:col>
      <xdr:colOff>168322</xdr:colOff>
      <xdr:row>17</xdr:row>
      <xdr:rowOff>170330</xdr:rowOff>
    </xdr:to>
    <xdr:sp macro="" textlink="">
      <xdr:nvSpPr>
        <xdr:cNvPr id="4" name="Скругленная прямоугольная выноска 3"/>
        <xdr:cNvSpPr/>
      </xdr:nvSpPr>
      <xdr:spPr>
        <a:xfrm>
          <a:off x="6898108" y="3560783"/>
          <a:ext cx="638754" cy="396687"/>
        </a:xfrm>
        <a:prstGeom prst="wedgeRoundRectCallout">
          <a:avLst>
            <a:gd name="adj1" fmla="val 37342"/>
            <a:gd name="adj2" fmla="val -167563"/>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a:solidFill>
                <a:sysClr val="windowText" lastClr="000000"/>
              </a:solidFill>
              <a:latin typeface="Times New Roman" pitchFamily="18" charset="0"/>
              <a:cs typeface="Times New Roman" pitchFamily="18" charset="0"/>
            </a:rPr>
            <a:t>і - </a:t>
          </a:r>
          <a:r>
            <a:rPr lang="en-US" sz="1000">
              <a:solidFill>
                <a:sysClr val="windowText" lastClr="000000"/>
              </a:solidFill>
              <a:latin typeface="Times New Roman" pitchFamily="18" charset="0"/>
              <a:cs typeface="Times New Roman" pitchFamily="18" charset="0"/>
            </a:rPr>
            <a:t>ukr.</a:t>
          </a:r>
          <a:endParaRPr lang="ru-RU" sz="1000" baseline="0">
            <a:solidFill>
              <a:sysClr val="windowText" lastClr="000000"/>
            </a:solidFill>
            <a:latin typeface="Times New Roman" pitchFamily="18" charset="0"/>
            <a:cs typeface="Times New Roman" pitchFamily="18" charset="0"/>
          </a:endParaRPr>
        </a:p>
        <a:p>
          <a:pPr algn="l"/>
          <a:r>
            <a:rPr lang="en-US" sz="1000" baseline="0">
              <a:solidFill>
                <a:sysClr val="windowText" lastClr="000000"/>
              </a:solidFill>
              <a:latin typeface="Times New Roman" pitchFamily="18" charset="0"/>
              <a:cs typeface="Times New Roman" pitchFamily="18" charset="0"/>
            </a:rPr>
            <a:t>not EN</a:t>
          </a:r>
          <a:r>
            <a:rPr lang="ru-RU" sz="1000" baseline="0">
              <a:solidFill>
                <a:sysClr val="windowText" lastClr="000000"/>
              </a:solidFill>
              <a:latin typeface="Times New Roman" pitchFamily="18" charset="0"/>
              <a:cs typeface="Times New Roman" pitchFamily="18" charset="0"/>
            </a:rPr>
            <a:t> !!!</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13</xdr:col>
      <xdr:colOff>137376</xdr:colOff>
      <xdr:row>16</xdr:row>
      <xdr:rowOff>49716</xdr:rowOff>
    </xdr:from>
    <xdr:to>
      <xdr:col>17</xdr:col>
      <xdr:colOff>52892</xdr:colOff>
      <xdr:row>17</xdr:row>
      <xdr:rowOff>170330</xdr:rowOff>
    </xdr:to>
    <xdr:sp macro="" textlink="">
      <xdr:nvSpPr>
        <xdr:cNvPr id="5" name="Скругленная прямоугольная выноска 4"/>
        <xdr:cNvSpPr/>
      </xdr:nvSpPr>
      <xdr:spPr>
        <a:xfrm>
          <a:off x="5478996" y="3638736"/>
          <a:ext cx="1073756" cy="318734"/>
        </a:xfrm>
        <a:prstGeom prst="wedgeRoundRectCallout">
          <a:avLst>
            <a:gd name="adj1" fmla="val 22505"/>
            <a:gd name="adj2" fmla="val -179896"/>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+Shift </a:t>
          </a:r>
          <a:r>
            <a:rPr lang="ru-RU" sz="1000" baseline="0">
              <a:solidFill>
                <a:sysClr val="windowText" lastClr="000000"/>
              </a:solidFill>
              <a:latin typeface="Times New Roman" pitchFamily="18" charset="0"/>
              <a:cs typeface="Times New Roman" pitchFamily="18" charset="0"/>
            </a:rPr>
            <a:t>)</a:t>
          </a:r>
          <a:endParaRPr lang="ru-RU" sz="1000">
            <a:solidFill>
              <a:sysClr val="windowText" lastClr="000000"/>
            </a:solidFill>
            <a:latin typeface="Times New Roman" pitchFamily="18" charset="0"/>
            <a:cs typeface="Times New Roman" pitchFamily="18" charset="0"/>
          </a:endParaRPr>
        </a:p>
      </xdr:txBody>
    </xdr:sp>
    <xdr:clientData/>
  </xdr:twoCellAnchor>
  <xdr:oneCellAnchor>
    <xdr:from>
      <xdr:col>15</xdr:col>
      <xdr:colOff>83820</xdr:colOff>
      <xdr:row>17</xdr:row>
      <xdr:rowOff>45720</xdr:rowOff>
    </xdr:from>
    <xdr:ext cx="184731" cy="264560"/>
    <xdr:sp macro="" textlink="">
      <xdr:nvSpPr>
        <xdr:cNvPr id="6" name="TextBox 5"/>
        <xdr:cNvSpPr txBox="1"/>
      </xdr:nvSpPr>
      <xdr:spPr>
        <a:xfrm>
          <a:off x="6004560" y="3832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6</xdr:col>
      <xdr:colOff>0</xdr:colOff>
      <xdr:row>7</xdr:row>
      <xdr:rowOff>175172</xdr:rowOff>
    </xdr:from>
    <xdr:to>
      <xdr:col>8</xdr:col>
      <xdr:colOff>0</xdr:colOff>
      <xdr:row>8</xdr:row>
      <xdr:rowOff>91440</xdr:rowOff>
    </xdr:to>
    <xdr:cxnSp macro="">
      <xdr:nvCxnSpPr>
        <xdr:cNvPr id="7" name="Прямая со стрелкой 6"/>
        <xdr:cNvCxnSpPr/>
      </xdr:nvCxnSpPr>
      <xdr:spPr>
        <a:xfrm>
          <a:off x="3482340" y="1683932"/>
          <a:ext cx="411480" cy="114388"/>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500743</xdr:colOff>
      <xdr:row>3</xdr:row>
      <xdr:rowOff>0</xdr:rowOff>
    </xdr:from>
    <xdr:to>
      <xdr:col>8</xdr:col>
      <xdr:colOff>121920</xdr:colOff>
      <xdr:row>6</xdr:row>
      <xdr:rowOff>45720</xdr:rowOff>
    </xdr:to>
    <xdr:cxnSp macro="">
      <xdr:nvCxnSpPr>
        <xdr:cNvPr id="8" name="Прямая со стрелкой 7"/>
        <xdr:cNvCxnSpPr/>
      </xdr:nvCxnSpPr>
      <xdr:spPr>
        <a:xfrm>
          <a:off x="3365863" y="586740"/>
          <a:ext cx="649877" cy="670560"/>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188261</xdr:colOff>
      <xdr:row>2</xdr:row>
      <xdr:rowOff>131380</xdr:rowOff>
    </xdr:from>
    <xdr:to>
      <xdr:col>33</xdr:col>
      <xdr:colOff>0</xdr:colOff>
      <xdr:row>4</xdr:row>
      <xdr:rowOff>44823</xdr:rowOff>
    </xdr:to>
    <xdr:cxnSp macro="">
      <xdr:nvCxnSpPr>
        <xdr:cNvPr id="9" name="Прямая со стрелкой 8"/>
        <xdr:cNvCxnSpPr/>
      </xdr:nvCxnSpPr>
      <xdr:spPr>
        <a:xfrm flipH="1">
          <a:off x="10162841" y="459040"/>
          <a:ext cx="969979" cy="39350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188263</xdr:colOff>
      <xdr:row>4</xdr:row>
      <xdr:rowOff>105104</xdr:rowOff>
    </xdr:from>
    <xdr:to>
      <xdr:col>38</xdr:col>
      <xdr:colOff>0</xdr:colOff>
      <xdr:row>6</xdr:row>
      <xdr:rowOff>71717</xdr:rowOff>
    </xdr:to>
    <xdr:cxnSp macro="">
      <xdr:nvCxnSpPr>
        <xdr:cNvPr id="10" name="Прямая со стрелкой 9"/>
        <xdr:cNvCxnSpPr/>
      </xdr:nvCxnSpPr>
      <xdr:spPr>
        <a:xfrm flipH="1">
          <a:off x="11610643" y="912824"/>
          <a:ext cx="893777" cy="37047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170329</xdr:colOff>
      <xdr:row>6</xdr:row>
      <xdr:rowOff>224118</xdr:rowOff>
    </xdr:from>
    <xdr:to>
      <xdr:col>38</xdr:col>
      <xdr:colOff>8759</xdr:colOff>
      <xdr:row>7</xdr:row>
      <xdr:rowOff>70069</xdr:rowOff>
    </xdr:to>
    <xdr:cxnSp macro="">
      <xdr:nvCxnSpPr>
        <xdr:cNvPr id="11" name="Прямая со стрелкой 10"/>
        <xdr:cNvCxnSpPr/>
      </xdr:nvCxnSpPr>
      <xdr:spPr>
        <a:xfrm flipH="1" flipV="1">
          <a:off x="11013589" y="1435698"/>
          <a:ext cx="1499590" cy="143131"/>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242049</xdr:colOff>
      <xdr:row>11</xdr:row>
      <xdr:rowOff>148896</xdr:rowOff>
    </xdr:from>
    <xdr:to>
      <xdr:col>38</xdr:col>
      <xdr:colOff>0</xdr:colOff>
      <xdr:row>13</xdr:row>
      <xdr:rowOff>89647</xdr:rowOff>
    </xdr:to>
    <xdr:cxnSp macro="">
      <xdr:nvCxnSpPr>
        <xdr:cNvPr id="12" name="Прямая со стрелкой 11"/>
        <xdr:cNvCxnSpPr/>
      </xdr:nvCxnSpPr>
      <xdr:spPr>
        <a:xfrm flipH="1">
          <a:off x="10795749" y="2549196"/>
          <a:ext cx="1708671" cy="436051"/>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105103</xdr:colOff>
      <xdr:row>15</xdr:row>
      <xdr:rowOff>183931</xdr:rowOff>
    </xdr:from>
    <xdr:to>
      <xdr:col>38</xdr:col>
      <xdr:colOff>8760</xdr:colOff>
      <xdr:row>18</xdr:row>
      <xdr:rowOff>52552</xdr:rowOff>
    </xdr:to>
    <xdr:cxnSp macro="">
      <xdr:nvCxnSpPr>
        <xdr:cNvPr id="13" name="Прямая со стрелкой 12"/>
        <xdr:cNvCxnSpPr/>
      </xdr:nvCxnSpPr>
      <xdr:spPr>
        <a:xfrm flipH="1">
          <a:off x="9790123" y="3475771"/>
          <a:ext cx="2723057" cy="562041"/>
        </a:xfrm>
        <a:prstGeom prst="straightConnector1">
          <a:avLst/>
        </a:prstGeom>
        <a:ln>
          <a:solidFill>
            <a:srgbClr val="0066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70070</xdr:colOff>
      <xdr:row>18</xdr:row>
      <xdr:rowOff>245242</xdr:rowOff>
    </xdr:from>
    <xdr:to>
      <xdr:col>38</xdr:col>
      <xdr:colOff>0</xdr:colOff>
      <xdr:row>22</xdr:row>
      <xdr:rowOff>157656</xdr:rowOff>
    </xdr:to>
    <xdr:cxnSp macro="">
      <xdr:nvCxnSpPr>
        <xdr:cNvPr id="14" name="Прямая со стрелкой 13"/>
        <xdr:cNvCxnSpPr/>
      </xdr:nvCxnSpPr>
      <xdr:spPr>
        <a:xfrm flipH="1" flipV="1">
          <a:off x="9175970" y="4230502"/>
          <a:ext cx="3328450" cy="826814"/>
        </a:xfrm>
        <a:prstGeom prst="straightConnector1">
          <a:avLst/>
        </a:prstGeom>
        <a:ln>
          <a:solidFill>
            <a:srgbClr val="CC66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oneCellAnchor>
    <xdr:from>
      <xdr:col>13</xdr:col>
      <xdr:colOff>83820</xdr:colOff>
      <xdr:row>1</xdr:row>
      <xdr:rowOff>0</xdr:rowOff>
    </xdr:from>
    <xdr:ext cx="184731" cy="264560"/>
    <xdr:sp macro="" textlink="">
      <xdr:nvSpPr>
        <xdr:cNvPr id="2" name="TextBox 1"/>
        <xdr:cNvSpPr txBox="1"/>
      </xdr:nvSpPr>
      <xdr:spPr>
        <a:xfrm>
          <a:off x="5425440" y="12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21</xdr:col>
      <xdr:colOff>174170</xdr:colOff>
      <xdr:row>16</xdr:row>
      <xdr:rowOff>43422</xdr:rowOff>
    </xdr:from>
    <xdr:to>
      <xdr:col>24</xdr:col>
      <xdr:colOff>261256</xdr:colOff>
      <xdr:row>17</xdr:row>
      <xdr:rowOff>130628</xdr:rowOff>
    </xdr:to>
    <xdr:sp macro="" textlink="">
      <xdr:nvSpPr>
        <xdr:cNvPr id="3" name="Скругленная прямоугольная выноска 2"/>
        <xdr:cNvSpPr/>
      </xdr:nvSpPr>
      <xdr:spPr>
        <a:xfrm>
          <a:off x="7832270" y="3632442"/>
          <a:ext cx="955766" cy="285326"/>
        </a:xfrm>
        <a:prstGeom prst="wedgeRoundRectCallout">
          <a:avLst>
            <a:gd name="adj1" fmla="val 27563"/>
            <a:gd name="adj2" fmla="val -197177"/>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en-US" sz="1000">
              <a:solidFill>
                <a:sysClr val="windowText" lastClr="000000"/>
              </a:solidFill>
              <a:latin typeface="Times New Roman" pitchFamily="18" charset="0"/>
              <a:cs typeface="Times New Roman" pitchFamily="18" charset="0"/>
            </a:rPr>
            <a:t>minus - </a:t>
          </a:r>
          <a:r>
            <a:rPr lang="ru-RU" sz="1000">
              <a:solidFill>
                <a:sysClr val="windowText" lastClr="000000"/>
              </a:solidFill>
              <a:latin typeface="Times New Roman" pitchFamily="18" charset="0"/>
              <a:cs typeface="Times New Roman" pitchFamily="18" charset="0"/>
            </a:rPr>
            <a:t>минус</a:t>
          </a:r>
        </a:p>
      </xdr:txBody>
    </xdr:sp>
    <xdr:clientData/>
  </xdr:twoCellAnchor>
  <xdr:twoCellAnchor>
    <xdr:from>
      <xdr:col>18</xdr:col>
      <xdr:colOff>108688</xdr:colOff>
      <xdr:row>15</xdr:row>
      <xdr:rowOff>268943</xdr:rowOff>
    </xdr:from>
    <xdr:to>
      <xdr:col>20</xdr:col>
      <xdr:colOff>168322</xdr:colOff>
      <xdr:row>17</xdr:row>
      <xdr:rowOff>170330</xdr:rowOff>
    </xdr:to>
    <xdr:sp macro="" textlink="">
      <xdr:nvSpPr>
        <xdr:cNvPr id="4" name="Скругленная прямоугольная выноска 3"/>
        <xdr:cNvSpPr/>
      </xdr:nvSpPr>
      <xdr:spPr>
        <a:xfrm>
          <a:off x="6898108" y="3560783"/>
          <a:ext cx="638754" cy="396687"/>
        </a:xfrm>
        <a:prstGeom prst="wedgeRoundRectCallout">
          <a:avLst>
            <a:gd name="adj1" fmla="val 37342"/>
            <a:gd name="adj2" fmla="val -167563"/>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a:solidFill>
                <a:sysClr val="windowText" lastClr="000000"/>
              </a:solidFill>
              <a:latin typeface="Times New Roman" pitchFamily="18" charset="0"/>
              <a:cs typeface="Times New Roman" pitchFamily="18" charset="0"/>
            </a:rPr>
            <a:t>і - </a:t>
          </a:r>
          <a:r>
            <a:rPr lang="en-US" sz="1000">
              <a:solidFill>
                <a:sysClr val="windowText" lastClr="000000"/>
              </a:solidFill>
              <a:latin typeface="Times New Roman" pitchFamily="18" charset="0"/>
              <a:cs typeface="Times New Roman" pitchFamily="18" charset="0"/>
            </a:rPr>
            <a:t>ukr.</a:t>
          </a:r>
          <a:endParaRPr lang="ru-RU" sz="1000" baseline="0">
            <a:solidFill>
              <a:sysClr val="windowText" lastClr="000000"/>
            </a:solidFill>
            <a:latin typeface="Times New Roman" pitchFamily="18" charset="0"/>
            <a:cs typeface="Times New Roman" pitchFamily="18" charset="0"/>
          </a:endParaRPr>
        </a:p>
        <a:p>
          <a:pPr algn="l"/>
          <a:r>
            <a:rPr lang="en-US" sz="1000" baseline="0">
              <a:solidFill>
                <a:sysClr val="windowText" lastClr="000000"/>
              </a:solidFill>
              <a:latin typeface="Times New Roman" pitchFamily="18" charset="0"/>
              <a:cs typeface="Times New Roman" pitchFamily="18" charset="0"/>
            </a:rPr>
            <a:t>not EN</a:t>
          </a:r>
          <a:r>
            <a:rPr lang="ru-RU" sz="1000" baseline="0">
              <a:solidFill>
                <a:sysClr val="windowText" lastClr="000000"/>
              </a:solidFill>
              <a:latin typeface="Times New Roman" pitchFamily="18" charset="0"/>
              <a:cs typeface="Times New Roman" pitchFamily="18" charset="0"/>
            </a:rPr>
            <a:t> !!!</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13</xdr:col>
      <xdr:colOff>137376</xdr:colOff>
      <xdr:row>16</xdr:row>
      <xdr:rowOff>49716</xdr:rowOff>
    </xdr:from>
    <xdr:to>
      <xdr:col>17</xdr:col>
      <xdr:colOff>52892</xdr:colOff>
      <xdr:row>17</xdr:row>
      <xdr:rowOff>170330</xdr:rowOff>
    </xdr:to>
    <xdr:sp macro="" textlink="">
      <xdr:nvSpPr>
        <xdr:cNvPr id="5" name="Скругленная прямоугольная выноска 4"/>
        <xdr:cNvSpPr/>
      </xdr:nvSpPr>
      <xdr:spPr>
        <a:xfrm>
          <a:off x="5478996" y="3638736"/>
          <a:ext cx="1073756" cy="318734"/>
        </a:xfrm>
        <a:prstGeom prst="wedgeRoundRectCallout">
          <a:avLst>
            <a:gd name="adj1" fmla="val 22505"/>
            <a:gd name="adj2" fmla="val -179896"/>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+Shift </a:t>
          </a:r>
          <a:r>
            <a:rPr lang="ru-RU" sz="1000" baseline="0">
              <a:solidFill>
                <a:sysClr val="windowText" lastClr="000000"/>
              </a:solidFill>
              <a:latin typeface="Times New Roman" pitchFamily="18" charset="0"/>
              <a:cs typeface="Times New Roman" pitchFamily="18" charset="0"/>
            </a:rPr>
            <a:t>)</a:t>
          </a:r>
          <a:endParaRPr lang="ru-RU" sz="1000">
            <a:solidFill>
              <a:sysClr val="windowText" lastClr="000000"/>
            </a:solidFill>
            <a:latin typeface="Times New Roman" pitchFamily="18" charset="0"/>
            <a:cs typeface="Times New Roman" pitchFamily="18" charset="0"/>
          </a:endParaRPr>
        </a:p>
      </xdr:txBody>
    </xdr:sp>
    <xdr:clientData/>
  </xdr:twoCellAnchor>
  <xdr:oneCellAnchor>
    <xdr:from>
      <xdr:col>15</xdr:col>
      <xdr:colOff>83820</xdr:colOff>
      <xdr:row>17</xdr:row>
      <xdr:rowOff>45720</xdr:rowOff>
    </xdr:from>
    <xdr:ext cx="184731" cy="264560"/>
    <xdr:sp macro="" textlink="">
      <xdr:nvSpPr>
        <xdr:cNvPr id="6" name="TextBox 5"/>
        <xdr:cNvSpPr txBox="1"/>
      </xdr:nvSpPr>
      <xdr:spPr>
        <a:xfrm>
          <a:off x="6004560" y="3832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6</xdr:col>
      <xdr:colOff>0</xdr:colOff>
      <xdr:row>7</xdr:row>
      <xdr:rowOff>175172</xdr:rowOff>
    </xdr:from>
    <xdr:to>
      <xdr:col>8</xdr:col>
      <xdr:colOff>0</xdr:colOff>
      <xdr:row>8</xdr:row>
      <xdr:rowOff>91440</xdr:rowOff>
    </xdr:to>
    <xdr:cxnSp macro="">
      <xdr:nvCxnSpPr>
        <xdr:cNvPr id="7" name="Прямая со стрелкой 6"/>
        <xdr:cNvCxnSpPr/>
      </xdr:nvCxnSpPr>
      <xdr:spPr>
        <a:xfrm>
          <a:off x="3482340" y="1683932"/>
          <a:ext cx="411480" cy="114388"/>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500743</xdr:colOff>
      <xdr:row>3</xdr:row>
      <xdr:rowOff>0</xdr:rowOff>
    </xdr:from>
    <xdr:to>
      <xdr:col>8</xdr:col>
      <xdr:colOff>121920</xdr:colOff>
      <xdr:row>6</xdr:row>
      <xdr:rowOff>45720</xdr:rowOff>
    </xdr:to>
    <xdr:cxnSp macro="">
      <xdr:nvCxnSpPr>
        <xdr:cNvPr id="8" name="Прямая со стрелкой 7"/>
        <xdr:cNvCxnSpPr/>
      </xdr:nvCxnSpPr>
      <xdr:spPr>
        <a:xfrm>
          <a:off x="3365863" y="586740"/>
          <a:ext cx="649877" cy="670560"/>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188261</xdr:colOff>
      <xdr:row>2</xdr:row>
      <xdr:rowOff>131380</xdr:rowOff>
    </xdr:from>
    <xdr:to>
      <xdr:col>33</xdr:col>
      <xdr:colOff>0</xdr:colOff>
      <xdr:row>4</xdr:row>
      <xdr:rowOff>44823</xdr:rowOff>
    </xdr:to>
    <xdr:cxnSp macro="">
      <xdr:nvCxnSpPr>
        <xdr:cNvPr id="9" name="Прямая со стрелкой 8"/>
        <xdr:cNvCxnSpPr/>
      </xdr:nvCxnSpPr>
      <xdr:spPr>
        <a:xfrm flipH="1">
          <a:off x="10162841" y="459040"/>
          <a:ext cx="969979" cy="39350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188263</xdr:colOff>
      <xdr:row>4</xdr:row>
      <xdr:rowOff>105104</xdr:rowOff>
    </xdr:from>
    <xdr:to>
      <xdr:col>38</xdr:col>
      <xdr:colOff>0</xdr:colOff>
      <xdr:row>6</xdr:row>
      <xdr:rowOff>71717</xdr:rowOff>
    </xdr:to>
    <xdr:cxnSp macro="">
      <xdr:nvCxnSpPr>
        <xdr:cNvPr id="10" name="Прямая со стрелкой 9"/>
        <xdr:cNvCxnSpPr/>
      </xdr:nvCxnSpPr>
      <xdr:spPr>
        <a:xfrm flipH="1">
          <a:off x="11610643" y="912824"/>
          <a:ext cx="893777" cy="37047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170329</xdr:colOff>
      <xdr:row>6</xdr:row>
      <xdr:rowOff>224118</xdr:rowOff>
    </xdr:from>
    <xdr:to>
      <xdr:col>38</xdr:col>
      <xdr:colOff>8759</xdr:colOff>
      <xdr:row>7</xdr:row>
      <xdr:rowOff>70069</xdr:rowOff>
    </xdr:to>
    <xdr:cxnSp macro="">
      <xdr:nvCxnSpPr>
        <xdr:cNvPr id="11" name="Прямая со стрелкой 10"/>
        <xdr:cNvCxnSpPr/>
      </xdr:nvCxnSpPr>
      <xdr:spPr>
        <a:xfrm flipH="1" flipV="1">
          <a:off x="11013589" y="1435698"/>
          <a:ext cx="1499590" cy="143131"/>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242049</xdr:colOff>
      <xdr:row>11</xdr:row>
      <xdr:rowOff>148896</xdr:rowOff>
    </xdr:from>
    <xdr:to>
      <xdr:col>38</xdr:col>
      <xdr:colOff>0</xdr:colOff>
      <xdr:row>13</xdr:row>
      <xdr:rowOff>89647</xdr:rowOff>
    </xdr:to>
    <xdr:cxnSp macro="">
      <xdr:nvCxnSpPr>
        <xdr:cNvPr id="12" name="Прямая со стрелкой 11"/>
        <xdr:cNvCxnSpPr/>
      </xdr:nvCxnSpPr>
      <xdr:spPr>
        <a:xfrm flipH="1">
          <a:off x="10795749" y="2549196"/>
          <a:ext cx="1708671" cy="436051"/>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105103</xdr:colOff>
      <xdr:row>15</xdr:row>
      <xdr:rowOff>183931</xdr:rowOff>
    </xdr:from>
    <xdr:to>
      <xdr:col>38</xdr:col>
      <xdr:colOff>8760</xdr:colOff>
      <xdr:row>18</xdr:row>
      <xdr:rowOff>52552</xdr:rowOff>
    </xdr:to>
    <xdr:cxnSp macro="">
      <xdr:nvCxnSpPr>
        <xdr:cNvPr id="13" name="Прямая со стрелкой 12"/>
        <xdr:cNvCxnSpPr/>
      </xdr:nvCxnSpPr>
      <xdr:spPr>
        <a:xfrm flipH="1">
          <a:off x="9790123" y="3475771"/>
          <a:ext cx="2723057" cy="562041"/>
        </a:xfrm>
        <a:prstGeom prst="straightConnector1">
          <a:avLst/>
        </a:prstGeom>
        <a:ln>
          <a:solidFill>
            <a:srgbClr val="0066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70070</xdr:colOff>
      <xdr:row>18</xdr:row>
      <xdr:rowOff>245242</xdr:rowOff>
    </xdr:from>
    <xdr:to>
      <xdr:col>38</xdr:col>
      <xdr:colOff>0</xdr:colOff>
      <xdr:row>22</xdr:row>
      <xdr:rowOff>157656</xdr:rowOff>
    </xdr:to>
    <xdr:cxnSp macro="">
      <xdr:nvCxnSpPr>
        <xdr:cNvPr id="14" name="Прямая со стрелкой 13"/>
        <xdr:cNvCxnSpPr/>
      </xdr:nvCxnSpPr>
      <xdr:spPr>
        <a:xfrm flipH="1" flipV="1">
          <a:off x="9175970" y="4230502"/>
          <a:ext cx="3328450" cy="826814"/>
        </a:xfrm>
        <a:prstGeom prst="straightConnector1">
          <a:avLst/>
        </a:prstGeom>
        <a:ln>
          <a:solidFill>
            <a:srgbClr val="CC66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oneCellAnchor>
    <xdr:from>
      <xdr:col>13</xdr:col>
      <xdr:colOff>83820</xdr:colOff>
      <xdr:row>1</xdr:row>
      <xdr:rowOff>0</xdr:rowOff>
    </xdr:from>
    <xdr:ext cx="184731" cy="264560"/>
    <xdr:sp macro="" textlink="">
      <xdr:nvSpPr>
        <xdr:cNvPr id="2" name="TextBox 1"/>
        <xdr:cNvSpPr txBox="1"/>
      </xdr:nvSpPr>
      <xdr:spPr>
        <a:xfrm>
          <a:off x="5425440" y="12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21</xdr:col>
      <xdr:colOff>174170</xdr:colOff>
      <xdr:row>16</xdr:row>
      <xdr:rowOff>43422</xdr:rowOff>
    </xdr:from>
    <xdr:to>
      <xdr:col>24</xdr:col>
      <xdr:colOff>261256</xdr:colOff>
      <xdr:row>17</xdr:row>
      <xdr:rowOff>130628</xdr:rowOff>
    </xdr:to>
    <xdr:sp macro="" textlink="">
      <xdr:nvSpPr>
        <xdr:cNvPr id="3" name="Скругленная прямоугольная выноска 2"/>
        <xdr:cNvSpPr/>
      </xdr:nvSpPr>
      <xdr:spPr>
        <a:xfrm>
          <a:off x="7832270" y="3632442"/>
          <a:ext cx="955766" cy="285326"/>
        </a:xfrm>
        <a:prstGeom prst="wedgeRoundRectCallout">
          <a:avLst>
            <a:gd name="adj1" fmla="val 27563"/>
            <a:gd name="adj2" fmla="val -197177"/>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en-US" sz="1000">
              <a:solidFill>
                <a:sysClr val="windowText" lastClr="000000"/>
              </a:solidFill>
              <a:latin typeface="Times New Roman" pitchFamily="18" charset="0"/>
              <a:cs typeface="Times New Roman" pitchFamily="18" charset="0"/>
            </a:rPr>
            <a:t>minus</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18</xdr:col>
      <xdr:colOff>108688</xdr:colOff>
      <xdr:row>15</xdr:row>
      <xdr:rowOff>268943</xdr:rowOff>
    </xdr:from>
    <xdr:to>
      <xdr:col>20</xdr:col>
      <xdr:colOff>168322</xdr:colOff>
      <xdr:row>17</xdr:row>
      <xdr:rowOff>170330</xdr:rowOff>
    </xdr:to>
    <xdr:sp macro="" textlink="">
      <xdr:nvSpPr>
        <xdr:cNvPr id="4" name="Скругленная прямоугольная выноска 3"/>
        <xdr:cNvSpPr/>
      </xdr:nvSpPr>
      <xdr:spPr>
        <a:xfrm>
          <a:off x="6898108" y="3560783"/>
          <a:ext cx="638754" cy="396687"/>
        </a:xfrm>
        <a:prstGeom prst="wedgeRoundRectCallout">
          <a:avLst>
            <a:gd name="adj1" fmla="val 37342"/>
            <a:gd name="adj2" fmla="val -167563"/>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a:solidFill>
                <a:sysClr val="windowText" lastClr="000000"/>
              </a:solidFill>
              <a:latin typeface="Times New Roman" pitchFamily="18" charset="0"/>
              <a:cs typeface="Times New Roman" pitchFamily="18" charset="0"/>
            </a:rPr>
            <a:t>і - </a:t>
          </a:r>
          <a:r>
            <a:rPr lang="en-US" sz="1000">
              <a:solidFill>
                <a:sysClr val="windowText" lastClr="000000"/>
              </a:solidFill>
              <a:latin typeface="Times New Roman" pitchFamily="18" charset="0"/>
              <a:cs typeface="Times New Roman" pitchFamily="18" charset="0"/>
            </a:rPr>
            <a:t>ukr.</a:t>
          </a:r>
          <a:endParaRPr lang="ru-RU" sz="1000" baseline="0">
            <a:solidFill>
              <a:sysClr val="windowText" lastClr="000000"/>
            </a:solidFill>
            <a:latin typeface="Times New Roman" pitchFamily="18" charset="0"/>
            <a:cs typeface="Times New Roman" pitchFamily="18" charset="0"/>
          </a:endParaRPr>
        </a:p>
        <a:p>
          <a:pPr algn="l"/>
          <a:r>
            <a:rPr lang="en-US" sz="1000" baseline="0">
              <a:solidFill>
                <a:sysClr val="windowText" lastClr="000000"/>
              </a:solidFill>
              <a:latin typeface="Times New Roman" pitchFamily="18" charset="0"/>
              <a:cs typeface="Times New Roman" pitchFamily="18" charset="0"/>
            </a:rPr>
            <a:t>not EN</a:t>
          </a:r>
          <a:r>
            <a:rPr lang="ru-RU" sz="1000" baseline="0">
              <a:solidFill>
                <a:sysClr val="windowText" lastClr="000000"/>
              </a:solidFill>
              <a:latin typeface="Times New Roman" pitchFamily="18" charset="0"/>
              <a:cs typeface="Times New Roman" pitchFamily="18" charset="0"/>
            </a:rPr>
            <a:t> !!!</a:t>
          </a:r>
          <a:endParaRPr lang="ru-RU" sz="1000">
            <a:solidFill>
              <a:sysClr val="windowText" lastClr="000000"/>
            </a:solidFill>
            <a:latin typeface="Times New Roman" pitchFamily="18" charset="0"/>
            <a:cs typeface="Times New Roman" pitchFamily="18" charset="0"/>
          </a:endParaRPr>
        </a:p>
      </xdr:txBody>
    </xdr:sp>
    <xdr:clientData/>
  </xdr:twoCellAnchor>
  <xdr:twoCellAnchor>
    <xdr:from>
      <xdr:col>13</xdr:col>
      <xdr:colOff>137376</xdr:colOff>
      <xdr:row>16</xdr:row>
      <xdr:rowOff>49716</xdr:rowOff>
    </xdr:from>
    <xdr:to>
      <xdr:col>17</xdr:col>
      <xdr:colOff>52892</xdr:colOff>
      <xdr:row>17</xdr:row>
      <xdr:rowOff>170330</xdr:rowOff>
    </xdr:to>
    <xdr:sp macro="" textlink="">
      <xdr:nvSpPr>
        <xdr:cNvPr id="5" name="Скругленная прямоугольная выноска 4"/>
        <xdr:cNvSpPr/>
      </xdr:nvSpPr>
      <xdr:spPr>
        <a:xfrm>
          <a:off x="5478996" y="3638736"/>
          <a:ext cx="1073756" cy="318734"/>
        </a:xfrm>
        <a:prstGeom prst="wedgeRoundRectCallout">
          <a:avLst>
            <a:gd name="adj1" fmla="val 22505"/>
            <a:gd name="adj2" fmla="val -179896"/>
            <a:gd name="adj3" fmla="val 16667"/>
          </a:avLst>
        </a:prstGeom>
        <a:solidFill>
          <a:schemeClr val="accent5">
            <a:lumMod val="40000"/>
            <a:lumOff val="6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tIns="18000" rIns="18000" bIns="18000" rtlCol="0" anchor="t"/>
        <a:lstStyle/>
        <a:p>
          <a:pPr algn="l"/>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a:t>
          </a:r>
          <a:r>
            <a:rPr lang="ru-RU" sz="1000" baseline="0">
              <a:solidFill>
                <a:sysClr val="windowText" lastClr="000000"/>
              </a:solidFill>
              <a:latin typeface="Times New Roman" pitchFamily="18" charset="0"/>
              <a:cs typeface="Times New Roman" pitchFamily="18" charset="0"/>
            </a:rPr>
            <a:t>·</a:t>
          </a:r>
          <a:r>
            <a:rPr lang="en-US" sz="1000" baseline="0">
              <a:solidFill>
                <a:sysClr val="windowText" lastClr="000000"/>
              </a:solidFill>
              <a:latin typeface="Times New Roman" pitchFamily="18" charset="0"/>
              <a:cs typeface="Times New Roman" pitchFamily="18" charset="0"/>
            </a:rPr>
            <a:t> +Shift </a:t>
          </a:r>
          <a:r>
            <a:rPr lang="ru-RU" sz="1000" baseline="0">
              <a:solidFill>
                <a:sysClr val="windowText" lastClr="000000"/>
              </a:solidFill>
              <a:latin typeface="Times New Roman" pitchFamily="18" charset="0"/>
              <a:cs typeface="Times New Roman" pitchFamily="18" charset="0"/>
            </a:rPr>
            <a:t>)</a:t>
          </a:r>
          <a:endParaRPr lang="ru-RU" sz="1000">
            <a:solidFill>
              <a:sysClr val="windowText" lastClr="000000"/>
            </a:solidFill>
            <a:latin typeface="Times New Roman" pitchFamily="18" charset="0"/>
            <a:cs typeface="Times New Roman" pitchFamily="18" charset="0"/>
          </a:endParaRPr>
        </a:p>
      </xdr:txBody>
    </xdr:sp>
    <xdr:clientData/>
  </xdr:twoCellAnchor>
  <xdr:oneCellAnchor>
    <xdr:from>
      <xdr:col>15</xdr:col>
      <xdr:colOff>83820</xdr:colOff>
      <xdr:row>17</xdr:row>
      <xdr:rowOff>45720</xdr:rowOff>
    </xdr:from>
    <xdr:ext cx="184731" cy="264560"/>
    <xdr:sp macro="" textlink="">
      <xdr:nvSpPr>
        <xdr:cNvPr id="6" name="TextBox 5"/>
        <xdr:cNvSpPr txBox="1"/>
      </xdr:nvSpPr>
      <xdr:spPr>
        <a:xfrm>
          <a:off x="6004560" y="3832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6</xdr:col>
      <xdr:colOff>0</xdr:colOff>
      <xdr:row>7</xdr:row>
      <xdr:rowOff>175172</xdr:rowOff>
    </xdr:from>
    <xdr:to>
      <xdr:col>8</xdr:col>
      <xdr:colOff>0</xdr:colOff>
      <xdr:row>8</xdr:row>
      <xdr:rowOff>91440</xdr:rowOff>
    </xdr:to>
    <xdr:cxnSp macro="">
      <xdr:nvCxnSpPr>
        <xdr:cNvPr id="7" name="Прямая со стрелкой 6"/>
        <xdr:cNvCxnSpPr/>
      </xdr:nvCxnSpPr>
      <xdr:spPr>
        <a:xfrm>
          <a:off x="3482340" y="1683932"/>
          <a:ext cx="411480" cy="114388"/>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500743</xdr:colOff>
      <xdr:row>3</xdr:row>
      <xdr:rowOff>0</xdr:rowOff>
    </xdr:from>
    <xdr:to>
      <xdr:col>8</xdr:col>
      <xdr:colOff>121920</xdr:colOff>
      <xdr:row>6</xdr:row>
      <xdr:rowOff>45720</xdr:rowOff>
    </xdr:to>
    <xdr:cxnSp macro="">
      <xdr:nvCxnSpPr>
        <xdr:cNvPr id="8" name="Прямая со стрелкой 7"/>
        <xdr:cNvCxnSpPr/>
      </xdr:nvCxnSpPr>
      <xdr:spPr>
        <a:xfrm>
          <a:off x="3365863" y="586740"/>
          <a:ext cx="649877" cy="670560"/>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188261</xdr:colOff>
      <xdr:row>2</xdr:row>
      <xdr:rowOff>131380</xdr:rowOff>
    </xdr:from>
    <xdr:to>
      <xdr:col>33</xdr:col>
      <xdr:colOff>0</xdr:colOff>
      <xdr:row>4</xdr:row>
      <xdr:rowOff>44823</xdr:rowOff>
    </xdr:to>
    <xdr:cxnSp macro="">
      <xdr:nvCxnSpPr>
        <xdr:cNvPr id="9" name="Прямая со стрелкой 8"/>
        <xdr:cNvCxnSpPr/>
      </xdr:nvCxnSpPr>
      <xdr:spPr>
        <a:xfrm flipH="1">
          <a:off x="10162841" y="459040"/>
          <a:ext cx="969979" cy="39350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188263</xdr:colOff>
      <xdr:row>4</xdr:row>
      <xdr:rowOff>105104</xdr:rowOff>
    </xdr:from>
    <xdr:to>
      <xdr:col>38</xdr:col>
      <xdr:colOff>0</xdr:colOff>
      <xdr:row>6</xdr:row>
      <xdr:rowOff>71717</xdr:rowOff>
    </xdr:to>
    <xdr:cxnSp macro="">
      <xdr:nvCxnSpPr>
        <xdr:cNvPr id="10" name="Прямая со стрелкой 9"/>
        <xdr:cNvCxnSpPr/>
      </xdr:nvCxnSpPr>
      <xdr:spPr>
        <a:xfrm flipH="1">
          <a:off x="11610643" y="912824"/>
          <a:ext cx="893777" cy="370473"/>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170329</xdr:colOff>
      <xdr:row>6</xdr:row>
      <xdr:rowOff>224118</xdr:rowOff>
    </xdr:from>
    <xdr:to>
      <xdr:col>38</xdr:col>
      <xdr:colOff>8759</xdr:colOff>
      <xdr:row>7</xdr:row>
      <xdr:rowOff>70069</xdr:rowOff>
    </xdr:to>
    <xdr:cxnSp macro="">
      <xdr:nvCxnSpPr>
        <xdr:cNvPr id="11" name="Прямая со стрелкой 10"/>
        <xdr:cNvCxnSpPr/>
      </xdr:nvCxnSpPr>
      <xdr:spPr>
        <a:xfrm flipH="1" flipV="1">
          <a:off x="11013589" y="1435698"/>
          <a:ext cx="1499590" cy="143131"/>
        </a:xfrm>
        <a:prstGeom prst="straightConnector1">
          <a:avLst/>
        </a:prstGeom>
        <a:ln>
          <a:solidFill>
            <a:schemeClr val="tx1"/>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242049</xdr:colOff>
      <xdr:row>11</xdr:row>
      <xdr:rowOff>148896</xdr:rowOff>
    </xdr:from>
    <xdr:to>
      <xdr:col>38</xdr:col>
      <xdr:colOff>0</xdr:colOff>
      <xdr:row>13</xdr:row>
      <xdr:rowOff>89647</xdr:rowOff>
    </xdr:to>
    <xdr:cxnSp macro="">
      <xdr:nvCxnSpPr>
        <xdr:cNvPr id="12" name="Прямая со стрелкой 11"/>
        <xdr:cNvCxnSpPr/>
      </xdr:nvCxnSpPr>
      <xdr:spPr>
        <a:xfrm flipH="1">
          <a:off x="10795749" y="2549196"/>
          <a:ext cx="1708671" cy="436051"/>
        </a:xfrm>
        <a:prstGeom prst="straightConnector1">
          <a:avLst/>
        </a:prstGeom>
        <a:ln>
          <a:solidFill>
            <a:sysClr val="windowText" lastClr="0000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105103</xdr:colOff>
      <xdr:row>15</xdr:row>
      <xdr:rowOff>183931</xdr:rowOff>
    </xdr:from>
    <xdr:to>
      <xdr:col>38</xdr:col>
      <xdr:colOff>8760</xdr:colOff>
      <xdr:row>18</xdr:row>
      <xdr:rowOff>52552</xdr:rowOff>
    </xdr:to>
    <xdr:cxnSp macro="">
      <xdr:nvCxnSpPr>
        <xdr:cNvPr id="13" name="Прямая со стрелкой 12"/>
        <xdr:cNvCxnSpPr/>
      </xdr:nvCxnSpPr>
      <xdr:spPr>
        <a:xfrm flipH="1">
          <a:off x="9790123" y="3475771"/>
          <a:ext cx="2723057" cy="562041"/>
        </a:xfrm>
        <a:prstGeom prst="straightConnector1">
          <a:avLst/>
        </a:prstGeom>
        <a:ln>
          <a:solidFill>
            <a:srgbClr val="0066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70070</xdr:colOff>
      <xdr:row>18</xdr:row>
      <xdr:rowOff>245242</xdr:rowOff>
    </xdr:from>
    <xdr:to>
      <xdr:col>38</xdr:col>
      <xdr:colOff>0</xdr:colOff>
      <xdr:row>22</xdr:row>
      <xdr:rowOff>157656</xdr:rowOff>
    </xdr:to>
    <xdr:cxnSp macro="">
      <xdr:nvCxnSpPr>
        <xdr:cNvPr id="14" name="Прямая со стрелкой 13"/>
        <xdr:cNvCxnSpPr/>
      </xdr:nvCxnSpPr>
      <xdr:spPr>
        <a:xfrm flipH="1" flipV="1">
          <a:off x="9175970" y="4230502"/>
          <a:ext cx="3328450" cy="826814"/>
        </a:xfrm>
        <a:prstGeom prst="straightConnector1">
          <a:avLst/>
        </a:prstGeom>
        <a:ln>
          <a:solidFill>
            <a:srgbClr val="CC6600"/>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5"/>
  <sheetViews>
    <sheetView tabSelected="1" zoomScale="85" zoomScaleNormal="85" workbookViewId="0">
      <selection activeCell="C22" sqref="C22"/>
    </sheetView>
  </sheetViews>
  <sheetFormatPr defaultRowHeight="15.6" x14ac:dyDescent="0.3"/>
  <cols>
    <col min="2" max="2" width="29.6640625" customWidth="1"/>
    <col min="3" max="3" width="26.21875" style="45" customWidth="1"/>
    <col min="5" max="5" width="212.109375" style="63" customWidth="1"/>
    <col min="6" max="6" width="119.5546875" customWidth="1"/>
  </cols>
  <sheetData>
    <row r="2" spans="2:5" ht="16.2" x14ac:dyDescent="0.35">
      <c r="B2" s="114" t="s">
        <v>320</v>
      </c>
      <c r="C2" s="115"/>
      <c r="E2" s="76" t="s">
        <v>329</v>
      </c>
    </row>
    <row r="3" spans="2:5" ht="16.2" x14ac:dyDescent="0.35">
      <c r="B3" s="70" t="s">
        <v>238</v>
      </c>
      <c r="C3" s="70" t="s">
        <v>239</v>
      </c>
      <c r="E3" s="77" t="s">
        <v>330</v>
      </c>
    </row>
    <row r="4" spans="2:5" ht="16.2" x14ac:dyDescent="0.35">
      <c r="B4" s="49" t="s">
        <v>323</v>
      </c>
      <c r="C4" s="107">
        <v>1</v>
      </c>
      <c r="E4" s="77" t="s">
        <v>547</v>
      </c>
    </row>
    <row r="5" spans="2:5" ht="16.2" x14ac:dyDescent="0.35">
      <c r="B5" s="49" t="s">
        <v>322</v>
      </c>
      <c r="C5" s="107">
        <v>1</v>
      </c>
      <c r="E5" s="77" t="s">
        <v>339</v>
      </c>
    </row>
    <row r="6" spans="2:5" ht="16.2" x14ac:dyDescent="0.35">
      <c r="B6" s="114" t="s">
        <v>321</v>
      </c>
      <c r="C6" s="115"/>
      <c r="E6" s="77" t="s">
        <v>481</v>
      </c>
    </row>
    <row r="7" spans="2:5" ht="16.2" x14ac:dyDescent="0.35">
      <c r="B7" s="70" t="s">
        <v>238</v>
      </c>
      <c r="C7" s="70" t="s">
        <v>239</v>
      </c>
      <c r="E7" s="63" t="s">
        <v>548</v>
      </c>
    </row>
    <row r="8" spans="2:5" ht="16.2" x14ac:dyDescent="0.35">
      <c r="B8" s="47" t="s">
        <v>242</v>
      </c>
      <c r="C8" s="300">
        <v>1</v>
      </c>
      <c r="E8" s="64" t="s">
        <v>554</v>
      </c>
    </row>
    <row r="9" spans="2:5" ht="16.2" x14ac:dyDescent="0.35">
      <c r="B9" s="48" t="s">
        <v>243</v>
      </c>
      <c r="C9" s="300">
        <v>1</v>
      </c>
      <c r="E9" s="64" t="s">
        <v>555</v>
      </c>
    </row>
    <row r="10" spans="2:5" ht="16.2" x14ac:dyDescent="0.35">
      <c r="B10" s="62" t="s">
        <v>244</v>
      </c>
      <c r="C10" s="300">
        <v>1</v>
      </c>
      <c r="E10" s="64" t="s">
        <v>555</v>
      </c>
    </row>
    <row r="11" spans="2:5" ht="16.2" x14ac:dyDescent="0.35">
      <c r="B11" s="46" t="s">
        <v>245</v>
      </c>
      <c r="C11" s="300">
        <v>1</v>
      </c>
      <c r="E11" s="64" t="s">
        <v>555</v>
      </c>
    </row>
    <row r="12" spans="2:5" ht="16.2" x14ac:dyDescent="0.35">
      <c r="B12" s="47" t="s">
        <v>549</v>
      </c>
      <c r="C12" s="300" t="s">
        <v>550</v>
      </c>
    </row>
    <row r="13" spans="2:5" ht="16.2" x14ac:dyDescent="0.35">
      <c r="B13" s="47" t="s">
        <v>246</v>
      </c>
      <c r="C13" s="300" t="s">
        <v>550</v>
      </c>
      <c r="E13" s="78" t="s">
        <v>331</v>
      </c>
    </row>
    <row r="14" spans="2:5" ht="16.2" x14ac:dyDescent="0.35">
      <c r="B14" s="46" t="s">
        <v>551</v>
      </c>
      <c r="C14" s="300" t="s">
        <v>550</v>
      </c>
    </row>
    <row r="15" spans="2:5" ht="16.2" x14ac:dyDescent="0.35">
      <c r="B15" s="46" t="s">
        <v>247</v>
      </c>
      <c r="C15" s="300">
        <v>3</v>
      </c>
      <c r="E15" s="78" t="s">
        <v>331</v>
      </c>
    </row>
    <row r="16" spans="2:5" ht="16.2" x14ac:dyDescent="0.35">
      <c r="B16" s="65" t="s">
        <v>248</v>
      </c>
      <c r="C16" s="300">
        <v>1</v>
      </c>
    </row>
    <row r="17" spans="2:5" ht="16.2" x14ac:dyDescent="0.35">
      <c r="B17" s="65" t="s">
        <v>553</v>
      </c>
      <c r="C17" s="300" t="s">
        <v>256</v>
      </c>
    </row>
    <row r="18" spans="2:5" ht="16.2" x14ac:dyDescent="0.35">
      <c r="B18" s="65" t="s">
        <v>249</v>
      </c>
      <c r="C18" s="300" t="s">
        <v>550</v>
      </c>
      <c r="E18" s="78" t="s">
        <v>331</v>
      </c>
    </row>
    <row r="19" spans="2:5" ht="16.2" x14ac:dyDescent="0.35">
      <c r="B19" s="65" t="s">
        <v>250</v>
      </c>
      <c r="C19" s="300">
        <v>1</v>
      </c>
      <c r="E19" s="78" t="s">
        <v>331</v>
      </c>
    </row>
    <row r="20" spans="2:5" ht="16.2" x14ac:dyDescent="0.35">
      <c r="B20" s="65" t="s">
        <v>251</v>
      </c>
      <c r="C20" s="300">
        <v>2</v>
      </c>
      <c r="E20" s="78" t="s">
        <v>331</v>
      </c>
    </row>
    <row r="21" spans="2:5" ht="16.2" x14ac:dyDescent="0.35">
      <c r="B21" s="65" t="s">
        <v>252</v>
      </c>
      <c r="C21" s="300"/>
      <c r="E21" s="78" t="s">
        <v>331</v>
      </c>
    </row>
    <row r="22" spans="2:5" ht="16.2" x14ac:dyDescent="0.35">
      <c r="B22" s="65" t="s">
        <v>552</v>
      </c>
      <c r="C22" s="300" t="s">
        <v>601</v>
      </c>
    </row>
    <row r="23" spans="2:5" ht="16.2" x14ac:dyDescent="0.35">
      <c r="B23" s="65" t="s">
        <v>253</v>
      </c>
      <c r="C23" s="300" t="s">
        <v>550</v>
      </c>
      <c r="E23" s="78" t="s">
        <v>331</v>
      </c>
    </row>
    <row r="24" spans="2:5" ht="16.2" x14ac:dyDescent="0.35">
      <c r="B24" s="49" t="s">
        <v>254</v>
      </c>
      <c r="C24" s="300">
        <v>4</v>
      </c>
      <c r="E24" s="78" t="s">
        <v>331</v>
      </c>
    </row>
    <row r="25" spans="2:5" ht="16.2" x14ac:dyDescent="0.35">
      <c r="B25" s="49" t="s">
        <v>255</v>
      </c>
      <c r="C25" s="300">
        <v>1</v>
      </c>
    </row>
  </sheetData>
  <mergeCells count="2">
    <mergeCell ref="B6:C6"/>
    <mergeCell ref="B2:C2"/>
  </mergeCells>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1"/>
  <sheetViews>
    <sheetView zoomScale="88" zoomScaleNormal="88" workbookViewId="0">
      <selection activeCell="AV2" sqref="AV2"/>
    </sheetView>
  </sheetViews>
  <sheetFormatPr defaultRowHeight="15.6" x14ac:dyDescent="0.35"/>
  <cols>
    <col min="1" max="1" width="15.6640625" style="5" customWidth="1"/>
    <col min="2" max="2" width="2.77734375" style="5" customWidth="1"/>
    <col min="3" max="4" width="7.21875" style="5" customWidth="1"/>
    <col min="5" max="5" width="8.88671875" style="5"/>
    <col min="6" max="6" width="9" style="5" customWidth="1"/>
    <col min="7" max="7" width="1.77734375" style="5" customWidth="1"/>
    <col min="8" max="37" width="4.21875" style="5" customWidth="1"/>
    <col min="38" max="43" width="3.109375" style="5" customWidth="1"/>
    <col min="44" max="44" width="8" style="5" customWidth="1"/>
    <col min="45" max="45" width="3.109375" style="5" customWidth="1"/>
    <col min="46" max="46" width="2.6640625" style="5" customWidth="1"/>
    <col min="47" max="16384" width="8.88671875" style="5"/>
  </cols>
  <sheetData>
    <row r="1" spans="1:46" ht="10.199999999999999" customHeight="1" x14ac:dyDescent="0.35"/>
    <row r="2" spans="1:46" x14ac:dyDescent="0.35">
      <c r="A2" s="39" t="s">
        <v>171</v>
      </c>
      <c r="B2" s="91"/>
      <c r="C2" s="92"/>
      <c r="D2" s="92"/>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2"/>
      <c r="AM2" s="92"/>
      <c r="AN2" s="92"/>
      <c r="AO2" s="92"/>
      <c r="AP2" s="92"/>
      <c r="AQ2" s="92"/>
      <c r="AR2" s="92"/>
      <c r="AS2" s="92"/>
      <c r="AT2" s="94"/>
    </row>
    <row r="3" spans="1:46" ht="20.399999999999999" customHeight="1" x14ac:dyDescent="0.45">
      <c r="B3" s="95"/>
      <c r="C3" s="96"/>
      <c r="D3" s="253" t="str">
        <f>HLOOKUP(A2,settings_LNG!A1:AD262,21,FALSE)</f>
        <v>Апостраф для укр. яз</v>
      </c>
      <c r="E3" s="254"/>
      <c r="F3" s="255"/>
      <c r="G3" s="96"/>
      <c r="H3" s="187" t="str">
        <f>HLOOKUP(A2,settings_LNG!A1:AD262,2,FALSE)</f>
        <v>Пашырэнне раскладкі клавіятуры ў праграме "Keybord Assistant 2.0.0"</v>
      </c>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8" t="str">
        <f>HLOOKUP(A2,settings_LNG!A1:AD262,24,FALSE)</f>
        <v>Кароткае працяжнік</v>
      </c>
      <c r="AI3" s="189"/>
      <c r="AJ3" s="189"/>
      <c r="AK3" s="189"/>
      <c r="AL3" s="189"/>
      <c r="AM3" s="190"/>
      <c r="AN3" s="96"/>
      <c r="AO3" s="96"/>
      <c r="AP3" s="96"/>
      <c r="AQ3" s="96"/>
      <c r="AR3" s="96"/>
      <c r="AS3" s="96"/>
      <c r="AT3" s="97"/>
    </row>
    <row r="4" spans="1:46" ht="17.399999999999999" thickBot="1" x14ac:dyDescent="0.4">
      <c r="B4" s="95"/>
      <c r="C4" s="98"/>
      <c r="D4" s="98"/>
      <c r="E4" s="98"/>
      <c r="F4" s="98"/>
      <c r="G4" s="96"/>
      <c r="H4" s="191" t="str">
        <f>HLOOKUP(A2,settings_LNG!A1:AD262,3,FALSE)</f>
        <v>Аўтар праграмы: Крутаў А.Ю.; E-mail: kaiu@mail.ru; website: kaiu.narod.ru</v>
      </c>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96"/>
      <c r="AI4" s="96"/>
      <c r="AJ4" s="96"/>
      <c r="AK4" s="96"/>
      <c r="AL4" s="96"/>
      <c r="AM4" s="96"/>
      <c r="AN4" s="96"/>
      <c r="AO4" s="96"/>
      <c r="AP4" s="96"/>
      <c r="AQ4" s="96"/>
      <c r="AR4" s="96"/>
      <c r="AS4" s="96"/>
      <c r="AT4" s="97"/>
    </row>
    <row r="5" spans="1:46" s="1" customFormat="1" ht="15.6" customHeight="1" x14ac:dyDescent="0.35">
      <c r="B5" s="99"/>
      <c r="C5" s="256" t="str">
        <f>HLOOKUP(A2,settings_LNG!A1:AD262,22,FALSE)</f>
        <v>RAlt+Tab+m## - праца замест мышы. mL2 - 2 клік леў. кнопкі, mR - заліпанне правай кнопкі. m↑ - перасоўванне курсора мышы. m→| - хуткае перамяшчэнне наперад да краю экрана. mS↑ - пракрутка ўверх.</v>
      </c>
      <c r="D5" s="257"/>
      <c r="E5" s="257"/>
      <c r="F5" s="258"/>
      <c r="G5" s="98"/>
      <c r="H5" s="16" t="s">
        <v>38</v>
      </c>
      <c r="I5" s="25" t="s">
        <v>94</v>
      </c>
      <c r="J5" s="16" t="s">
        <v>9</v>
      </c>
      <c r="K5" s="26" t="s">
        <v>112</v>
      </c>
      <c r="L5" s="16" t="s">
        <v>11</v>
      </c>
      <c r="M5" s="26" t="s">
        <v>113</v>
      </c>
      <c r="N5" s="16" t="s">
        <v>12</v>
      </c>
      <c r="O5" s="26" t="s">
        <v>114</v>
      </c>
      <c r="P5" s="16" t="s">
        <v>13</v>
      </c>
      <c r="Q5" s="26" t="s">
        <v>115</v>
      </c>
      <c r="R5" s="16" t="s">
        <v>14</v>
      </c>
      <c r="S5" s="26"/>
      <c r="T5" s="16" t="s">
        <v>42</v>
      </c>
      <c r="U5" s="25" t="s">
        <v>116</v>
      </c>
      <c r="V5" s="16" t="s">
        <v>41</v>
      </c>
      <c r="W5" s="26" t="s">
        <v>123</v>
      </c>
      <c r="X5" s="16"/>
      <c r="Y5" s="26"/>
      <c r="Z5" s="16"/>
      <c r="AA5" s="26" t="s">
        <v>168</v>
      </c>
      <c r="AB5" s="16"/>
      <c r="AC5" s="26" t="s">
        <v>169</v>
      </c>
      <c r="AD5" s="16" t="s">
        <v>17</v>
      </c>
      <c r="AE5" s="26" t="s">
        <v>17</v>
      </c>
      <c r="AF5" s="16" t="s">
        <v>8</v>
      </c>
      <c r="AG5" s="26" t="s">
        <v>8</v>
      </c>
      <c r="AH5" s="16" t="s">
        <v>44</v>
      </c>
      <c r="AI5" s="26"/>
      <c r="AJ5" s="6"/>
      <c r="AK5" s="26"/>
      <c r="AL5" s="86"/>
      <c r="AM5" s="222" t="str">
        <f>HLOOKUP(A2,settings_LNG!A1:AD262,25,FALSE)</f>
        <v>Націск</v>
      </c>
      <c r="AN5" s="223"/>
      <c r="AO5" s="223"/>
      <c r="AP5" s="223"/>
      <c r="AQ5" s="223"/>
      <c r="AR5" s="223"/>
      <c r="AS5" s="224"/>
      <c r="AT5" s="100"/>
    </row>
    <row r="6" spans="1:46" s="1" customFormat="1" ht="16.2" customHeight="1" thickBot="1" x14ac:dyDescent="0.4">
      <c r="B6" s="99"/>
      <c r="C6" s="259"/>
      <c r="D6" s="260"/>
      <c r="E6" s="260"/>
      <c r="F6" s="261"/>
      <c r="G6" s="98"/>
      <c r="H6" s="3" t="s">
        <v>0</v>
      </c>
      <c r="I6" s="90" t="s">
        <v>147</v>
      </c>
      <c r="J6" s="3" t="s">
        <v>1</v>
      </c>
      <c r="K6" s="2" t="s">
        <v>95</v>
      </c>
      <c r="L6" s="3" t="s">
        <v>2</v>
      </c>
      <c r="M6" s="2" t="s">
        <v>96</v>
      </c>
      <c r="N6" s="3" t="s">
        <v>3</v>
      </c>
      <c r="O6" s="2" t="s">
        <v>97</v>
      </c>
      <c r="P6" s="3" t="s">
        <v>4</v>
      </c>
      <c r="Q6" s="2" t="s">
        <v>4</v>
      </c>
      <c r="R6" s="3" t="s">
        <v>5</v>
      </c>
      <c r="S6" s="2" t="s">
        <v>14</v>
      </c>
      <c r="T6" s="3" t="s">
        <v>6</v>
      </c>
      <c r="U6" s="2" t="s">
        <v>51</v>
      </c>
      <c r="V6" s="3" t="s">
        <v>7</v>
      </c>
      <c r="W6" s="2"/>
      <c r="X6" s="31" t="s">
        <v>46</v>
      </c>
      <c r="Y6" s="2" t="s">
        <v>41</v>
      </c>
      <c r="Z6" s="31" t="s">
        <v>47</v>
      </c>
      <c r="AA6" s="2" t="s">
        <v>52</v>
      </c>
      <c r="AB6" s="31" t="s">
        <v>48</v>
      </c>
      <c r="AC6" s="2" t="s">
        <v>54</v>
      </c>
      <c r="AD6" s="3" t="s">
        <v>18</v>
      </c>
      <c r="AE6" s="2" t="s">
        <v>18</v>
      </c>
      <c r="AF6" s="3" t="s">
        <v>43</v>
      </c>
      <c r="AG6" s="2" t="s">
        <v>43</v>
      </c>
      <c r="AH6" s="3" t="s">
        <v>19</v>
      </c>
      <c r="AI6" s="2"/>
      <c r="AJ6" s="3"/>
      <c r="AK6" s="2"/>
      <c r="AL6" s="87"/>
      <c r="AM6" s="98"/>
      <c r="AN6" s="98"/>
      <c r="AO6" s="98"/>
      <c r="AP6" s="98"/>
      <c r="AQ6" s="98"/>
      <c r="AR6" s="98"/>
      <c r="AS6" s="87"/>
      <c r="AT6" s="100"/>
    </row>
    <row r="7" spans="1:46" ht="23.4" customHeight="1" thickBot="1" x14ac:dyDescent="0.4">
      <c r="B7" s="95"/>
      <c r="C7" s="259"/>
      <c r="D7" s="260"/>
      <c r="E7" s="260"/>
      <c r="F7" s="261"/>
      <c r="G7" s="96"/>
      <c r="H7" s="52" t="s">
        <v>241</v>
      </c>
      <c r="I7" s="51" t="s">
        <v>240</v>
      </c>
      <c r="J7" s="112" t="s">
        <v>557</v>
      </c>
      <c r="K7" s="55"/>
      <c r="L7" s="112" t="s">
        <v>558</v>
      </c>
      <c r="M7" s="55"/>
      <c r="N7" s="112" t="s">
        <v>559</v>
      </c>
      <c r="O7" s="55"/>
      <c r="P7" s="112" t="s">
        <v>560</v>
      </c>
      <c r="Q7" s="55"/>
      <c r="R7" s="112" t="s">
        <v>561</v>
      </c>
      <c r="S7" s="50" t="s">
        <v>98</v>
      </c>
      <c r="T7" s="112" t="s">
        <v>562</v>
      </c>
      <c r="U7" s="51" t="s">
        <v>147</v>
      </c>
      <c r="V7" s="112" t="s">
        <v>563</v>
      </c>
      <c r="W7" s="55"/>
      <c r="X7" s="112" t="s">
        <v>566</v>
      </c>
      <c r="Y7" s="50" t="s">
        <v>93</v>
      </c>
      <c r="Z7" s="112" t="s">
        <v>564</v>
      </c>
      <c r="AA7" s="55"/>
      <c r="AB7" s="112" t="s">
        <v>565</v>
      </c>
      <c r="AC7" s="55"/>
      <c r="AD7" s="79" t="s">
        <v>20</v>
      </c>
      <c r="AE7" s="53" t="s">
        <v>160</v>
      </c>
      <c r="AF7" s="79" t="s">
        <v>21</v>
      </c>
      <c r="AG7" s="54" t="s">
        <v>37</v>
      </c>
      <c r="AH7" s="4" t="s">
        <v>22</v>
      </c>
      <c r="AI7" s="55" t="s">
        <v>69</v>
      </c>
      <c r="AJ7" s="192" t="s">
        <v>23</v>
      </c>
      <c r="AK7" s="193"/>
      <c r="AL7" s="36"/>
      <c r="AM7" s="225" t="str">
        <f>HLOOKUP(A2,settings_LNG!A1:AD262,26,FALSE)</f>
        <v>Непарыўны прабел, вялікае працяжнік і прабел</v>
      </c>
      <c r="AN7" s="226"/>
      <c r="AO7" s="226"/>
      <c r="AP7" s="226"/>
      <c r="AQ7" s="226"/>
      <c r="AR7" s="226"/>
      <c r="AS7" s="227"/>
      <c r="AT7" s="108"/>
    </row>
    <row r="8" spans="1:46" s="1" customFormat="1" ht="15.6" customHeight="1" x14ac:dyDescent="0.35">
      <c r="B8" s="99"/>
      <c r="C8" s="259"/>
      <c r="D8" s="260"/>
      <c r="E8" s="260"/>
      <c r="F8" s="261"/>
      <c r="G8" s="98"/>
      <c r="H8" s="84"/>
      <c r="I8" s="194" t="str">
        <f>HLOOKUP(A2,settings_LNG!A1:AD262,4,FALSE)</f>
        <v>мыш</v>
      </c>
      <c r="J8" s="195"/>
      <c r="K8" s="81" t="s">
        <v>88</v>
      </c>
      <c r="L8" s="25" t="s">
        <v>117</v>
      </c>
      <c r="M8" s="16" t="s">
        <v>89</v>
      </c>
      <c r="N8" s="26" t="s">
        <v>164</v>
      </c>
      <c r="O8" s="33" t="s">
        <v>86</v>
      </c>
      <c r="P8" s="26" t="s">
        <v>165</v>
      </c>
      <c r="Q8" s="18" t="s">
        <v>76</v>
      </c>
      <c r="R8" s="25" t="s">
        <v>119</v>
      </c>
      <c r="S8" s="19"/>
      <c r="T8" s="26" t="s">
        <v>118</v>
      </c>
      <c r="U8" s="6"/>
      <c r="V8" s="26" t="s">
        <v>124</v>
      </c>
      <c r="W8" s="12" t="s">
        <v>135</v>
      </c>
      <c r="X8" s="26" t="s">
        <v>125</v>
      </c>
      <c r="Y8" s="10" t="s">
        <v>71</v>
      </c>
      <c r="Z8" s="26" t="s">
        <v>92</v>
      </c>
      <c r="AA8" s="12" t="s">
        <v>84</v>
      </c>
      <c r="AB8" s="26" t="s">
        <v>126</v>
      </c>
      <c r="AC8" s="13" t="s">
        <v>82</v>
      </c>
      <c r="AD8" s="26" t="s">
        <v>40</v>
      </c>
      <c r="AE8" s="16" t="s">
        <v>66</v>
      </c>
      <c r="AF8" s="26" t="s">
        <v>66</v>
      </c>
      <c r="AG8" s="16" t="s">
        <v>68</v>
      </c>
      <c r="AH8" s="27" t="s">
        <v>68</v>
      </c>
      <c r="AI8" s="196"/>
      <c r="AJ8" s="197"/>
      <c r="AK8" s="198"/>
      <c r="AL8" s="98"/>
      <c r="AM8" s="228"/>
      <c r="AN8" s="229"/>
      <c r="AO8" s="229"/>
      <c r="AP8" s="229"/>
      <c r="AQ8" s="229"/>
      <c r="AR8" s="229"/>
      <c r="AS8" s="230"/>
      <c r="AT8" s="100"/>
    </row>
    <row r="9" spans="1:46" s="1" customFormat="1" ht="15.6" customHeight="1" thickBot="1" x14ac:dyDescent="0.5">
      <c r="B9" s="99"/>
      <c r="C9" s="259"/>
      <c r="D9" s="260"/>
      <c r="E9" s="260"/>
      <c r="F9" s="261"/>
      <c r="G9" s="98"/>
      <c r="H9" s="85"/>
      <c r="I9" s="202" t="s">
        <v>134</v>
      </c>
      <c r="J9" s="203"/>
      <c r="K9" s="83" t="s">
        <v>29</v>
      </c>
      <c r="L9" s="2"/>
      <c r="M9" s="22" t="s">
        <v>31</v>
      </c>
      <c r="N9" s="2" t="s">
        <v>166</v>
      </c>
      <c r="O9" s="21" t="s">
        <v>86</v>
      </c>
      <c r="P9" s="2" t="s">
        <v>98</v>
      </c>
      <c r="Q9" s="21" t="s">
        <v>76</v>
      </c>
      <c r="R9" s="2" t="s">
        <v>99</v>
      </c>
      <c r="S9" s="29" t="s">
        <v>72</v>
      </c>
      <c r="T9" s="2" t="s">
        <v>100</v>
      </c>
      <c r="U9" s="29" t="s">
        <v>45</v>
      </c>
      <c r="V9" s="2" t="s">
        <v>101</v>
      </c>
      <c r="W9" s="30" t="s">
        <v>50</v>
      </c>
      <c r="X9" s="2" t="s">
        <v>102</v>
      </c>
      <c r="Y9" s="29" t="s">
        <v>51</v>
      </c>
      <c r="Z9" s="2" t="s">
        <v>85</v>
      </c>
      <c r="AA9" s="31" t="s">
        <v>49</v>
      </c>
      <c r="AB9" s="2" t="s">
        <v>103</v>
      </c>
      <c r="AC9" s="31" t="s">
        <v>60</v>
      </c>
      <c r="AD9" s="2" t="s">
        <v>39</v>
      </c>
      <c r="AE9" s="3" t="s">
        <v>65</v>
      </c>
      <c r="AF9" s="2" t="s">
        <v>65</v>
      </c>
      <c r="AG9" s="3" t="s">
        <v>67</v>
      </c>
      <c r="AH9" s="7" t="s">
        <v>67</v>
      </c>
      <c r="AI9" s="199"/>
      <c r="AJ9" s="200"/>
      <c r="AK9" s="201"/>
      <c r="AL9" s="98"/>
      <c r="AM9" s="231"/>
      <c r="AN9" s="232"/>
      <c r="AO9" s="232"/>
      <c r="AP9" s="232"/>
      <c r="AQ9" s="232"/>
      <c r="AR9" s="232"/>
      <c r="AS9" s="233"/>
      <c r="AT9" s="100"/>
    </row>
    <row r="10" spans="1:46" ht="23.4" customHeight="1" thickBot="1" x14ac:dyDescent="0.4">
      <c r="B10" s="95"/>
      <c r="C10" s="259"/>
      <c r="D10" s="260"/>
      <c r="E10" s="260"/>
      <c r="F10" s="261"/>
      <c r="G10" s="96"/>
      <c r="H10" s="204" t="s">
        <v>63</v>
      </c>
      <c r="I10" s="205"/>
      <c r="J10" s="206"/>
      <c r="K10" s="67" t="s">
        <v>258</v>
      </c>
      <c r="L10" s="80" t="s">
        <v>259</v>
      </c>
      <c r="M10" s="66" t="s">
        <v>260</v>
      </c>
      <c r="N10" s="80" t="s">
        <v>261</v>
      </c>
      <c r="O10" s="66" t="s">
        <v>262</v>
      </c>
      <c r="P10" s="80" t="s">
        <v>263</v>
      </c>
      <c r="Q10" s="66" t="s">
        <v>264</v>
      </c>
      <c r="R10" s="80" t="s">
        <v>265</v>
      </c>
      <c r="S10" s="66" t="s">
        <v>266</v>
      </c>
      <c r="T10" s="80" t="s">
        <v>267</v>
      </c>
      <c r="U10" s="66" t="s">
        <v>268</v>
      </c>
      <c r="V10" s="80" t="s">
        <v>269</v>
      </c>
      <c r="W10" s="66" t="s">
        <v>270</v>
      </c>
      <c r="X10" s="80" t="s">
        <v>271</v>
      </c>
      <c r="Y10" s="66" t="s">
        <v>272</v>
      </c>
      <c r="Z10" s="80" t="s">
        <v>273</v>
      </c>
      <c r="AA10" s="66" t="s">
        <v>274</v>
      </c>
      <c r="AB10" s="80" t="s">
        <v>90</v>
      </c>
      <c r="AC10" s="66" t="s">
        <v>276</v>
      </c>
      <c r="AD10" s="80" t="s">
        <v>277</v>
      </c>
      <c r="AE10" s="66" t="s">
        <v>65</v>
      </c>
      <c r="AF10" s="80" t="s">
        <v>278</v>
      </c>
      <c r="AG10" s="66" t="s">
        <v>67</v>
      </c>
      <c r="AH10" s="59" t="s">
        <v>10</v>
      </c>
      <c r="AI10" s="199"/>
      <c r="AJ10" s="200"/>
      <c r="AK10" s="201"/>
      <c r="AL10" s="96"/>
      <c r="AM10" s="96"/>
      <c r="AN10" s="96"/>
      <c r="AO10" s="96"/>
      <c r="AP10" s="96"/>
      <c r="AQ10" s="96"/>
      <c r="AR10" s="96"/>
      <c r="AS10" s="96"/>
      <c r="AT10" s="97"/>
    </row>
    <row r="11" spans="1:46" ht="15.6" customHeight="1" x14ac:dyDescent="0.35">
      <c r="B11" s="95"/>
      <c r="C11" s="262"/>
      <c r="D11" s="263"/>
      <c r="E11" s="263"/>
      <c r="F11" s="264"/>
      <c r="G11" s="96"/>
      <c r="H11" s="218" t="s">
        <v>158</v>
      </c>
      <c r="I11" s="219"/>
      <c r="J11" s="126" t="str">
        <f>IF( $D$54="Disable","—", IF( $D$54="AllLayouts", " LngALL", IF(AND($D$54&gt;=1,$D$54&lt;=8), " Lng" &amp; $D$54, " " &amp; $D$54 ) ))</f>
        <v>—</v>
      </c>
      <c r="K11" s="127"/>
      <c r="L11" s="81" t="s">
        <v>90</v>
      </c>
      <c r="M11" s="26" t="s">
        <v>127</v>
      </c>
      <c r="N11" s="10" t="s">
        <v>77</v>
      </c>
      <c r="O11" s="26" t="s">
        <v>167</v>
      </c>
      <c r="P11" s="10" t="s">
        <v>75</v>
      </c>
      <c r="Q11" s="26" t="s">
        <v>128</v>
      </c>
      <c r="R11" s="10" t="s">
        <v>74</v>
      </c>
      <c r="S11" s="26"/>
      <c r="T11" s="20"/>
      <c r="U11" s="89"/>
      <c r="V11" s="6"/>
      <c r="W11" s="25" t="s">
        <v>162</v>
      </c>
      <c r="X11" s="10" t="s">
        <v>79</v>
      </c>
      <c r="Y11" s="26"/>
      <c r="Z11" s="10" t="s">
        <v>80</v>
      </c>
      <c r="AA11" s="26" t="s">
        <v>107</v>
      </c>
      <c r="AB11" s="10" t="s">
        <v>81</v>
      </c>
      <c r="AC11" s="35" t="s">
        <v>108</v>
      </c>
      <c r="AD11" s="13" t="s">
        <v>83</v>
      </c>
      <c r="AE11" s="25" t="s">
        <v>120</v>
      </c>
      <c r="AF11" s="16" t="s">
        <v>64</v>
      </c>
      <c r="AG11" s="27"/>
      <c r="AH11" s="207" t="s">
        <v>62</v>
      </c>
      <c r="AI11" s="208"/>
      <c r="AJ11" s="208"/>
      <c r="AK11" s="209"/>
      <c r="AL11" s="96"/>
      <c r="AM11" s="234" t="str">
        <f>HLOOKUP(A2,settings_LNG!A1:AD262,27,FALSE)</f>
        <v>Акцэнты ўводзіць пасля сімвала. Усе акцэнты выдзелены адным фонавым колерам.</v>
      </c>
      <c r="AN11" s="235"/>
      <c r="AO11" s="235"/>
      <c r="AP11" s="235"/>
      <c r="AQ11" s="235"/>
      <c r="AR11" s="235"/>
      <c r="AS11" s="236"/>
      <c r="AT11" s="97"/>
    </row>
    <row r="12" spans="1:46" ht="15.6" customHeight="1" thickBot="1" x14ac:dyDescent="0.4">
      <c r="B12" s="95"/>
      <c r="C12" s="96"/>
      <c r="D12" s="96"/>
      <c r="E12" s="96"/>
      <c r="F12" s="96"/>
      <c r="G12" s="96"/>
      <c r="H12" s="220"/>
      <c r="I12" s="221"/>
      <c r="J12" s="128" t="str">
        <f>IF( $D$53="Disable","—", $D$53)</f>
        <v>LCtrl</v>
      </c>
      <c r="K12" s="129"/>
      <c r="L12" s="82" t="s">
        <v>28</v>
      </c>
      <c r="M12" s="2" t="s">
        <v>104</v>
      </c>
      <c r="N12" s="3" t="s">
        <v>77</v>
      </c>
      <c r="O12" s="2" t="s">
        <v>13</v>
      </c>
      <c r="P12" s="3" t="s">
        <v>75</v>
      </c>
      <c r="Q12" s="2" t="s">
        <v>9</v>
      </c>
      <c r="R12" s="3" t="s">
        <v>74</v>
      </c>
      <c r="S12" s="2" t="s">
        <v>105</v>
      </c>
      <c r="T12" s="29" t="s">
        <v>73</v>
      </c>
      <c r="U12" s="2"/>
      <c r="V12" s="29" t="s">
        <v>23</v>
      </c>
      <c r="W12" s="2" t="s">
        <v>93</v>
      </c>
      <c r="X12" s="29" t="s">
        <v>52</v>
      </c>
      <c r="Y12" s="2" t="s">
        <v>148</v>
      </c>
      <c r="Z12" s="29" t="s">
        <v>53</v>
      </c>
      <c r="AA12" s="2" t="s">
        <v>16</v>
      </c>
      <c r="AB12" s="29" t="s">
        <v>54</v>
      </c>
      <c r="AC12" s="34" t="s">
        <v>106</v>
      </c>
      <c r="AD12" s="31" t="s">
        <v>61</v>
      </c>
      <c r="AE12" s="2" t="s">
        <v>107</v>
      </c>
      <c r="AF12" s="8" t="s">
        <v>10</v>
      </c>
      <c r="AG12" s="7" t="s">
        <v>108</v>
      </c>
      <c r="AH12" s="207"/>
      <c r="AI12" s="208"/>
      <c r="AJ12" s="208"/>
      <c r="AK12" s="209"/>
      <c r="AL12" s="96"/>
      <c r="AM12" s="237"/>
      <c r="AN12" s="238"/>
      <c r="AO12" s="238"/>
      <c r="AP12" s="238"/>
      <c r="AQ12" s="238"/>
      <c r="AR12" s="238"/>
      <c r="AS12" s="239"/>
      <c r="AT12" s="97"/>
    </row>
    <row r="13" spans="1:46" ht="23.4" customHeight="1" thickBot="1" x14ac:dyDescent="0.4">
      <c r="B13" s="95"/>
      <c r="C13" s="265" t="str">
        <f>HLOOKUP(A2,settings_LNG!A1:AD262,23,FALSE)</f>
        <v>Блакітным фонам паказаны адрозненні ад раскладкі І. Бірмана. Жоўтым фонам паказаны клавішы кіравання тэкставым курсорам і інш. клавішы, якія звычайна справа ад Enter-а. Esc, Ent, Bs дублююць клавішы і прызначаны больш для зручнасці.</v>
      </c>
      <c r="D13" s="266"/>
      <c r="E13" s="266"/>
      <c r="F13" s="267"/>
      <c r="G13" s="96"/>
      <c r="H13" s="213" t="s">
        <v>257</v>
      </c>
      <c r="I13" s="214"/>
      <c r="J13" s="214"/>
      <c r="K13" s="215"/>
      <c r="L13" s="66" t="s">
        <v>280</v>
      </c>
      <c r="M13" s="80" t="s">
        <v>281</v>
      </c>
      <c r="N13" s="66" t="s">
        <v>282</v>
      </c>
      <c r="O13" s="80" t="s">
        <v>283</v>
      </c>
      <c r="P13" s="66" t="s">
        <v>284</v>
      </c>
      <c r="Q13" s="80" t="s">
        <v>285</v>
      </c>
      <c r="R13" s="68" t="s">
        <v>286</v>
      </c>
      <c r="S13" s="60" t="s">
        <v>287</v>
      </c>
      <c r="T13" s="66" t="s">
        <v>288</v>
      </c>
      <c r="U13" s="80" t="s">
        <v>289</v>
      </c>
      <c r="V13" s="66" t="s">
        <v>290</v>
      </c>
      <c r="W13" s="80" t="s">
        <v>291</v>
      </c>
      <c r="X13" s="69" t="s">
        <v>292</v>
      </c>
      <c r="Y13" s="61" t="s">
        <v>293</v>
      </c>
      <c r="Z13" s="66" t="s">
        <v>294</v>
      </c>
      <c r="AA13" s="80" t="s">
        <v>295</v>
      </c>
      <c r="AB13" s="66" t="s">
        <v>296</v>
      </c>
      <c r="AC13" s="80" t="s">
        <v>297</v>
      </c>
      <c r="AD13" s="66" t="s">
        <v>298</v>
      </c>
      <c r="AE13" s="80" t="s">
        <v>299</v>
      </c>
      <c r="AF13" s="75" t="s">
        <v>10</v>
      </c>
      <c r="AG13" s="59" t="s">
        <v>300</v>
      </c>
      <c r="AH13" s="210"/>
      <c r="AI13" s="211"/>
      <c r="AJ13" s="211"/>
      <c r="AK13" s="212"/>
      <c r="AL13" s="96"/>
      <c r="AM13" s="240"/>
      <c r="AN13" s="241"/>
      <c r="AO13" s="241"/>
      <c r="AP13" s="241"/>
      <c r="AQ13" s="241"/>
      <c r="AR13" s="241"/>
      <c r="AS13" s="242"/>
      <c r="AT13" s="97"/>
    </row>
    <row r="14" spans="1:46" ht="15.6" customHeight="1" x14ac:dyDescent="0.5">
      <c r="B14" s="95"/>
      <c r="C14" s="268"/>
      <c r="D14" s="269"/>
      <c r="E14" s="269"/>
      <c r="F14" s="270"/>
      <c r="G14" s="96"/>
      <c r="H14" s="216" t="str">
        <f>IF( $D$55="Disable","—", IF( $D$55="AllLayouts", " LngALL", IF(AND($D$55&gt;=1,$D$55&lt;=8), " Lng" &amp; $D$55, " " &amp; $D$55 ) ))</f>
        <v xml:space="preserve"> Lng1</v>
      </c>
      <c r="I14" s="126"/>
      <c r="J14" s="126"/>
      <c r="K14" s="126"/>
      <c r="L14" s="127"/>
      <c r="M14" s="81" t="s">
        <v>91</v>
      </c>
      <c r="N14" s="37" t="s">
        <v>163</v>
      </c>
      <c r="O14" s="11" t="s">
        <v>75</v>
      </c>
      <c r="P14" s="28" t="s">
        <v>59</v>
      </c>
      <c r="Q14" s="11" t="s">
        <v>74</v>
      </c>
      <c r="R14" s="26" t="s">
        <v>129</v>
      </c>
      <c r="S14" s="17"/>
      <c r="T14" s="25" t="s">
        <v>121</v>
      </c>
      <c r="U14" s="16" t="s">
        <v>92</v>
      </c>
      <c r="V14" s="26" t="s">
        <v>130</v>
      </c>
      <c r="W14" s="6"/>
      <c r="X14" s="25" t="s">
        <v>122</v>
      </c>
      <c r="Y14" s="16" t="s">
        <v>57</v>
      </c>
      <c r="Z14" s="26"/>
      <c r="AA14" s="16" t="s">
        <v>15</v>
      </c>
      <c r="AB14" s="26" t="s">
        <v>15</v>
      </c>
      <c r="AC14" s="16" t="s">
        <v>16</v>
      </c>
      <c r="AD14" s="26" t="s">
        <v>16</v>
      </c>
      <c r="AE14" s="16" t="s">
        <v>59</v>
      </c>
      <c r="AF14" s="25" t="s">
        <v>69</v>
      </c>
      <c r="AG14" s="216" t="str">
        <f>IF( $D$56="Disable","—", IF( $D$56="AllLayouts", " LngALL", IF(AND($D$56&gt;=1,$D$56&lt;=8), " Lng" &amp; $D$56, " " &amp; $D$56 ) ))</f>
        <v xml:space="preserve"> Lng2</v>
      </c>
      <c r="AH14" s="126"/>
      <c r="AI14" s="126"/>
      <c r="AJ14" s="126"/>
      <c r="AK14" s="127"/>
      <c r="AL14" s="96"/>
      <c r="AM14" s="96"/>
      <c r="AN14" s="96"/>
      <c r="AO14" s="96"/>
      <c r="AP14" s="96"/>
      <c r="AQ14" s="96"/>
      <c r="AR14" s="96"/>
      <c r="AS14" s="96"/>
      <c r="AT14" s="97"/>
    </row>
    <row r="15" spans="1:46" ht="15.6" customHeight="1" thickBot="1" x14ac:dyDescent="0.5">
      <c r="B15" s="95"/>
      <c r="C15" s="268"/>
      <c r="D15" s="269"/>
      <c r="E15" s="269"/>
      <c r="F15" s="270"/>
      <c r="G15" s="96"/>
      <c r="H15" s="144"/>
      <c r="I15" s="217"/>
      <c r="J15" s="217"/>
      <c r="K15" s="217"/>
      <c r="L15" s="145"/>
      <c r="M15" s="83" t="s">
        <v>27</v>
      </c>
      <c r="N15" s="2"/>
      <c r="O15" s="22" t="s">
        <v>30</v>
      </c>
      <c r="P15" s="2" t="s">
        <v>109</v>
      </c>
      <c r="Q15" s="3" t="s">
        <v>87</v>
      </c>
      <c r="R15" s="2" t="s">
        <v>110</v>
      </c>
      <c r="S15" s="29" t="s">
        <v>70</v>
      </c>
      <c r="T15" s="2" t="s">
        <v>53</v>
      </c>
      <c r="U15" s="22" t="s">
        <v>85</v>
      </c>
      <c r="V15" s="2" t="s">
        <v>111</v>
      </c>
      <c r="W15" s="32" t="s">
        <v>55</v>
      </c>
      <c r="X15" s="2"/>
      <c r="Y15" s="3" t="s">
        <v>56</v>
      </c>
      <c r="Z15" s="2" t="s">
        <v>56</v>
      </c>
      <c r="AA15" s="3" t="s">
        <v>150</v>
      </c>
      <c r="AB15" s="2" t="s">
        <v>11</v>
      </c>
      <c r="AC15" s="3" t="s">
        <v>151</v>
      </c>
      <c r="AD15" s="2" t="s">
        <v>12</v>
      </c>
      <c r="AE15" s="3" t="s">
        <v>58</v>
      </c>
      <c r="AF15" s="2" t="s">
        <v>58</v>
      </c>
      <c r="AG15" s="144"/>
      <c r="AH15" s="217"/>
      <c r="AI15" s="217"/>
      <c r="AJ15" s="217"/>
      <c r="AK15" s="145"/>
      <c r="AL15" s="96"/>
      <c r="AM15" s="243" t="str">
        <f>HLOOKUP(A2,settings_LNG!A1:AD263,28,FALSE)</f>
        <v>Непарыўны прабел U+00A0 Alt+0160 (фікс. шырыня толькі ў Word, а ў браўзэрах гэта не так!)
+SHIFT: Вузкі непарыўны прабел U+202F Alt+8239 (фікс. шырыня) Ідэальны для г. зн., але ў Word не адрознім ад прабелу.</v>
      </c>
      <c r="AN15" s="244"/>
      <c r="AO15" s="244"/>
      <c r="AP15" s="244"/>
      <c r="AQ15" s="244"/>
      <c r="AR15" s="244"/>
      <c r="AS15" s="245"/>
      <c r="AT15" s="97"/>
    </row>
    <row r="16" spans="1:46" ht="23.4" customHeight="1" thickBot="1" x14ac:dyDescent="0.4">
      <c r="B16" s="95"/>
      <c r="C16" s="268"/>
      <c r="D16" s="269"/>
      <c r="E16" s="269"/>
      <c r="F16" s="270"/>
      <c r="G16" s="96"/>
      <c r="H16" s="14" t="s">
        <v>32</v>
      </c>
      <c r="I16" s="15" t="s">
        <v>33</v>
      </c>
      <c r="J16" s="9" t="s">
        <v>26</v>
      </c>
      <c r="K16" s="23" t="s">
        <v>34</v>
      </c>
      <c r="L16" s="24" t="s">
        <v>35</v>
      </c>
      <c r="M16" s="66" t="s">
        <v>301</v>
      </c>
      <c r="N16" s="80" t="s">
        <v>302</v>
      </c>
      <c r="O16" s="66" t="s">
        <v>303</v>
      </c>
      <c r="P16" s="80" t="s">
        <v>304</v>
      </c>
      <c r="Q16" s="66" t="s">
        <v>305</v>
      </c>
      <c r="R16" s="80" t="s">
        <v>306</v>
      </c>
      <c r="S16" s="66" t="s">
        <v>307</v>
      </c>
      <c r="T16" s="80" t="s">
        <v>308</v>
      </c>
      <c r="U16" s="66" t="s">
        <v>309</v>
      </c>
      <c r="V16" s="80" t="s">
        <v>92</v>
      </c>
      <c r="W16" s="66" t="s">
        <v>311</v>
      </c>
      <c r="X16" s="80" t="s">
        <v>312</v>
      </c>
      <c r="Y16" s="88" t="s">
        <v>313</v>
      </c>
      <c r="Z16" s="80" t="s">
        <v>314</v>
      </c>
      <c r="AA16" s="66" t="s">
        <v>315</v>
      </c>
      <c r="AB16" s="80" t="s">
        <v>316</v>
      </c>
      <c r="AC16" s="66" t="s">
        <v>317</v>
      </c>
      <c r="AD16" s="80" t="s">
        <v>318</v>
      </c>
      <c r="AE16" s="66" t="s">
        <v>319</v>
      </c>
      <c r="AF16" s="80" t="s">
        <v>317</v>
      </c>
      <c r="AG16" s="14" t="s">
        <v>32</v>
      </c>
      <c r="AH16" s="15" t="s">
        <v>33</v>
      </c>
      <c r="AI16" s="9" t="s">
        <v>26</v>
      </c>
      <c r="AJ16" s="23" t="s">
        <v>34</v>
      </c>
      <c r="AK16" s="24" t="s">
        <v>35</v>
      </c>
      <c r="AL16" s="96"/>
      <c r="AM16" s="246"/>
      <c r="AN16" s="247"/>
      <c r="AO16" s="247"/>
      <c r="AP16" s="247"/>
      <c r="AQ16" s="247"/>
      <c r="AR16" s="247"/>
      <c r="AS16" s="248"/>
      <c r="AT16" s="97"/>
    </row>
    <row r="17" spans="2:46" ht="15.6" customHeight="1" x14ac:dyDescent="0.45">
      <c r="B17" s="95"/>
      <c r="C17" s="268"/>
      <c r="D17" s="269"/>
      <c r="E17" s="269"/>
      <c r="F17" s="270"/>
      <c r="G17" s="96"/>
      <c r="H17" s="143" t="str">
        <f>IF( $D$57="Disable","—", IF( $D$57="AllLayouts", " LngALL", IF(AND($D$57&gt;=1,$D$57&lt;=8), " Lng" &amp; $D$57, " " &amp; $D$57 ) ))</f>
        <v xml:space="preserve"> </v>
      </c>
      <c r="I17" s="127"/>
      <c r="J17" s="171"/>
      <c r="K17" s="172"/>
      <c r="L17" s="292"/>
      <c r="M17" s="293"/>
      <c r="N17" s="296"/>
      <c r="O17" s="297"/>
      <c r="P17" s="297"/>
      <c r="Q17" s="297"/>
      <c r="R17" s="297"/>
      <c r="S17" s="297"/>
      <c r="T17" s="297"/>
      <c r="U17" s="297"/>
      <c r="V17" s="297"/>
      <c r="W17" s="297"/>
      <c r="X17" s="297"/>
      <c r="Y17" s="297"/>
      <c r="Z17" s="297"/>
      <c r="AA17" s="297"/>
      <c r="AB17" s="297"/>
      <c r="AC17" s="298"/>
      <c r="AD17" s="143" t="str">
        <f>IF( $D$51="Disable","—", IF( $D$51="AllLayouts", " LngALL", IF(AND($D$51&gt;=1,$D$51&lt;=8), " Lng" &amp; $D$51, " " &amp; $D$51 ) ))</f>
        <v xml:space="preserve"> Lng3</v>
      </c>
      <c r="AE17" s="127"/>
      <c r="AF17" s="143" t="str">
        <f>IF( $D$49="Disable","—", IF( $D$49="AllLayouts", " LngALL", IF(AND($D$49&gt;=1,$D$49&lt;=8), " Lng" &amp; $D$49, " " &amp; $D$49 ) ))</f>
        <v>—</v>
      </c>
      <c r="AG17" s="127"/>
      <c r="AH17" s="171"/>
      <c r="AI17" s="172"/>
      <c r="AJ17" s="143" t="str">
        <f>IF( $D$59="Disable","—", IF( $D$59="AllLayouts", " LngALL", IF(AND($D$59&gt;=1,$D$59&lt;=8), " Lng" &amp; $D$59, " " &amp; $D$59 ) ))</f>
        <v>—</v>
      </c>
      <c r="AK17" s="127"/>
      <c r="AL17" s="96"/>
      <c r="AM17" s="246"/>
      <c r="AN17" s="247"/>
      <c r="AO17" s="247"/>
      <c r="AP17" s="247"/>
      <c r="AQ17" s="247"/>
      <c r="AR17" s="247"/>
      <c r="AS17" s="248"/>
      <c r="AT17" s="97"/>
    </row>
    <row r="18" spans="2:46" ht="15.6" customHeight="1" thickBot="1" x14ac:dyDescent="0.5">
      <c r="B18" s="95"/>
      <c r="C18" s="268"/>
      <c r="D18" s="269"/>
      <c r="E18" s="269"/>
      <c r="F18" s="270"/>
      <c r="G18" s="96"/>
      <c r="H18" s="144"/>
      <c r="I18" s="145"/>
      <c r="J18" s="163"/>
      <c r="K18" s="165"/>
      <c r="L18" s="294"/>
      <c r="M18" s="295"/>
      <c r="N18" s="163"/>
      <c r="O18" s="164"/>
      <c r="P18" s="164"/>
      <c r="Q18" s="164"/>
      <c r="R18" s="164"/>
      <c r="S18" s="164"/>
      <c r="T18" s="164"/>
      <c r="U18" s="164"/>
      <c r="V18" s="164"/>
      <c r="W18" s="164"/>
      <c r="X18" s="164"/>
      <c r="Y18" s="164"/>
      <c r="Z18" s="164"/>
      <c r="AA18" s="164"/>
      <c r="AB18" s="164"/>
      <c r="AC18" s="165"/>
      <c r="AD18" s="177" t="str">
        <f>IF( $D$50="Disable","—", $D$50)</f>
        <v>—</v>
      </c>
      <c r="AE18" s="129"/>
      <c r="AF18" s="177" t="str">
        <f>IF( $D$48="Disable","—", $D$48)</f>
        <v>—</v>
      </c>
      <c r="AG18" s="129"/>
      <c r="AH18" s="173" t="s">
        <v>25</v>
      </c>
      <c r="AI18" s="174"/>
      <c r="AJ18" s="177" t="str">
        <f>IF( $D$58="Disable","—", $D$58)</f>
        <v>RAlt</v>
      </c>
      <c r="AK18" s="129"/>
      <c r="AL18" s="96"/>
      <c r="AM18" s="246"/>
      <c r="AN18" s="247"/>
      <c r="AO18" s="247"/>
      <c r="AP18" s="247"/>
      <c r="AQ18" s="247"/>
      <c r="AR18" s="247"/>
      <c r="AS18" s="248"/>
      <c r="AT18" s="97"/>
    </row>
    <row r="19" spans="2:46" ht="23.4" customHeight="1" thickBot="1" x14ac:dyDescent="0.6">
      <c r="B19" s="95"/>
      <c r="C19" s="268"/>
      <c r="D19" s="269"/>
      <c r="E19" s="269"/>
      <c r="F19" s="270"/>
      <c r="G19" s="96"/>
      <c r="H19" s="139" t="s">
        <v>131</v>
      </c>
      <c r="I19" s="140"/>
      <c r="J19" s="139" t="s">
        <v>132</v>
      </c>
      <c r="K19" s="140"/>
      <c r="L19" s="166" t="s">
        <v>133</v>
      </c>
      <c r="M19" s="167"/>
      <c r="N19" s="168" t="str">
        <f>IF( $D$60="Disable","—", IF( $D$60="AllLayouts", " LngALL", IF(AND($D$60&gt;=1,$D$60&lt;=8), " Lng" &amp; $D$60, " " &amp; $D$60 ) ))</f>
        <v xml:space="preserve"> Lng4</v>
      </c>
      <c r="O19" s="169"/>
      <c r="P19" s="169"/>
      <c r="Q19" s="169"/>
      <c r="R19" s="170" t="str">
        <f>HLOOKUP(A2,settings_LNG!A1:AD262,5,FALSE)</f>
        <v>ПРАБЕЛ</v>
      </c>
      <c r="S19" s="170"/>
      <c r="T19" s="170"/>
      <c r="U19" s="170"/>
      <c r="V19" s="170"/>
      <c r="W19" s="170"/>
      <c r="X19" s="170"/>
      <c r="Y19" s="170"/>
      <c r="Z19" s="74" t="s">
        <v>36</v>
      </c>
      <c r="AA19" s="73" t="s">
        <v>159</v>
      </c>
      <c r="AB19" s="72" t="s">
        <v>161</v>
      </c>
      <c r="AC19" s="71" t="s">
        <v>36</v>
      </c>
      <c r="AD19" s="160" t="s">
        <v>133</v>
      </c>
      <c r="AE19" s="161"/>
      <c r="AF19" s="158" t="s">
        <v>132</v>
      </c>
      <c r="AG19" s="159"/>
      <c r="AH19" s="175" t="s">
        <v>70</v>
      </c>
      <c r="AI19" s="176"/>
      <c r="AJ19" s="139" t="s">
        <v>131</v>
      </c>
      <c r="AK19" s="140"/>
      <c r="AL19" s="96"/>
      <c r="AM19" s="246"/>
      <c r="AN19" s="247"/>
      <c r="AO19" s="247"/>
      <c r="AP19" s="247"/>
      <c r="AQ19" s="247"/>
      <c r="AR19" s="247"/>
      <c r="AS19" s="248"/>
      <c r="AT19" s="97"/>
    </row>
    <row r="20" spans="2:46" ht="6" customHeight="1" x14ac:dyDescent="0.35">
      <c r="B20" s="95"/>
      <c r="C20" s="268"/>
      <c r="D20" s="269"/>
      <c r="E20" s="269"/>
      <c r="F20" s="270"/>
      <c r="G20" s="96"/>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96"/>
      <c r="AM20" s="246"/>
      <c r="AN20" s="247"/>
      <c r="AO20" s="247"/>
      <c r="AP20" s="247"/>
      <c r="AQ20" s="247"/>
      <c r="AR20" s="247"/>
      <c r="AS20" s="248"/>
      <c r="AT20" s="97"/>
    </row>
    <row r="21" spans="2:46" ht="15.6" customHeight="1" x14ac:dyDescent="0.35">
      <c r="B21" s="95"/>
      <c r="C21" s="271"/>
      <c r="D21" s="272"/>
      <c r="E21" s="272"/>
      <c r="F21" s="273"/>
      <c r="G21" s="96"/>
      <c r="H21" s="275" t="str">
        <f>HLOOKUP(A2,settings_LNG!A1:AD262,6,FALSE)</f>
        <v>Камбінацыі фармуюцца з клавіш RAlt+«клавіша, дзе над ёй надпіс такога ж колеру» і падобна для RWin, Lalt</v>
      </c>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96"/>
      <c r="AM21" s="249"/>
      <c r="AN21" s="250"/>
      <c r="AO21" s="250"/>
      <c r="AP21" s="250"/>
      <c r="AQ21" s="250"/>
      <c r="AR21" s="250"/>
      <c r="AS21" s="251"/>
      <c r="AT21" s="97"/>
    </row>
    <row r="22" spans="2:46" ht="27" customHeight="1" x14ac:dyDescent="0.35">
      <c r="B22" s="95"/>
      <c r="C22" s="96"/>
      <c r="D22" s="96"/>
      <c r="E22" s="96"/>
      <c r="F22" s="96"/>
      <c r="G22" s="96"/>
      <c r="H22" s="288" t="str">
        <f>HLOOKUP(A2,settings_LNG!A1:AD262,7,FALSE)</f>
        <v>Над кнопкай злева камбінацыя для RAlt, а справа для RWin. Уверсе камбінацыі яшчэ і з націскам і ўтрыманнем клавішы Shift. Прыклады:</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96"/>
      <c r="AM22" s="96"/>
      <c r="AN22" s="96"/>
      <c r="AO22" s="96"/>
      <c r="AP22" s="96"/>
      <c r="AQ22" s="96"/>
      <c r="AR22" s="96"/>
      <c r="AS22" s="96"/>
      <c r="AT22" s="97"/>
    </row>
    <row r="23" spans="2:46" ht="25.2" customHeight="1" x14ac:dyDescent="0.35">
      <c r="B23" s="95"/>
      <c r="C23" s="276" t="str">
        <f>HLOOKUP(A2,settings_LNG!A1:AD262,30,FALSE)</f>
        <v>Lng1, Lng2 - звычайна спісы з адной мовы (асноўнай і другаснай). Lng3 - пераход з трэцяга спісу раскладак (звычайна мовы 1 і 2). Lng4 - звычайна пераключэнне паміж альтэрнатыўнымі раскладкамі і мовамі. LngALL - пераключыць усе раскладкі.</v>
      </c>
      <c r="D23" s="277"/>
      <c r="E23" s="277"/>
      <c r="F23" s="278"/>
      <c r="G23" s="96"/>
      <c r="H23" s="289" t="str">
        <f>HLOOKUP(A2,settings_LNG!A1:AD262,8,FALSE)</f>
        <v>Камбінацыя_x000D_
клавіш</v>
      </c>
      <c r="I23" s="290"/>
      <c r="J23" s="291"/>
      <c r="K23" s="162" t="str">
        <f>HLOOKUP(A2,settings_LNG!A1:AD262,9,FALSE)</f>
        <v>Без Shift</v>
      </c>
      <c r="L23" s="162"/>
      <c r="M23" s="162"/>
      <c r="N23" s="162"/>
      <c r="O23" s="162"/>
      <c r="P23" s="162"/>
      <c r="Q23" s="162"/>
      <c r="R23" s="162"/>
      <c r="S23" s="162" t="s">
        <v>136</v>
      </c>
      <c r="T23" s="162"/>
      <c r="U23" s="162"/>
      <c r="V23" s="162"/>
      <c r="W23" s="162"/>
      <c r="X23" s="162"/>
      <c r="Y23" s="162"/>
      <c r="Z23" s="162"/>
      <c r="AA23" s="162" t="str">
        <f>HLOOKUP(A2,settings_LNG!A1:AD262,10,FALSE)</f>
        <v>Заўвага</v>
      </c>
      <c r="AB23" s="162"/>
      <c r="AC23" s="162"/>
      <c r="AD23" s="162"/>
      <c r="AE23" s="162"/>
      <c r="AF23" s="162"/>
      <c r="AG23" s="162"/>
      <c r="AH23" s="162"/>
      <c r="AI23" s="162"/>
      <c r="AJ23" s="162"/>
      <c r="AK23" s="162"/>
      <c r="AL23" s="96"/>
      <c r="AM23" s="178" t="str">
        <f>HLOOKUP(A2,settings_LNG!A1:AD263,29,FALSE)</f>
        <v xml:space="preserve">Кароткі прабел U+2002 Alt+8194 En Space &amp;ensp; (фікс. шырыня, але разрыў тэксту ёсць) У Word выглядае аднолькава з непарыўным!
+SHIFT: непарыўны прабел U+2007 Alt+8199 (шырынёй у лічбу, для набору табліц) </v>
      </c>
      <c r="AN23" s="179"/>
      <c r="AO23" s="179"/>
      <c r="AP23" s="179"/>
      <c r="AQ23" s="179"/>
      <c r="AR23" s="179"/>
      <c r="AS23" s="180"/>
      <c r="AT23" s="97"/>
    </row>
    <row r="24" spans="2:46" x14ac:dyDescent="0.35">
      <c r="B24" s="95"/>
      <c r="C24" s="279"/>
      <c r="D24" s="280"/>
      <c r="E24" s="280"/>
      <c r="F24" s="281"/>
      <c r="G24" s="96"/>
      <c r="H24" s="141" t="s">
        <v>153</v>
      </c>
      <c r="I24" s="141"/>
      <c r="J24" s="141"/>
      <c r="K24" s="149" t="s">
        <v>30</v>
      </c>
      <c r="L24" s="149"/>
      <c r="M24" s="149"/>
      <c r="N24" s="149"/>
      <c r="O24" s="149"/>
      <c r="P24" s="149"/>
      <c r="Q24" s="149"/>
      <c r="R24" s="149"/>
      <c r="S24" s="156" t="s">
        <v>139</v>
      </c>
      <c r="T24" s="156"/>
      <c r="U24" s="156"/>
      <c r="V24" s="156"/>
      <c r="W24" s="156"/>
      <c r="X24" s="156"/>
      <c r="Y24" s="156"/>
      <c r="Z24" s="156"/>
      <c r="AA24" s="157" t="str">
        <f>HLOOKUP(A2,settings_LNG!A1:AD262,11,FALSE)</f>
        <v>Укр. літара (рус. гук е)</v>
      </c>
      <c r="AB24" s="157"/>
      <c r="AC24" s="157"/>
      <c r="AD24" s="157"/>
      <c r="AE24" s="157"/>
      <c r="AF24" s="157"/>
      <c r="AG24" s="157"/>
      <c r="AH24" s="157"/>
      <c r="AI24" s="157"/>
      <c r="AJ24" s="157"/>
      <c r="AK24" s="157"/>
      <c r="AL24" s="96"/>
      <c r="AM24" s="181"/>
      <c r="AN24" s="182"/>
      <c r="AO24" s="182"/>
      <c r="AP24" s="182"/>
      <c r="AQ24" s="182"/>
      <c r="AR24" s="182"/>
      <c r="AS24" s="183"/>
      <c r="AT24" s="97"/>
    </row>
    <row r="25" spans="2:46" x14ac:dyDescent="0.35">
      <c r="B25" s="95"/>
      <c r="C25" s="279"/>
      <c r="D25" s="280"/>
      <c r="E25" s="280"/>
      <c r="F25" s="281"/>
      <c r="G25" s="96"/>
      <c r="H25" s="141" t="s">
        <v>154</v>
      </c>
      <c r="I25" s="141"/>
      <c r="J25" s="141"/>
      <c r="K25" s="149" t="s">
        <v>87</v>
      </c>
      <c r="L25" s="149"/>
      <c r="M25" s="149"/>
      <c r="N25" s="149"/>
      <c r="O25" s="149"/>
      <c r="P25" s="149"/>
      <c r="Q25" s="149"/>
      <c r="R25" s="149"/>
      <c r="S25" s="156" t="s">
        <v>137</v>
      </c>
      <c r="T25" s="156"/>
      <c r="U25" s="156"/>
      <c r="V25" s="156"/>
      <c r="W25" s="156"/>
      <c r="X25" s="156"/>
      <c r="Y25" s="156"/>
      <c r="Z25" s="156"/>
      <c r="AA25" s="157" t="str">
        <f>HLOOKUP(A2,settings_LNG!A1:AD262,12,FALSE)</f>
        <v>Тут · явл. прабелам (хуткі ўвод для лянівых)</v>
      </c>
      <c r="AB25" s="157"/>
      <c r="AC25" s="157"/>
      <c r="AD25" s="157"/>
      <c r="AE25" s="157"/>
      <c r="AF25" s="157"/>
      <c r="AG25" s="157"/>
      <c r="AH25" s="157"/>
      <c r="AI25" s="157"/>
      <c r="AJ25" s="157"/>
      <c r="AK25" s="157"/>
      <c r="AL25" s="96"/>
      <c r="AM25" s="181"/>
      <c r="AN25" s="182"/>
      <c r="AO25" s="182"/>
      <c r="AP25" s="182"/>
      <c r="AQ25" s="182"/>
      <c r="AR25" s="182"/>
      <c r="AS25" s="183"/>
      <c r="AT25" s="97"/>
    </row>
    <row r="26" spans="2:46" x14ac:dyDescent="0.35">
      <c r="B26" s="95"/>
      <c r="C26" s="279"/>
      <c r="D26" s="280"/>
      <c r="E26" s="280"/>
      <c r="F26" s="281"/>
      <c r="G26" s="96"/>
      <c r="H26" s="141" t="s">
        <v>155</v>
      </c>
      <c r="I26" s="141"/>
      <c r="J26" s="141"/>
      <c r="K26" s="149" t="s">
        <v>142</v>
      </c>
      <c r="L26" s="149"/>
      <c r="M26" s="149"/>
      <c r="N26" s="149"/>
      <c r="O26" s="149"/>
      <c r="P26" s="149"/>
      <c r="Q26" s="149"/>
      <c r="R26" s="149"/>
      <c r="S26" s="156"/>
      <c r="T26" s="156"/>
      <c r="U26" s="156"/>
      <c r="V26" s="156"/>
      <c r="W26" s="156"/>
      <c r="X26" s="156"/>
      <c r="Y26" s="156"/>
      <c r="Z26" s="156"/>
      <c r="AA26" s="157" t="str">
        <f>HLOOKUP(A2,settings_LNG!A1:AD262,13,FALSE)</f>
        <v>Больш для выбару ў кантэкстным меню</v>
      </c>
      <c r="AB26" s="157"/>
      <c r="AC26" s="157"/>
      <c r="AD26" s="157"/>
      <c r="AE26" s="157"/>
      <c r="AF26" s="157"/>
      <c r="AG26" s="157"/>
      <c r="AH26" s="157"/>
      <c r="AI26" s="157"/>
      <c r="AJ26" s="157"/>
      <c r="AK26" s="157"/>
      <c r="AL26" s="96"/>
      <c r="AM26" s="181"/>
      <c r="AN26" s="182"/>
      <c r="AO26" s="182"/>
      <c r="AP26" s="182"/>
      <c r="AQ26" s="182"/>
      <c r="AR26" s="182"/>
      <c r="AS26" s="183"/>
      <c r="AT26" s="97"/>
    </row>
    <row r="27" spans="2:46" x14ac:dyDescent="0.35">
      <c r="B27" s="95"/>
      <c r="C27" s="279"/>
      <c r="D27" s="280"/>
      <c r="E27" s="280"/>
      <c r="F27" s="281"/>
      <c r="G27" s="96"/>
      <c r="H27" s="141" t="s">
        <v>156</v>
      </c>
      <c r="I27" s="141"/>
      <c r="J27" s="141"/>
      <c r="K27" s="149" t="str">
        <f>HLOOKUP(A2,settings_LNG!A1:AD262,16,FALSE)</f>
        <v>Кантэкстнае меню</v>
      </c>
      <c r="L27" s="149"/>
      <c r="M27" s="149"/>
      <c r="N27" s="149"/>
      <c r="O27" s="149"/>
      <c r="P27" s="149"/>
      <c r="Q27" s="149"/>
      <c r="R27" s="149"/>
      <c r="S27" s="156"/>
      <c r="T27" s="156"/>
      <c r="U27" s="156"/>
      <c r="V27" s="156"/>
      <c r="W27" s="156"/>
      <c r="X27" s="156"/>
      <c r="Y27" s="156"/>
      <c r="Z27" s="156"/>
      <c r="AA27" s="157" t="str">
        <f>HLOOKUP(A2,settings_LNG!A1:AD262,14,FALSE)</f>
        <v>Менавіта клавіятура, не правая кнопка мышы</v>
      </c>
      <c r="AB27" s="157"/>
      <c r="AC27" s="157"/>
      <c r="AD27" s="157"/>
      <c r="AE27" s="157"/>
      <c r="AF27" s="157"/>
      <c r="AG27" s="157"/>
      <c r="AH27" s="157"/>
      <c r="AI27" s="157"/>
      <c r="AJ27" s="157"/>
      <c r="AK27" s="157"/>
      <c r="AL27" s="96"/>
      <c r="AM27" s="181"/>
      <c r="AN27" s="182"/>
      <c r="AO27" s="182"/>
      <c r="AP27" s="182"/>
      <c r="AQ27" s="182"/>
      <c r="AR27" s="182"/>
      <c r="AS27" s="183"/>
      <c r="AT27" s="97"/>
    </row>
    <row r="28" spans="2:46" ht="15.6" customHeight="1" x14ac:dyDescent="0.35">
      <c r="B28" s="95"/>
      <c r="C28" s="279"/>
      <c r="D28" s="280"/>
      <c r="E28" s="280"/>
      <c r="F28" s="281"/>
      <c r="G28" s="96"/>
      <c r="H28" s="141" t="s">
        <v>157</v>
      </c>
      <c r="I28" s="141"/>
      <c r="J28" s="141"/>
      <c r="K28" s="142" t="s">
        <v>16</v>
      </c>
      <c r="L28" s="142"/>
      <c r="M28" s="142"/>
      <c r="N28" s="142"/>
      <c r="O28" s="142"/>
      <c r="P28" s="142"/>
      <c r="Q28" s="142"/>
      <c r="R28" s="142"/>
      <c r="S28" s="252" t="s">
        <v>107</v>
      </c>
      <c r="T28" s="252"/>
      <c r="U28" s="252"/>
      <c r="V28" s="252"/>
      <c r="W28" s="252"/>
      <c r="X28" s="252"/>
      <c r="Y28" s="252"/>
      <c r="Z28" s="252"/>
      <c r="AA28" s="157" t="str">
        <f>HLOOKUP(A2,settings_LNG!A1:AD262,15,FALSE)</f>
        <v>Анг. атр. дужка (па шыфце ‘ унутраная ў “ ”)</v>
      </c>
      <c r="AB28" s="157"/>
      <c r="AC28" s="157"/>
      <c r="AD28" s="157"/>
      <c r="AE28" s="157"/>
      <c r="AF28" s="157"/>
      <c r="AG28" s="157"/>
      <c r="AH28" s="157"/>
      <c r="AI28" s="157"/>
      <c r="AJ28" s="157"/>
      <c r="AK28" s="157"/>
      <c r="AL28" s="96"/>
      <c r="AM28" s="184"/>
      <c r="AN28" s="185"/>
      <c r="AO28" s="185"/>
      <c r="AP28" s="185"/>
      <c r="AQ28" s="185"/>
      <c r="AR28" s="185"/>
      <c r="AS28" s="186"/>
      <c r="AT28" s="97"/>
    </row>
    <row r="29" spans="2:46" x14ac:dyDescent="0.35">
      <c r="B29" s="95"/>
      <c r="C29" s="279"/>
      <c r="D29" s="280"/>
      <c r="E29" s="280"/>
      <c r="F29" s="281"/>
      <c r="G29" s="96"/>
      <c r="H29" s="286" t="str">
        <f>HLOOKUP(A2,settings_LNG!A1:AD262,17,FALSE)</f>
        <v>Падтрымаючы дадатковых камбінацый клавіш (калі іх не адключаць у наладах):</v>
      </c>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96"/>
      <c r="AM29" s="96"/>
      <c r="AN29" s="96"/>
      <c r="AO29" s="96"/>
      <c r="AP29" s="96"/>
      <c r="AQ29" s="96"/>
      <c r="AR29" s="96"/>
      <c r="AS29" s="96"/>
      <c r="AT29" s="97"/>
    </row>
    <row r="30" spans="2:46" x14ac:dyDescent="0.35">
      <c r="B30" s="95"/>
      <c r="C30" s="279"/>
      <c r="D30" s="280"/>
      <c r="E30" s="280"/>
      <c r="F30" s="281"/>
      <c r="G30" s="96"/>
      <c r="H30" s="275" t="str">
        <f>HLOOKUP(A2,settings_LNG!A1:AD262,18,FALSE)</f>
        <v>Устаўка тэксту без фарматавання: Ctrl + Alt + V. Змяніць раскладку ўжо набранага слова на бягучую: RAlt + BackSpace</v>
      </c>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101"/>
      <c r="AM30" s="101"/>
      <c r="AN30" s="101"/>
      <c r="AO30" s="101"/>
      <c r="AP30" s="101"/>
      <c r="AQ30" s="101"/>
      <c r="AR30" s="101"/>
      <c r="AS30" s="96"/>
      <c r="AT30" s="97"/>
    </row>
    <row r="31" spans="2:46" x14ac:dyDescent="0.35">
      <c r="B31" s="95"/>
      <c r="C31" s="279"/>
      <c r="D31" s="280"/>
      <c r="E31" s="280"/>
      <c r="F31" s="281"/>
      <c r="G31" s="96"/>
      <c r="H31" s="275" t="str">
        <f>HLOOKUP(A2,settings_LNG!A1:AD262,19,FALSE)</f>
        <v>Выдзелены тэкст у ніжні рэгістр: Alt + Pause (у верхні рэгістр: Alt + Shift + Pause).</v>
      </c>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102"/>
      <c r="AM31" s="102"/>
      <c r="AN31" s="102"/>
      <c r="AO31" s="102"/>
      <c r="AP31" s="102"/>
      <c r="AQ31" s="102"/>
      <c r="AR31" s="102"/>
      <c r="AS31" s="96"/>
      <c r="AT31" s="97"/>
    </row>
    <row r="32" spans="2:46" ht="28.2" customHeight="1" x14ac:dyDescent="0.35">
      <c r="B32" s="95"/>
      <c r="C32" s="282"/>
      <c r="D32" s="283"/>
      <c r="E32" s="283"/>
      <c r="F32" s="284"/>
      <c r="G32" s="96"/>
      <c r="H32" s="274" t="str">
        <f>HLOOKUP(A2,settings_LNG!A1:AD263,20,FALSE)</f>
        <v>Транслітарацыя (з translit_1) выдзеленага тэксту: Alt + ScrollLock, для імёнаў файлаў (з translit_2): Alt + Shift + ScrollLock, (мал. кірыліцу на рум. лацінку: Alt + Win + ScrollLock)</v>
      </c>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103"/>
      <c r="AM32" s="103"/>
      <c r="AN32" s="103"/>
      <c r="AO32" s="103"/>
      <c r="AP32" s="103"/>
      <c r="AQ32" s="103"/>
      <c r="AR32" s="103"/>
      <c r="AS32" s="96"/>
      <c r="AT32" s="97"/>
    </row>
    <row r="33" spans="1:46" x14ac:dyDescent="0.35">
      <c r="B33" s="104"/>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6"/>
    </row>
    <row r="38" spans="1:46" x14ac:dyDescent="0.35">
      <c r="A38" s="146" t="str">
        <f>settings_INI!B2</f>
        <v>Visibility of the alphabet =ru= Видимость алфавита</v>
      </c>
      <c r="B38" s="147"/>
      <c r="C38" s="147"/>
      <c r="D38" s="147"/>
      <c r="E38" s="147"/>
      <c r="F38" s="148"/>
    </row>
    <row r="39" spans="1:46" x14ac:dyDescent="0.35">
      <c r="A39" s="114" t="str">
        <f>settings_INI!B3</f>
        <v>Parameter</v>
      </c>
      <c r="B39" s="119"/>
      <c r="C39" s="115"/>
      <c r="D39" s="116" t="str">
        <f>settings_INI!C3</f>
        <v>Value</v>
      </c>
      <c r="E39" s="117"/>
      <c r="F39" s="117"/>
    </row>
    <row r="40" spans="1:46" ht="16.8" x14ac:dyDescent="0.35">
      <c r="A40" s="136" t="str">
        <f>settings_INI!B4</f>
        <v>Alphabet1_EN</v>
      </c>
      <c r="B40" s="137"/>
      <c r="C40" s="138"/>
      <c r="D40" s="118">
        <f>IF(settings_INI!C4="", "", settings_INI!C4)</f>
        <v>1</v>
      </c>
      <c r="E40" s="118"/>
      <c r="F40" s="118"/>
      <c r="H40" s="111" t="s">
        <v>556</v>
      </c>
      <c r="I40" s="110"/>
      <c r="J40" s="110"/>
      <c r="K40" s="110"/>
      <c r="L40" s="110"/>
      <c r="M40" s="110"/>
      <c r="N40" s="110"/>
      <c r="O40" s="110"/>
      <c r="P40" s="110"/>
      <c r="Q40" s="110"/>
      <c r="R40" s="110"/>
      <c r="S40" s="110"/>
    </row>
    <row r="41" spans="1:46" x14ac:dyDescent="0.35">
      <c r="A41" s="136" t="str">
        <f>settings_INI!B5</f>
        <v>Alphabet2</v>
      </c>
      <c r="B41" s="137"/>
      <c r="C41" s="138"/>
      <c r="D41" s="118">
        <f>IF(settings_INI!C5="", "", settings_INI!C5)</f>
        <v>1</v>
      </c>
      <c r="E41" s="118"/>
      <c r="F41" s="118"/>
    </row>
    <row r="42" spans="1:46" x14ac:dyDescent="0.35">
      <c r="A42" s="114" t="str">
        <f>settings_INI!B6</f>
        <v>INI file setup =ru= Настройки из INI файла</v>
      </c>
      <c r="B42" s="119"/>
      <c r="C42" s="119"/>
      <c r="D42" s="119"/>
      <c r="E42" s="119"/>
      <c r="F42" s="115"/>
    </row>
    <row r="43" spans="1:46" x14ac:dyDescent="0.35">
      <c r="A43" s="114" t="str">
        <f>settings_INI!B7</f>
        <v>Parameter</v>
      </c>
      <c r="B43" s="119"/>
      <c r="C43" s="115"/>
      <c r="D43" s="116" t="str">
        <f>settings_INI!C7</f>
        <v>Value</v>
      </c>
      <c r="E43" s="117"/>
      <c r="F43" s="117"/>
      <c r="H43" s="285"/>
      <c r="I43" s="285"/>
      <c r="J43" s="285"/>
      <c r="K43" s="285"/>
      <c r="L43" s="285"/>
      <c r="M43" s="285"/>
      <c r="N43" s="285"/>
      <c r="O43" s="285"/>
      <c r="P43" s="285"/>
      <c r="Q43" s="285"/>
      <c r="R43" s="285"/>
      <c r="S43" s="285"/>
      <c r="T43" s="285"/>
      <c r="U43" s="285"/>
      <c r="V43" s="285"/>
      <c r="W43" s="285"/>
      <c r="X43" s="285"/>
      <c r="Y43" s="285"/>
      <c r="Z43" s="285"/>
      <c r="AA43" s="285"/>
      <c r="AB43" s="285"/>
      <c r="AC43" s="285"/>
      <c r="AD43" s="285"/>
      <c r="AE43" s="285"/>
      <c r="AF43" s="285"/>
      <c r="AG43" s="285"/>
      <c r="AH43" s="285"/>
      <c r="AI43" s="285"/>
      <c r="AJ43" s="285"/>
      <c r="AK43" s="285"/>
    </row>
    <row r="44" spans="1:46" x14ac:dyDescent="0.35">
      <c r="A44" s="133" t="str">
        <f>settings_INI!B8</f>
        <v>RWinBirmanLayout</v>
      </c>
      <c r="B44" s="134"/>
      <c r="C44" s="135"/>
      <c r="D44" s="118">
        <f>IF(settings_INI!C8="", "", settings_INI!C8)</f>
        <v>1</v>
      </c>
      <c r="E44" s="118"/>
      <c r="F44" s="118"/>
    </row>
    <row r="45" spans="1:46" x14ac:dyDescent="0.35">
      <c r="A45" s="120" t="str">
        <f>settings_INI!B9</f>
        <v>RAltAddMouse</v>
      </c>
      <c r="B45" s="121"/>
      <c r="C45" s="122"/>
      <c r="D45" s="118">
        <f>IF(settings_INI!C9="", "", settings_INI!C9)</f>
        <v>1</v>
      </c>
      <c r="E45" s="118"/>
      <c r="F45" s="118"/>
    </row>
    <row r="46" spans="1:46" x14ac:dyDescent="0.35">
      <c r="A46" s="123" t="str">
        <f>settings_INI!B10</f>
        <v>RAltAddCursor</v>
      </c>
      <c r="B46" s="124"/>
      <c r="C46" s="125"/>
      <c r="D46" s="118">
        <f>IF(settings_INI!C10="", "", settings_INI!C10)</f>
        <v>1</v>
      </c>
      <c r="E46" s="118"/>
      <c r="F46" s="118"/>
    </row>
    <row r="47" spans="1:46" x14ac:dyDescent="0.35">
      <c r="A47" s="130" t="str">
        <f>settings_INI!B11</f>
        <v>RAltAddChars</v>
      </c>
      <c r="B47" s="131"/>
      <c r="C47" s="132"/>
      <c r="D47" s="118">
        <f>IF(settings_INI!C11="", "", settings_INI!C11)</f>
        <v>1</v>
      </c>
      <c r="E47" s="118"/>
      <c r="F47" s="118"/>
    </row>
    <row r="48" spans="1:46" x14ac:dyDescent="0.35">
      <c r="A48" s="133" t="str">
        <f>settings_INI!B12</f>
        <v>RWinReassign</v>
      </c>
      <c r="B48" s="134"/>
      <c r="C48" s="135"/>
      <c r="D48" s="118" t="str">
        <f>IF(settings_INI!C12="", "", settings_INI!C12)</f>
        <v>Disable</v>
      </c>
      <c r="E48" s="118"/>
      <c r="F48" s="118"/>
    </row>
    <row r="49" spans="1:6" x14ac:dyDescent="0.35">
      <c r="A49" s="133" t="str">
        <f>settings_INI!B13</f>
        <v>RWinOption</v>
      </c>
      <c r="B49" s="134"/>
      <c r="C49" s="135"/>
      <c r="D49" s="118" t="str">
        <f>IF(settings_INI!C13="", "", settings_INI!C13)</f>
        <v>Disable</v>
      </c>
      <c r="E49" s="118"/>
      <c r="F49" s="118"/>
    </row>
    <row r="50" spans="1:6" x14ac:dyDescent="0.35">
      <c r="A50" s="130" t="str">
        <f>settings_INI!B14</f>
        <v>RAltReassign</v>
      </c>
      <c r="B50" s="131"/>
      <c r="C50" s="132"/>
      <c r="D50" s="118" t="str">
        <f>IF(settings_INI!C14="", "", settings_INI!C14)</f>
        <v>Disable</v>
      </c>
      <c r="E50" s="118"/>
      <c r="F50" s="118"/>
    </row>
    <row r="51" spans="1:6" x14ac:dyDescent="0.35">
      <c r="A51" s="130" t="str">
        <f>settings_INI!B15</f>
        <v>RAltOption</v>
      </c>
      <c r="B51" s="131"/>
      <c r="C51" s="132"/>
      <c r="D51" s="118">
        <f>IF(settings_INI!C15="", "", settings_INI!C15)</f>
        <v>3</v>
      </c>
      <c r="E51" s="118"/>
      <c r="F51" s="118"/>
    </row>
    <row r="52" spans="1:6" x14ac:dyDescent="0.35">
      <c r="A52" s="153" t="str">
        <f>settings_INI!B16</f>
        <v>LShift_RShift_CapsLock</v>
      </c>
      <c r="B52" s="154"/>
      <c r="C52" s="155"/>
      <c r="D52" s="118">
        <f>IF(settings_INI!C16="", "", settings_INI!C16)</f>
        <v>1</v>
      </c>
      <c r="E52" s="118"/>
      <c r="F52" s="118"/>
    </row>
    <row r="53" spans="1:6" x14ac:dyDescent="0.35">
      <c r="A53" s="150" t="str">
        <f>settings_INI!B17</f>
        <v>CapsLockReassign</v>
      </c>
      <c r="B53" s="151"/>
      <c r="C53" s="152"/>
      <c r="D53" s="118" t="str">
        <f>IF(settings_INI!C17="", "", settings_INI!C17)</f>
        <v>LCtrl</v>
      </c>
      <c r="E53" s="118"/>
      <c r="F53" s="118"/>
    </row>
    <row r="54" spans="1:6" x14ac:dyDescent="0.35">
      <c r="A54" s="150" t="str">
        <f>settings_INI!B18</f>
        <v>CapsLockOption</v>
      </c>
      <c r="B54" s="151"/>
      <c r="C54" s="152"/>
      <c r="D54" s="118" t="str">
        <f>IF(settings_INI!C18="", "", settings_INI!C18)</f>
        <v>Disable</v>
      </c>
      <c r="E54" s="118"/>
      <c r="F54" s="118"/>
    </row>
    <row r="55" spans="1:6" x14ac:dyDescent="0.35">
      <c r="A55" s="150" t="str">
        <f>settings_INI!B19</f>
        <v>LShiftOption</v>
      </c>
      <c r="B55" s="151"/>
      <c r="C55" s="152"/>
      <c r="D55" s="118">
        <f>IF(settings_INI!C19="", "", settings_INI!C19)</f>
        <v>1</v>
      </c>
      <c r="E55" s="118"/>
      <c r="F55" s="118"/>
    </row>
    <row r="56" spans="1:6" x14ac:dyDescent="0.35">
      <c r="A56" s="150" t="str">
        <f>settings_INI!B20</f>
        <v>RShiftOption</v>
      </c>
      <c r="B56" s="151"/>
      <c r="C56" s="152"/>
      <c r="D56" s="118">
        <f>IF(settings_INI!C20="", "", settings_INI!C20)</f>
        <v>2</v>
      </c>
      <c r="E56" s="118"/>
      <c r="F56" s="118"/>
    </row>
    <row r="57" spans="1:6" x14ac:dyDescent="0.35">
      <c r="A57" s="150" t="str">
        <f>settings_INI!B21</f>
        <v>LCtrlOption</v>
      </c>
      <c r="B57" s="151"/>
      <c r="C57" s="152"/>
      <c r="D57" s="118" t="str">
        <f>IF(settings_INI!C21="", "", settings_INI!C21)</f>
        <v/>
      </c>
      <c r="E57" s="118"/>
      <c r="F57" s="118"/>
    </row>
    <row r="58" spans="1:6" x14ac:dyDescent="0.35">
      <c r="A58" s="150" t="str">
        <f>settings_INI!B22</f>
        <v>RCtrlReassign</v>
      </c>
      <c r="B58" s="151"/>
      <c r="C58" s="152"/>
      <c r="D58" s="118" t="str">
        <f>IF(settings_INI!C22="", "", settings_INI!C22)</f>
        <v>RAlt</v>
      </c>
      <c r="E58" s="118"/>
      <c r="F58" s="118"/>
    </row>
    <row r="59" spans="1:6" x14ac:dyDescent="0.35">
      <c r="A59" s="150" t="str">
        <f>settings_INI!B23</f>
        <v>RCtrlOption</v>
      </c>
      <c r="B59" s="151"/>
      <c r="C59" s="152"/>
      <c r="D59" s="118" t="str">
        <f>IF(settings_INI!C23="", "", settings_INI!C23)</f>
        <v>Disable</v>
      </c>
      <c r="E59" s="118"/>
      <c r="F59" s="118"/>
    </row>
    <row r="60" spans="1:6" x14ac:dyDescent="0.35">
      <c r="A60" s="136" t="str">
        <f>settings_INI!B24</f>
        <v>LAltSpaceOption</v>
      </c>
      <c r="B60" s="137"/>
      <c r="C60" s="138"/>
      <c r="D60" s="118">
        <f>IF(settings_INI!C24="", "", settings_INI!C24)</f>
        <v>4</v>
      </c>
      <c r="E60" s="118"/>
      <c r="F60" s="118"/>
    </row>
    <row r="61" spans="1:6" x14ac:dyDescent="0.35">
      <c r="A61" s="136" t="str">
        <f>settings_INI!B25</f>
        <v>LAlt13_Enable</v>
      </c>
      <c r="B61" s="137"/>
      <c r="C61" s="138"/>
      <c r="D61" s="118">
        <f>IF(settings_INI!C25="", "", settings_INI!C25)</f>
        <v>1</v>
      </c>
      <c r="E61" s="118"/>
      <c r="F61" s="118"/>
    </row>
  </sheetData>
  <mergeCells count="125">
    <mergeCell ref="I9:J9"/>
    <mergeCell ref="H10:J10"/>
    <mergeCell ref="H11:I12"/>
    <mergeCell ref="J11:K11"/>
    <mergeCell ref="AH11:AK13"/>
    <mergeCell ref="AM11:AS13"/>
    <mergeCell ref="J12:K12"/>
    <mergeCell ref="D3:F3"/>
    <mergeCell ref="H3:AG3"/>
    <mergeCell ref="AH3:AM3"/>
    <mergeCell ref="H4:AG4"/>
    <mergeCell ref="C5:F11"/>
    <mergeCell ref="AM5:AS5"/>
    <mergeCell ref="AJ7:AK7"/>
    <mergeCell ref="AM7:AS9"/>
    <mergeCell ref="I8:J8"/>
    <mergeCell ref="AI8:AK10"/>
    <mergeCell ref="C13:F21"/>
    <mergeCell ref="H13:K13"/>
    <mergeCell ref="H14:L15"/>
    <mergeCell ref="AG14:AK15"/>
    <mergeCell ref="AM15:AS21"/>
    <mergeCell ref="H17:I18"/>
    <mergeCell ref="J17:K17"/>
    <mergeCell ref="L17:M18"/>
    <mergeCell ref="N17:AC17"/>
    <mergeCell ref="AD17:AE17"/>
    <mergeCell ref="AF17:AG17"/>
    <mergeCell ref="AH17:AI17"/>
    <mergeCell ref="AJ17:AK17"/>
    <mergeCell ref="J18:K18"/>
    <mergeCell ref="N18:AC18"/>
    <mergeCell ref="AD18:AE18"/>
    <mergeCell ref="AF18:AG18"/>
    <mergeCell ref="AH18:AI18"/>
    <mergeCell ref="AJ18:AK18"/>
    <mergeCell ref="AF19:AG19"/>
    <mergeCell ref="AH19:AI19"/>
    <mergeCell ref="AJ19:AK19"/>
    <mergeCell ref="H20:AK20"/>
    <mergeCell ref="H21:AK21"/>
    <mergeCell ref="H22:AK22"/>
    <mergeCell ref="H19:I19"/>
    <mergeCell ref="J19:K19"/>
    <mergeCell ref="L19:M19"/>
    <mergeCell ref="N19:Q19"/>
    <mergeCell ref="R19:Y19"/>
    <mergeCell ref="AD19:AE19"/>
    <mergeCell ref="H26:J26"/>
    <mergeCell ref="K26:R26"/>
    <mergeCell ref="S26:Z26"/>
    <mergeCell ref="AA26:AK26"/>
    <mergeCell ref="AM23:AS28"/>
    <mergeCell ref="H24:J24"/>
    <mergeCell ref="K24:R24"/>
    <mergeCell ref="S24:Z24"/>
    <mergeCell ref="AA24:AK24"/>
    <mergeCell ref="H27:J27"/>
    <mergeCell ref="K27:R27"/>
    <mergeCell ref="S27:Z27"/>
    <mergeCell ref="AA27:AK27"/>
    <mergeCell ref="H28:J28"/>
    <mergeCell ref="K28:R28"/>
    <mergeCell ref="S28:Z28"/>
    <mergeCell ref="A40:C40"/>
    <mergeCell ref="D40:F40"/>
    <mergeCell ref="A41:C41"/>
    <mergeCell ref="D41:F41"/>
    <mergeCell ref="A42:F42"/>
    <mergeCell ref="A43:C43"/>
    <mergeCell ref="D43:F43"/>
    <mergeCell ref="H29:AK29"/>
    <mergeCell ref="H30:AK30"/>
    <mergeCell ref="H31:AK31"/>
    <mergeCell ref="H32:AK32"/>
    <mergeCell ref="A38:F38"/>
    <mergeCell ref="A39:C39"/>
    <mergeCell ref="D39:F39"/>
    <mergeCell ref="C23:F32"/>
    <mergeCell ref="H23:J23"/>
    <mergeCell ref="K23:R23"/>
    <mergeCell ref="S23:Z23"/>
    <mergeCell ref="AA23:AK23"/>
    <mergeCell ref="AA28:AK28"/>
    <mergeCell ref="H25:J25"/>
    <mergeCell ref="K25:R25"/>
    <mergeCell ref="S25:Z25"/>
    <mergeCell ref="AA25:AK25"/>
    <mergeCell ref="A47:C47"/>
    <mergeCell ref="D47:F47"/>
    <mergeCell ref="A48:C48"/>
    <mergeCell ref="D48:F48"/>
    <mergeCell ref="A49:C49"/>
    <mergeCell ref="D49:F49"/>
    <mergeCell ref="H43:AK43"/>
    <mergeCell ref="A44:C44"/>
    <mergeCell ref="D44:F44"/>
    <mergeCell ref="A45:C45"/>
    <mergeCell ref="D45:F45"/>
    <mergeCell ref="A46:C46"/>
    <mergeCell ref="D46:F46"/>
    <mergeCell ref="A53:C53"/>
    <mergeCell ref="D53:F53"/>
    <mergeCell ref="A54:C54"/>
    <mergeCell ref="D54:F54"/>
    <mergeCell ref="A55:C55"/>
    <mergeCell ref="D55:F55"/>
    <mergeCell ref="A50:C50"/>
    <mergeCell ref="D50:F50"/>
    <mergeCell ref="A51:C51"/>
    <mergeCell ref="D51:F51"/>
    <mergeCell ref="A52:C52"/>
    <mergeCell ref="D52:F52"/>
    <mergeCell ref="A59:C59"/>
    <mergeCell ref="D59:F59"/>
    <mergeCell ref="A60:C60"/>
    <mergeCell ref="D60:F60"/>
    <mergeCell ref="A61:C61"/>
    <mergeCell ref="D61:F61"/>
    <mergeCell ref="A56:C56"/>
    <mergeCell ref="D56:F56"/>
    <mergeCell ref="A57:C57"/>
    <mergeCell ref="D57:F57"/>
    <mergeCell ref="A58:C58"/>
    <mergeCell ref="D58:F58"/>
  </mergeCells>
  <conditionalFormatting sqref="K5:K6 M5:M6 O5:O6 Q5:Q6 S5:S6 U5:U6 W5:W6 Y5:Y6 AA5:AA6 AC5:AC6 AE5:AE6 AG5:AG6 L8:L9 N8:N9 P8:P9 R8:R9 T8:T9 V8:V9 X8:X9 Z8:Z9 AB8:AB9 AD8:AD9 AF8:AF9 AH8:AH9 M11:M12 O11:O12 Q11:Q12 S11:S12 W11:W12 U11:U12 Y11:Y12 AA11:AA12 AC11:AC12 AE11:AE12 AG11:AG12 N14:N15 P14:P15 R14:R15 T14:T15 V14:V15 X14:X15 Z14:Z15 AB14:AB15 AD14:AD15 AF14:AF15 I5:I6">
    <cfRule type="expression" dxfId="52" priority="18">
      <formula>($D$44&lt;&gt;1)</formula>
    </cfRule>
  </conditionalFormatting>
  <conditionalFormatting sqref="C5 W8 Y8 AA8 AC8 AD11 AB11 Z11 X11 O14 Q14 R11:R12 P11:P12 N11:N12 O8:O9 Q8:Q9 H8:I9">
    <cfRule type="expression" dxfId="51" priority="17">
      <formula>($D$45&lt;&gt;1)</formula>
    </cfRule>
  </conditionalFormatting>
  <conditionalFormatting sqref="X6 Z6 AB6 W9 Y9 AA9 AC9 AD12 AB12 Z12 X12 V12 T12 S15 W15 S9 U9">
    <cfRule type="expression" dxfId="50" priority="16">
      <formula>$D$46&lt;&gt;1</formula>
    </cfRule>
  </conditionalFormatting>
  <conditionalFormatting sqref="I7 K7 M7 O7 Q7 S7 U7 W7 Y7 AA7 AC7 AE7 AG7 AI7 D3">
    <cfRule type="expression" dxfId="49" priority="15">
      <formula>$D$61&lt;&gt;1</formula>
    </cfRule>
  </conditionalFormatting>
  <conditionalFormatting sqref="AM5 D3 AM7">
    <cfRule type="expression" dxfId="48" priority="14">
      <formula>$D$61&lt;&gt;1</formula>
    </cfRule>
  </conditionalFormatting>
  <conditionalFormatting sqref="AM11">
    <cfRule type="expression" dxfId="47" priority="13">
      <formula>$D$44&lt;&gt;1</formula>
    </cfRule>
  </conditionalFormatting>
  <conditionalFormatting sqref="X5:X6">
    <cfRule type="expression" dxfId="46" priority="12">
      <formula>$D$46&lt;&gt;1</formula>
    </cfRule>
  </conditionalFormatting>
  <conditionalFormatting sqref="H5:H6 J5:J6 L5:L6 N5:N6 P5:P6 R5:R6 T5:T6 V5:V6 AD5:AD6 AF5:AF6 AE8:AE9 AG8:AG9 K8:K9 M8:M9 L11:L12 M14:M15 O15 Q15 U14:U15 Y14:Y15 AA14:AA15 AC14:AC15 AF11:AF12 AE14:AE15 AH5:AK6">
    <cfRule type="expression" dxfId="45" priority="11">
      <formula>$D$47&lt;&gt;1</formula>
    </cfRule>
  </conditionalFormatting>
  <conditionalFormatting sqref="AH3:AM3">
    <cfRule type="expression" dxfId="44" priority="10">
      <formula>$D$47&lt;&gt;1</formula>
    </cfRule>
  </conditionalFormatting>
  <conditionalFormatting sqref="R19:Y19">
    <cfRule type="expression" dxfId="43" priority="8">
      <formula>$D$41&lt;&gt;1</formula>
    </cfRule>
  </conditionalFormatting>
  <conditionalFormatting sqref="H11:I12">
    <cfRule type="expression" dxfId="42" priority="7">
      <formula>$D$52&lt;&gt;1</formula>
    </cfRule>
  </conditionalFormatting>
  <conditionalFormatting sqref="K10 M10 O10 Q10 S10 U10 W10 Y10 AA10 AC10 AE10 AG10">
    <cfRule type="expression" dxfId="41" priority="6">
      <formula>$D$40&lt;&gt;1</formula>
    </cfRule>
  </conditionalFormatting>
  <conditionalFormatting sqref="L10 N10 P10 R10 T10 V10 X10 Z10 AB10 AD10 AF10 AH10">
    <cfRule type="expression" dxfId="40" priority="5">
      <formula>$D$41&lt;&gt;1</formula>
    </cfRule>
  </conditionalFormatting>
  <conditionalFormatting sqref="L13 N13 P13 R13 T13 V13 X13 Z13 AB13 AD13 AF13">
    <cfRule type="expression" dxfId="39" priority="4">
      <formula>$D$40&lt;&gt;1</formula>
    </cfRule>
  </conditionalFormatting>
  <conditionalFormatting sqref="AG13 AE13 AC13 AA13 Y13 W13 U13 S13 Q13 O13 M13">
    <cfRule type="expression" dxfId="38" priority="3">
      <formula>$D$41&lt;&gt;1</formula>
    </cfRule>
  </conditionalFormatting>
  <conditionalFormatting sqref="AE16 AC16 AA16 Y16 W16 U16 S16 Q16 O16 M16">
    <cfRule type="expression" dxfId="37" priority="2">
      <formula>$D$40&lt;&gt;1</formula>
    </cfRule>
  </conditionalFormatting>
  <conditionalFormatting sqref="N16 P16 R16 T16 V16 X16 Z16 AB16 AD16 AF16">
    <cfRule type="expression" dxfId="36" priority="1">
      <formula>$D$41&lt;&gt;1</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1"/>
  <sheetViews>
    <sheetView zoomScale="88" zoomScaleNormal="88" workbookViewId="0">
      <selection activeCell="AV2" sqref="AV2"/>
    </sheetView>
  </sheetViews>
  <sheetFormatPr defaultRowHeight="15.6" x14ac:dyDescent="0.35"/>
  <cols>
    <col min="1" max="1" width="15.6640625" style="5" customWidth="1"/>
    <col min="2" max="2" width="2.77734375" style="5" customWidth="1"/>
    <col min="3" max="4" width="7.21875" style="5" customWidth="1"/>
    <col min="5" max="5" width="8.88671875" style="5"/>
    <col min="6" max="6" width="9" style="5" customWidth="1"/>
    <col min="7" max="7" width="1.77734375" style="5" customWidth="1"/>
    <col min="8" max="37" width="4.21875" style="5" customWidth="1"/>
    <col min="38" max="43" width="3.109375" style="5" customWidth="1"/>
    <col min="44" max="44" width="8" style="5" customWidth="1"/>
    <col min="45" max="45" width="3.109375" style="5" customWidth="1"/>
    <col min="46" max="46" width="2.6640625" style="5" customWidth="1"/>
    <col min="47" max="16384" width="8.88671875" style="5"/>
  </cols>
  <sheetData>
    <row r="1" spans="1:46" ht="10.199999999999999" customHeight="1" x14ac:dyDescent="0.35"/>
    <row r="2" spans="1:46" x14ac:dyDescent="0.35">
      <c r="A2" s="39" t="s">
        <v>445</v>
      </c>
      <c r="B2" s="91"/>
      <c r="C2" s="92"/>
      <c r="D2" s="92"/>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2"/>
      <c r="AM2" s="92"/>
      <c r="AN2" s="92"/>
      <c r="AO2" s="92"/>
      <c r="AP2" s="92"/>
      <c r="AQ2" s="92"/>
      <c r="AR2" s="92"/>
      <c r="AS2" s="92"/>
      <c r="AT2" s="94"/>
    </row>
    <row r="3" spans="1:46" ht="20.399999999999999" customHeight="1" x14ac:dyDescent="0.45">
      <c r="B3" s="95"/>
      <c r="C3" s="96"/>
      <c r="D3" s="253" t="str">
        <f>HLOOKUP(A2,settings_LNG!A1:AD262,21,FALSE)</f>
        <v>Apostrof pentru yaz ucrainean</v>
      </c>
      <c r="E3" s="254"/>
      <c r="F3" s="255"/>
      <c r="G3" s="96"/>
      <c r="H3" s="187" t="str">
        <f>HLOOKUP(A2,settings_LNG!A1:AD262,2,FALSE)</f>
        <v>Extindeți aspectul tastaturii în „Keybord Assistant 2.0.0”</v>
      </c>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8" t="str">
        <f>HLOOKUP(A2,settings_LNG!A1:AD262,24,FALSE)</f>
        <v>În liniuță</v>
      </c>
      <c r="AI3" s="189"/>
      <c r="AJ3" s="189"/>
      <c r="AK3" s="189"/>
      <c r="AL3" s="189"/>
      <c r="AM3" s="190"/>
      <c r="AN3" s="96"/>
      <c r="AO3" s="96"/>
      <c r="AP3" s="96"/>
      <c r="AQ3" s="96"/>
      <c r="AR3" s="96"/>
      <c r="AS3" s="96"/>
      <c r="AT3" s="97"/>
    </row>
    <row r="4" spans="1:46" ht="17.399999999999999" thickBot="1" x14ac:dyDescent="0.4">
      <c r="B4" s="95"/>
      <c r="C4" s="98"/>
      <c r="D4" s="98"/>
      <c r="E4" s="98"/>
      <c r="F4" s="98"/>
      <c r="G4" s="96"/>
      <c r="H4" s="191" t="str">
        <f>HLOOKUP(A2,settings_LNG!A1:AD262,3,FALSE)</f>
        <v>Autorul programului: Krutov A.Yu.; E-mail: kaiu@mail.ru; site: kaiu.narod.ru</v>
      </c>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96"/>
      <c r="AI4" s="96"/>
      <c r="AJ4" s="96"/>
      <c r="AK4" s="96"/>
      <c r="AL4" s="96"/>
      <c r="AM4" s="96"/>
      <c r="AN4" s="96"/>
      <c r="AO4" s="96"/>
      <c r="AP4" s="96"/>
      <c r="AQ4" s="96"/>
      <c r="AR4" s="96"/>
      <c r="AS4" s="96"/>
      <c r="AT4" s="97"/>
    </row>
    <row r="5" spans="1:46" s="1" customFormat="1" ht="15.6" customHeight="1" x14ac:dyDescent="0.35">
      <c r="B5" s="99"/>
      <c r="C5" s="256" t="str">
        <f>HLOOKUP(A2,settings_LNG!A1:AD262,22,FALSE)</f>
        <v>RAlt+Tab+m## - funcționează în loc de mouse. mL2 - 2 clicuri pe butonul din stânga, mR - butonul din dreapta lipicios. m↑ - mutați cursorul mouse-ului. m→| - înainte rapid până la marginea ecranului. mS↑ - derulați în sus.</v>
      </c>
      <c r="D5" s="257"/>
      <c r="E5" s="257"/>
      <c r="F5" s="258"/>
      <c r="G5" s="98"/>
      <c r="H5" s="16" t="s">
        <v>38</v>
      </c>
      <c r="I5" s="25" t="s">
        <v>94</v>
      </c>
      <c r="J5" s="16" t="s">
        <v>9</v>
      </c>
      <c r="K5" s="26" t="s">
        <v>112</v>
      </c>
      <c r="L5" s="16" t="s">
        <v>11</v>
      </c>
      <c r="M5" s="26" t="s">
        <v>113</v>
      </c>
      <c r="N5" s="16" t="s">
        <v>12</v>
      </c>
      <c r="O5" s="26" t="s">
        <v>114</v>
      </c>
      <c r="P5" s="16" t="s">
        <v>13</v>
      </c>
      <c r="Q5" s="26" t="s">
        <v>115</v>
      </c>
      <c r="R5" s="16" t="s">
        <v>14</v>
      </c>
      <c r="S5" s="26"/>
      <c r="T5" s="16" t="s">
        <v>42</v>
      </c>
      <c r="U5" s="25" t="s">
        <v>116</v>
      </c>
      <c r="V5" s="16" t="s">
        <v>41</v>
      </c>
      <c r="W5" s="26" t="s">
        <v>123</v>
      </c>
      <c r="X5" s="16"/>
      <c r="Y5" s="26"/>
      <c r="Z5" s="16"/>
      <c r="AA5" s="26" t="s">
        <v>168</v>
      </c>
      <c r="AB5" s="16"/>
      <c r="AC5" s="26" t="s">
        <v>169</v>
      </c>
      <c r="AD5" s="16" t="s">
        <v>17</v>
      </c>
      <c r="AE5" s="26" t="s">
        <v>17</v>
      </c>
      <c r="AF5" s="16" t="s">
        <v>8</v>
      </c>
      <c r="AG5" s="26" t="s">
        <v>8</v>
      </c>
      <c r="AH5" s="16" t="s">
        <v>44</v>
      </c>
      <c r="AI5" s="26"/>
      <c r="AJ5" s="6"/>
      <c r="AK5" s="26"/>
      <c r="AL5" s="86"/>
      <c r="AM5" s="222" t="str">
        <f>HLOOKUP(A2,settings_LNG!A1:AD262,25,FALSE)</f>
        <v>stres</v>
      </c>
      <c r="AN5" s="223"/>
      <c r="AO5" s="223"/>
      <c r="AP5" s="223"/>
      <c r="AQ5" s="223"/>
      <c r="AR5" s="223"/>
      <c r="AS5" s="224"/>
      <c r="AT5" s="100"/>
    </row>
    <row r="6" spans="1:46" s="1" customFormat="1" ht="16.2" customHeight="1" thickBot="1" x14ac:dyDescent="0.4">
      <c r="B6" s="99"/>
      <c r="C6" s="259"/>
      <c r="D6" s="260"/>
      <c r="E6" s="260"/>
      <c r="F6" s="261"/>
      <c r="G6" s="98"/>
      <c r="H6" s="3" t="s">
        <v>0</v>
      </c>
      <c r="I6" s="90" t="s">
        <v>147</v>
      </c>
      <c r="J6" s="3" t="s">
        <v>1</v>
      </c>
      <c r="K6" s="2" t="s">
        <v>95</v>
      </c>
      <c r="L6" s="3" t="s">
        <v>2</v>
      </c>
      <c r="M6" s="2" t="s">
        <v>96</v>
      </c>
      <c r="N6" s="3" t="s">
        <v>3</v>
      </c>
      <c r="O6" s="2" t="s">
        <v>97</v>
      </c>
      <c r="P6" s="3" t="s">
        <v>4</v>
      </c>
      <c r="Q6" s="2" t="s">
        <v>4</v>
      </c>
      <c r="R6" s="3" t="s">
        <v>5</v>
      </c>
      <c r="S6" s="2" t="s">
        <v>14</v>
      </c>
      <c r="T6" s="3" t="s">
        <v>6</v>
      </c>
      <c r="U6" s="2" t="s">
        <v>51</v>
      </c>
      <c r="V6" s="3" t="s">
        <v>7</v>
      </c>
      <c r="W6" s="2"/>
      <c r="X6" s="31" t="s">
        <v>46</v>
      </c>
      <c r="Y6" s="2" t="s">
        <v>41</v>
      </c>
      <c r="Z6" s="31" t="s">
        <v>47</v>
      </c>
      <c r="AA6" s="2" t="s">
        <v>52</v>
      </c>
      <c r="AB6" s="31" t="s">
        <v>48</v>
      </c>
      <c r="AC6" s="2" t="s">
        <v>54</v>
      </c>
      <c r="AD6" s="3" t="s">
        <v>18</v>
      </c>
      <c r="AE6" s="2" t="s">
        <v>18</v>
      </c>
      <c r="AF6" s="3" t="s">
        <v>43</v>
      </c>
      <c r="AG6" s="2" t="s">
        <v>43</v>
      </c>
      <c r="AH6" s="3" t="s">
        <v>19</v>
      </c>
      <c r="AI6" s="2"/>
      <c r="AJ6" s="3"/>
      <c r="AK6" s="2"/>
      <c r="AL6" s="87"/>
      <c r="AM6" s="98"/>
      <c r="AN6" s="98"/>
      <c r="AO6" s="98"/>
      <c r="AP6" s="98"/>
      <c r="AQ6" s="98"/>
      <c r="AR6" s="98"/>
      <c r="AS6" s="87"/>
      <c r="AT6" s="100"/>
    </row>
    <row r="7" spans="1:46" ht="23.4" customHeight="1" thickBot="1" x14ac:dyDescent="0.4">
      <c r="B7" s="95"/>
      <c r="C7" s="259"/>
      <c r="D7" s="260"/>
      <c r="E7" s="260"/>
      <c r="F7" s="261"/>
      <c r="G7" s="96"/>
      <c r="H7" s="109" t="s">
        <v>535</v>
      </c>
      <c r="I7" s="51" t="s">
        <v>240</v>
      </c>
      <c r="J7" s="112" t="s">
        <v>557</v>
      </c>
      <c r="K7" s="55"/>
      <c r="L7" s="112" t="s">
        <v>558</v>
      </c>
      <c r="M7" s="55"/>
      <c r="N7" s="112" t="s">
        <v>559</v>
      </c>
      <c r="O7" s="55"/>
      <c r="P7" s="112" t="s">
        <v>560</v>
      </c>
      <c r="Q7" s="55"/>
      <c r="R7" s="112" t="s">
        <v>561</v>
      </c>
      <c r="S7" s="50" t="s">
        <v>98</v>
      </c>
      <c r="T7" s="112" t="s">
        <v>562</v>
      </c>
      <c r="U7" s="51" t="s">
        <v>147</v>
      </c>
      <c r="V7" s="112" t="s">
        <v>563</v>
      </c>
      <c r="W7" s="55"/>
      <c r="X7" s="112" t="s">
        <v>566</v>
      </c>
      <c r="Y7" s="50" t="s">
        <v>93</v>
      </c>
      <c r="Z7" s="112" t="s">
        <v>564</v>
      </c>
      <c r="AA7" s="55"/>
      <c r="AB7" s="112" t="s">
        <v>565</v>
      </c>
      <c r="AC7" s="55"/>
      <c r="AD7" s="79" t="s">
        <v>20</v>
      </c>
      <c r="AE7" s="53" t="s">
        <v>160</v>
      </c>
      <c r="AF7" s="79" t="s">
        <v>21</v>
      </c>
      <c r="AG7" s="54" t="s">
        <v>37</v>
      </c>
      <c r="AH7" s="4" t="s">
        <v>536</v>
      </c>
      <c r="AI7" s="55" t="s">
        <v>69</v>
      </c>
      <c r="AJ7" s="192" t="s">
        <v>23</v>
      </c>
      <c r="AK7" s="193"/>
      <c r="AL7" s="36"/>
      <c r="AM7" s="225" t="str">
        <f>HLOOKUP(A2,settings_LNG!A1:AD262,26,FALSE)</f>
        <v>Spațiu care nu se rupe, liniuță și spațiu</v>
      </c>
      <c r="AN7" s="226"/>
      <c r="AO7" s="226"/>
      <c r="AP7" s="226"/>
      <c r="AQ7" s="226"/>
      <c r="AR7" s="226"/>
      <c r="AS7" s="227"/>
      <c r="AT7" s="108"/>
    </row>
    <row r="8" spans="1:46" s="1" customFormat="1" ht="15.6" customHeight="1" x14ac:dyDescent="0.35">
      <c r="B8" s="99"/>
      <c r="C8" s="259"/>
      <c r="D8" s="260"/>
      <c r="E8" s="260"/>
      <c r="F8" s="261"/>
      <c r="G8" s="98"/>
      <c r="H8" s="84"/>
      <c r="I8" s="194" t="str">
        <f>HLOOKUP(A2,settings_LNG!A1:AD262,4,FALSE)</f>
        <v>mouse</v>
      </c>
      <c r="J8" s="195"/>
      <c r="K8" s="81" t="s">
        <v>88</v>
      </c>
      <c r="L8" s="25" t="s">
        <v>117</v>
      </c>
      <c r="M8" s="16" t="s">
        <v>89</v>
      </c>
      <c r="N8" s="26" t="s">
        <v>164</v>
      </c>
      <c r="O8" s="33" t="s">
        <v>86</v>
      </c>
      <c r="P8" s="26" t="s">
        <v>165</v>
      </c>
      <c r="Q8" s="18" t="s">
        <v>76</v>
      </c>
      <c r="R8" s="25" t="s">
        <v>119</v>
      </c>
      <c r="S8" s="19"/>
      <c r="T8" s="26" t="s">
        <v>118</v>
      </c>
      <c r="U8" s="6"/>
      <c r="V8" s="26" t="s">
        <v>124</v>
      </c>
      <c r="W8" s="12" t="s">
        <v>135</v>
      </c>
      <c r="X8" s="26" t="s">
        <v>125</v>
      </c>
      <c r="Y8" s="10" t="s">
        <v>71</v>
      </c>
      <c r="Z8" s="26" t="s">
        <v>92</v>
      </c>
      <c r="AA8" s="12" t="s">
        <v>84</v>
      </c>
      <c r="AB8" s="26" t="s">
        <v>126</v>
      </c>
      <c r="AC8" s="13" t="s">
        <v>82</v>
      </c>
      <c r="AD8" s="26" t="s">
        <v>40</v>
      </c>
      <c r="AE8" s="16" t="s">
        <v>66</v>
      </c>
      <c r="AF8" s="26" t="s">
        <v>66</v>
      </c>
      <c r="AG8" s="16" t="s">
        <v>68</v>
      </c>
      <c r="AH8" s="27" t="s">
        <v>68</v>
      </c>
      <c r="AI8" s="196"/>
      <c r="AJ8" s="197"/>
      <c r="AK8" s="198"/>
      <c r="AL8" s="98"/>
      <c r="AM8" s="228"/>
      <c r="AN8" s="229"/>
      <c r="AO8" s="229"/>
      <c r="AP8" s="229"/>
      <c r="AQ8" s="229"/>
      <c r="AR8" s="229"/>
      <c r="AS8" s="230"/>
      <c r="AT8" s="100"/>
    </row>
    <row r="9" spans="1:46" s="1" customFormat="1" ht="15.6" customHeight="1" thickBot="1" x14ac:dyDescent="0.5">
      <c r="B9" s="99"/>
      <c r="C9" s="259"/>
      <c r="D9" s="260"/>
      <c r="E9" s="260"/>
      <c r="F9" s="261"/>
      <c r="G9" s="98"/>
      <c r="H9" s="85"/>
      <c r="I9" s="202" t="s">
        <v>134</v>
      </c>
      <c r="J9" s="203"/>
      <c r="K9" s="83" t="s">
        <v>29</v>
      </c>
      <c r="L9" s="2"/>
      <c r="M9" s="22" t="s">
        <v>31</v>
      </c>
      <c r="N9" s="2" t="s">
        <v>166</v>
      </c>
      <c r="O9" s="21" t="s">
        <v>86</v>
      </c>
      <c r="P9" s="2" t="s">
        <v>98</v>
      </c>
      <c r="Q9" s="21" t="s">
        <v>76</v>
      </c>
      <c r="R9" s="2" t="s">
        <v>99</v>
      </c>
      <c r="S9" s="29" t="s">
        <v>72</v>
      </c>
      <c r="T9" s="2" t="s">
        <v>100</v>
      </c>
      <c r="U9" s="29" t="s">
        <v>45</v>
      </c>
      <c r="V9" s="2" t="s">
        <v>101</v>
      </c>
      <c r="W9" s="30" t="s">
        <v>50</v>
      </c>
      <c r="X9" s="2" t="s">
        <v>102</v>
      </c>
      <c r="Y9" s="29" t="s">
        <v>51</v>
      </c>
      <c r="Z9" s="2" t="s">
        <v>85</v>
      </c>
      <c r="AA9" s="31" t="s">
        <v>49</v>
      </c>
      <c r="AB9" s="2" t="s">
        <v>103</v>
      </c>
      <c r="AC9" s="31" t="s">
        <v>60</v>
      </c>
      <c r="AD9" s="2" t="s">
        <v>39</v>
      </c>
      <c r="AE9" s="3" t="s">
        <v>65</v>
      </c>
      <c r="AF9" s="2" t="s">
        <v>65</v>
      </c>
      <c r="AG9" s="3" t="s">
        <v>67</v>
      </c>
      <c r="AH9" s="7" t="s">
        <v>67</v>
      </c>
      <c r="AI9" s="199"/>
      <c r="AJ9" s="200"/>
      <c r="AK9" s="201"/>
      <c r="AL9" s="98"/>
      <c r="AM9" s="231"/>
      <c r="AN9" s="232"/>
      <c r="AO9" s="232"/>
      <c r="AP9" s="232"/>
      <c r="AQ9" s="232"/>
      <c r="AR9" s="232"/>
      <c r="AS9" s="233"/>
      <c r="AT9" s="100"/>
    </row>
    <row r="10" spans="1:46" ht="23.4" customHeight="1" thickBot="1" x14ac:dyDescent="0.4">
      <c r="B10" s="95"/>
      <c r="C10" s="259"/>
      <c r="D10" s="260"/>
      <c r="E10" s="260"/>
      <c r="F10" s="261"/>
      <c r="G10" s="96"/>
      <c r="H10" s="204" t="s">
        <v>63</v>
      </c>
      <c r="I10" s="205"/>
      <c r="J10" s="206"/>
      <c r="K10" s="67" t="s">
        <v>258</v>
      </c>
      <c r="L10" s="80" t="s">
        <v>258</v>
      </c>
      <c r="M10" s="66" t="s">
        <v>260</v>
      </c>
      <c r="N10" s="80" t="s">
        <v>260</v>
      </c>
      <c r="O10" s="66" t="s">
        <v>262</v>
      </c>
      <c r="P10" s="80" t="s">
        <v>262</v>
      </c>
      <c r="Q10" s="66" t="s">
        <v>264</v>
      </c>
      <c r="R10" s="80" t="s">
        <v>264</v>
      </c>
      <c r="S10" s="66" t="s">
        <v>266</v>
      </c>
      <c r="T10" s="80" t="s">
        <v>266</v>
      </c>
      <c r="U10" s="66" t="s">
        <v>268</v>
      </c>
      <c r="V10" s="80" t="s">
        <v>268</v>
      </c>
      <c r="W10" s="66" t="s">
        <v>270</v>
      </c>
      <c r="X10" s="80" t="s">
        <v>270</v>
      </c>
      <c r="Y10" s="66" t="s">
        <v>272</v>
      </c>
      <c r="Z10" s="80" t="s">
        <v>272</v>
      </c>
      <c r="AA10" s="66" t="s">
        <v>274</v>
      </c>
      <c r="AB10" s="80" t="s">
        <v>274</v>
      </c>
      <c r="AC10" s="66" t="s">
        <v>276</v>
      </c>
      <c r="AD10" s="80" t="s">
        <v>276</v>
      </c>
      <c r="AE10" s="66" t="s">
        <v>65</v>
      </c>
      <c r="AF10" s="80" t="s">
        <v>538</v>
      </c>
      <c r="AG10" s="66" t="s">
        <v>67</v>
      </c>
      <c r="AH10" s="80" t="s">
        <v>537</v>
      </c>
      <c r="AI10" s="199"/>
      <c r="AJ10" s="200"/>
      <c r="AK10" s="201"/>
      <c r="AL10" s="96"/>
      <c r="AM10" s="96"/>
      <c r="AN10" s="96"/>
      <c r="AO10" s="96"/>
      <c r="AP10" s="96"/>
      <c r="AQ10" s="96"/>
      <c r="AR10" s="96"/>
      <c r="AS10" s="96"/>
      <c r="AT10" s="97"/>
    </row>
    <row r="11" spans="1:46" ht="15.6" customHeight="1" x14ac:dyDescent="0.35">
      <c r="B11" s="95"/>
      <c r="C11" s="262"/>
      <c r="D11" s="263"/>
      <c r="E11" s="263"/>
      <c r="F11" s="264"/>
      <c r="G11" s="96"/>
      <c r="H11" s="218" t="s">
        <v>158</v>
      </c>
      <c r="I11" s="219"/>
      <c r="J11" s="126" t="str">
        <f>IF( $D$54="Disable","—", IF( $D$54="AllLayouts", " LngALL", IF(AND($D$54&gt;=1,$D$54&lt;=8), " Lng" &amp; $D$54, " " &amp; $D$54 ) ))</f>
        <v>—</v>
      </c>
      <c r="K11" s="127"/>
      <c r="L11" s="81" t="s">
        <v>90</v>
      </c>
      <c r="M11" s="26" t="s">
        <v>127</v>
      </c>
      <c r="N11" s="10" t="s">
        <v>77</v>
      </c>
      <c r="O11" s="26" t="s">
        <v>167</v>
      </c>
      <c r="P11" s="10" t="s">
        <v>75</v>
      </c>
      <c r="Q11" s="26" t="s">
        <v>128</v>
      </c>
      <c r="R11" s="10" t="s">
        <v>74</v>
      </c>
      <c r="S11" s="26"/>
      <c r="T11" s="20"/>
      <c r="U11" s="89"/>
      <c r="V11" s="6"/>
      <c r="W11" s="25" t="s">
        <v>162</v>
      </c>
      <c r="X11" s="10" t="s">
        <v>79</v>
      </c>
      <c r="Y11" s="26"/>
      <c r="Z11" s="10" t="s">
        <v>80</v>
      </c>
      <c r="AA11" s="26" t="s">
        <v>107</v>
      </c>
      <c r="AB11" s="10" t="s">
        <v>81</v>
      </c>
      <c r="AC11" s="35" t="s">
        <v>108</v>
      </c>
      <c r="AD11" s="13" t="s">
        <v>83</v>
      </c>
      <c r="AE11" s="25" t="s">
        <v>120</v>
      </c>
      <c r="AF11" s="16" t="s">
        <v>64</v>
      </c>
      <c r="AG11" s="27"/>
      <c r="AH11" s="207" t="s">
        <v>62</v>
      </c>
      <c r="AI11" s="208"/>
      <c r="AJ11" s="208"/>
      <c r="AK11" s="209"/>
      <c r="AL11" s="96"/>
      <c r="AM11" s="234" t="str">
        <f>HLOOKUP(A2,settings_LNG!A1:AD262,27,FALSE)</f>
        <v>Introduceți accente după caracter. Toate accentele sunt evidențiate cu aceeași culoare de fundal.</v>
      </c>
      <c r="AN11" s="235"/>
      <c r="AO11" s="235"/>
      <c r="AP11" s="235"/>
      <c r="AQ11" s="235"/>
      <c r="AR11" s="235"/>
      <c r="AS11" s="236"/>
      <c r="AT11" s="97"/>
    </row>
    <row r="12" spans="1:46" ht="15.6" customHeight="1" thickBot="1" x14ac:dyDescent="0.4">
      <c r="B12" s="95"/>
      <c r="C12" s="96"/>
      <c r="D12" s="96"/>
      <c r="E12" s="96"/>
      <c r="F12" s="96"/>
      <c r="G12" s="96"/>
      <c r="H12" s="220"/>
      <c r="I12" s="221"/>
      <c r="J12" s="128" t="str">
        <f>IF( $D$53="Disable","—", $D$53)</f>
        <v>LCtrl</v>
      </c>
      <c r="K12" s="129"/>
      <c r="L12" s="82" t="s">
        <v>28</v>
      </c>
      <c r="M12" s="2" t="s">
        <v>104</v>
      </c>
      <c r="N12" s="3" t="s">
        <v>77</v>
      </c>
      <c r="O12" s="2" t="s">
        <v>13</v>
      </c>
      <c r="P12" s="3" t="s">
        <v>75</v>
      </c>
      <c r="Q12" s="2" t="s">
        <v>9</v>
      </c>
      <c r="R12" s="3" t="s">
        <v>74</v>
      </c>
      <c r="S12" s="2" t="s">
        <v>105</v>
      </c>
      <c r="T12" s="29" t="s">
        <v>73</v>
      </c>
      <c r="U12" s="2"/>
      <c r="V12" s="29" t="s">
        <v>23</v>
      </c>
      <c r="W12" s="2" t="s">
        <v>93</v>
      </c>
      <c r="X12" s="29" t="s">
        <v>52</v>
      </c>
      <c r="Y12" s="2" t="s">
        <v>148</v>
      </c>
      <c r="Z12" s="29" t="s">
        <v>53</v>
      </c>
      <c r="AA12" s="2" t="s">
        <v>16</v>
      </c>
      <c r="AB12" s="29" t="s">
        <v>54</v>
      </c>
      <c r="AC12" s="34" t="s">
        <v>106</v>
      </c>
      <c r="AD12" s="31" t="s">
        <v>61</v>
      </c>
      <c r="AE12" s="2" t="s">
        <v>107</v>
      </c>
      <c r="AF12" s="8" t="s">
        <v>10</v>
      </c>
      <c r="AG12" s="7" t="s">
        <v>108</v>
      </c>
      <c r="AH12" s="207"/>
      <c r="AI12" s="208"/>
      <c r="AJ12" s="208"/>
      <c r="AK12" s="209"/>
      <c r="AL12" s="96"/>
      <c r="AM12" s="237"/>
      <c r="AN12" s="238"/>
      <c r="AO12" s="238"/>
      <c r="AP12" s="238"/>
      <c r="AQ12" s="238"/>
      <c r="AR12" s="238"/>
      <c r="AS12" s="239"/>
      <c r="AT12" s="97"/>
    </row>
    <row r="13" spans="1:46" ht="23.4" customHeight="1" thickBot="1" x14ac:dyDescent="0.4">
      <c r="B13" s="95"/>
      <c r="C13" s="265" t="str">
        <f>HLOOKUP(A2,settings_LNG!A1:AD262,23,FALSE)</f>
        <v>Fondul albastru arată diferențele față de aspectul lui I. Birman. Fundalul galben arată tastele de control ale cursorului de text și alte taste, care sunt de obicei în partea dreaptă a Enter. Esc, Ent, Bs dublează cheile și sunt mai mult pentru confort.</v>
      </c>
      <c r="D13" s="266"/>
      <c r="E13" s="266"/>
      <c r="F13" s="267"/>
      <c r="G13" s="96"/>
      <c r="H13" s="213" t="s">
        <v>257</v>
      </c>
      <c r="I13" s="214"/>
      <c r="J13" s="214"/>
      <c r="K13" s="215"/>
      <c r="L13" s="66" t="s">
        <v>280</v>
      </c>
      <c r="M13" s="80" t="s">
        <v>280</v>
      </c>
      <c r="N13" s="66" t="s">
        <v>282</v>
      </c>
      <c r="O13" s="80" t="s">
        <v>282</v>
      </c>
      <c r="P13" s="66" t="s">
        <v>284</v>
      </c>
      <c r="Q13" s="80" t="s">
        <v>284</v>
      </c>
      <c r="R13" s="68" t="s">
        <v>286</v>
      </c>
      <c r="S13" s="60" t="s">
        <v>286</v>
      </c>
      <c r="T13" s="66" t="s">
        <v>288</v>
      </c>
      <c r="U13" s="80" t="s">
        <v>288</v>
      </c>
      <c r="V13" s="66" t="s">
        <v>290</v>
      </c>
      <c r="W13" s="80" t="s">
        <v>290</v>
      </c>
      <c r="X13" s="69" t="s">
        <v>292</v>
      </c>
      <c r="Y13" s="61" t="s">
        <v>292</v>
      </c>
      <c r="Z13" s="66" t="s">
        <v>294</v>
      </c>
      <c r="AA13" s="80" t="s">
        <v>294</v>
      </c>
      <c r="AB13" s="66" t="s">
        <v>296</v>
      </c>
      <c r="AC13" s="80" t="s">
        <v>296</v>
      </c>
      <c r="AD13" s="66" t="s">
        <v>298</v>
      </c>
      <c r="AE13" s="80" t="s">
        <v>540</v>
      </c>
      <c r="AF13" s="75" t="s">
        <v>10</v>
      </c>
      <c r="AG13" s="59" t="s">
        <v>539</v>
      </c>
      <c r="AH13" s="210"/>
      <c r="AI13" s="211"/>
      <c r="AJ13" s="211"/>
      <c r="AK13" s="212"/>
      <c r="AL13" s="96"/>
      <c r="AM13" s="240"/>
      <c r="AN13" s="241"/>
      <c r="AO13" s="241"/>
      <c r="AP13" s="241"/>
      <c r="AQ13" s="241"/>
      <c r="AR13" s="241"/>
      <c r="AS13" s="242"/>
      <c r="AT13" s="97"/>
    </row>
    <row r="14" spans="1:46" ht="15.6" customHeight="1" x14ac:dyDescent="0.5">
      <c r="B14" s="95"/>
      <c r="C14" s="268"/>
      <c r="D14" s="269"/>
      <c r="E14" s="269"/>
      <c r="F14" s="270"/>
      <c r="G14" s="96"/>
      <c r="H14" s="216" t="str">
        <f>IF( $D$55="Disable","—", IF( $D$55="AllLayouts", " LngALL", IF(AND($D$55&gt;=1,$D$55&lt;=8), " Lng" &amp; $D$55, " " &amp; $D$55 ) ))</f>
        <v xml:space="preserve"> Lng1</v>
      </c>
      <c r="I14" s="126"/>
      <c r="J14" s="126"/>
      <c r="K14" s="126"/>
      <c r="L14" s="127"/>
      <c r="M14" s="81" t="s">
        <v>91</v>
      </c>
      <c r="N14" s="37" t="s">
        <v>163</v>
      </c>
      <c r="O14" s="11" t="s">
        <v>75</v>
      </c>
      <c r="P14" s="28" t="s">
        <v>59</v>
      </c>
      <c r="Q14" s="11" t="s">
        <v>74</v>
      </c>
      <c r="R14" s="26" t="s">
        <v>129</v>
      </c>
      <c r="S14" s="17"/>
      <c r="T14" s="25" t="s">
        <v>121</v>
      </c>
      <c r="U14" s="16" t="s">
        <v>92</v>
      </c>
      <c r="V14" s="26" t="s">
        <v>130</v>
      </c>
      <c r="W14" s="6"/>
      <c r="X14" s="25" t="s">
        <v>122</v>
      </c>
      <c r="Y14" s="16" t="s">
        <v>57</v>
      </c>
      <c r="Z14" s="26"/>
      <c r="AA14" s="16" t="s">
        <v>15</v>
      </c>
      <c r="AB14" s="26" t="s">
        <v>15</v>
      </c>
      <c r="AC14" s="16" t="s">
        <v>16</v>
      </c>
      <c r="AD14" s="26" t="s">
        <v>16</v>
      </c>
      <c r="AE14" s="16" t="s">
        <v>59</v>
      </c>
      <c r="AF14" s="25" t="s">
        <v>69</v>
      </c>
      <c r="AG14" s="216" t="str">
        <f>IF( $D$56="Disable","—", IF( $D$56="AllLayouts", " LngALL", IF(AND($D$56&gt;=1,$D$56&lt;=8), " Lng" &amp; $D$56, " " &amp; $D$56 ) ))</f>
        <v xml:space="preserve"> Lng2</v>
      </c>
      <c r="AH14" s="126"/>
      <c r="AI14" s="126"/>
      <c r="AJ14" s="126"/>
      <c r="AK14" s="127"/>
      <c r="AL14" s="96"/>
      <c r="AM14" s="96"/>
      <c r="AN14" s="96"/>
      <c r="AO14" s="96"/>
      <c r="AP14" s="96"/>
      <c r="AQ14" s="96"/>
      <c r="AR14" s="96"/>
      <c r="AS14" s="96"/>
      <c r="AT14" s="97"/>
    </row>
    <row r="15" spans="1:46" ht="15.6" customHeight="1" thickBot="1" x14ac:dyDescent="0.5">
      <c r="B15" s="95"/>
      <c r="C15" s="268"/>
      <c r="D15" s="269"/>
      <c r="E15" s="269"/>
      <c r="F15" s="270"/>
      <c r="G15" s="96"/>
      <c r="H15" s="144"/>
      <c r="I15" s="217"/>
      <c r="J15" s="217"/>
      <c r="K15" s="217"/>
      <c r="L15" s="145"/>
      <c r="M15" s="83" t="s">
        <v>27</v>
      </c>
      <c r="N15" s="2"/>
      <c r="O15" s="22" t="s">
        <v>30</v>
      </c>
      <c r="P15" s="2" t="s">
        <v>109</v>
      </c>
      <c r="Q15" s="3" t="s">
        <v>87</v>
      </c>
      <c r="R15" s="2" t="s">
        <v>110</v>
      </c>
      <c r="S15" s="29" t="s">
        <v>70</v>
      </c>
      <c r="T15" s="2" t="s">
        <v>53</v>
      </c>
      <c r="U15" s="22" t="s">
        <v>85</v>
      </c>
      <c r="V15" s="2" t="s">
        <v>111</v>
      </c>
      <c r="W15" s="32" t="s">
        <v>55</v>
      </c>
      <c r="X15" s="2"/>
      <c r="Y15" s="3" t="s">
        <v>56</v>
      </c>
      <c r="Z15" s="2" t="s">
        <v>56</v>
      </c>
      <c r="AA15" s="3" t="s">
        <v>150</v>
      </c>
      <c r="AB15" s="2" t="s">
        <v>11</v>
      </c>
      <c r="AC15" s="3" t="s">
        <v>151</v>
      </c>
      <c r="AD15" s="2" t="s">
        <v>12</v>
      </c>
      <c r="AE15" s="3" t="s">
        <v>58</v>
      </c>
      <c r="AF15" s="2" t="s">
        <v>58</v>
      </c>
      <c r="AG15" s="144"/>
      <c r="AH15" s="217"/>
      <c r="AI15" s="217"/>
      <c r="AJ15" s="217"/>
      <c r="AK15" s="145"/>
      <c r="AL15" s="96"/>
      <c r="AM15" s="243" t="str">
        <f>HLOOKUP(A2,settings_LNG!A1:AD263,28,FALSE)</f>
        <v>Spațiu neîntrerupt U+00A0 Alt+0160 (lățime fixă ​​numai în Word, nu în browsere!)
+SHIFT: Spațiu îngust, fără rupere U+202F Alt+8239 (lățime fixă) Ideal pentru ie, dar nu se poate distinge de un spațiu din Word.</v>
      </c>
      <c r="AN15" s="244"/>
      <c r="AO15" s="244"/>
      <c r="AP15" s="244"/>
      <c r="AQ15" s="244"/>
      <c r="AR15" s="244"/>
      <c r="AS15" s="245"/>
      <c r="AT15" s="97"/>
    </row>
    <row r="16" spans="1:46" ht="23.4" customHeight="1" thickBot="1" x14ac:dyDescent="0.4">
      <c r="B16" s="95"/>
      <c r="C16" s="268"/>
      <c r="D16" s="269"/>
      <c r="E16" s="269"/>
      <c r="F16" s="270"/>
      <c r="G16" s="96"/>
      <c r="H16" s="14" t="s">
        <v>32</v>
      </c>
      <c r="I16" s="15" t="s">
        <v>33</v>
      </c>
      <c r="J16" s="9" t="s">
        <v>26</v>
      </c>
      <c r="K16" s="23" t="s">
        <v>34</v>
      </c>
      <c r="L16" s="24" t="s">
        <v>35</v>
      </c>
      <c r="M16" s="66" t="s">
        <v>301</v>
      </c>
      <c r="N16" s="80" t="s">
        <v>301</v>
      </c>
      <c r="O16" s="66" t="s">
        <v>303</v>
      </c>
      <c r="P16" s="80" t="s">
        <v>303</v>
      </c>
      <c r="Q16" s="66" t="s">
        <v>305</v>
      </c>
      <c r="R16" s="80" t="s">
        <v>305</v>
      </c>
      <c r="S16" s="66" t="s">
        <v>307</v>
      </c>
      <c r="T16" s="80" t="s">
        <v>307</v>
      </c>
      <c r="U16" s="66" t="s">
        <v>309</v>
      </c>
      <c r="V16" s="80" t="s">
        <v>309</v>
      </c>
      <c r="W16" s="66" t="s">
        <v>311</v>
      </c>
      <c r="X16" s="80" t="s">
        <v>311</v>
      </c>
      <c r="Y16" s="88" t="s">
        <v>313</v>
      </c>
      <c r="Z16" s="80" t="s">
        <v>313</v>
      </c>
      <c r="AA16" s="66" t="s">
        <v>315</v>
      </c>
      <c r="AB16" s="80" t="s">
        <v>315</v>
      </c>
      <c r="AC16" s="66" t="s">
        <v>317</v>
      </c>
      <c r="AD16" s="80" t="s">
        <v>317</v>
      </c>
      <c r="AE16" s="66" t="s">
        <v>319</v>
      </c>
      <c r="AF16" s="80" t="s">
        <v>319</v>
      </c>
      <c r="AG16" s="14" t="s">
        <v>32</v>
      </c>
      <c r="AH16" s="15" t="s">
        <v>33</v>
      </c>
      <c r="AI16" s="9" t="s">
        <v>26</v>
      </c>
      <c r="AJ16" s="23" t="s">
        <v>34</v>
      </c>
      <c r="AK16" s="24" t="s">
        <v>35</v>
      </c>
      <c r="AL16" s="96"/>
      <c r="AM16" s="246"/>
      <c r="AN16" s="247"/>
      <c r="AO16" s="247"/>
      <c r="AP16" s="247"/>
      <c r="AQ16" s="247"/>
      <c r="AR16" s="247"/>
      <c r="AS16" s="248"/>
      <c r="AT16" s="97"/>
    </row>
    <row r="17" spans="2:46" ht="15.6" customHeight="1" x14ac:dyDescent="0.45">
      <c r="B17" s="95"/>
      <c r="C17" s="268"/>
      <c r="D17" s="269"/>
      <c r="E17" s="269"/>
      <c r="F17" s="270"/>
      <c r="G17" s="96"/>
      <c r="H17" s="143" t="str">
        <f>IF( $D$57="Disable","—", IF( $D$57="AllLayouts", " LngALL", IF(AND($D$57&gt;=1,$D$57&lt;=8), " Lng" &amp; $D$57, " " &amp; $D$57 ) ))</f>
        <v xml:space="preserve"> </v>
      </c>
      <c r="I17" s="127"/>
      <c r="J17" s="171"/>
      <c r="K17" s="172"/>
      <c r="L17" s="292"/>
      <c r="M17" s="293"/>
      <c r="N17" s="296"/>
      <c r="O17" s="297"/>
      <c r="P17" s="297"/>
      <c r="Q17" s="297"/>
      <c r="R17" s="297"/>
      <c r="S17" s="297"/>
      <c r="T17" s="297"/>
      <c r="U17" s="297"/>
      <c r="V17" s="297"/>
      <c r="W17" s="297"/>
      <c r="X17" s="297"/>
      <c r="Y17" s="297"/>
      <c r="Z17" s="297"/>
      <c r="AA17" s="297"/>
      <c r="AB17" s="297"/>
      <c r="AC17" s="298"/>
      <c r="AD17" s="143" t="str">
        <f>IF( $D$51="Disable","—", IF( $D$51="AllLayouts", " LngALL", IF(AND($D$51&gt;=1,$D$51&lt;=8), " Lng" &amp; $D$51, " " &amp; $D$51 ) ))</f>
        <v xml:space="preserve"> Lng3</v>
      </c>
      <c r="AE17" s="127"/>
      <c r="AF17" s="143" t="str">
        <f>IF( $D$49="Disable","—", IF( $D$49="AllLayouts", " LngALL", IF(AND($D$49&gt;=1,$D$49&lt;=8), " Lng" &amp; $D$49, " " &amp; $D$49 ) ))</f>
        <v>—</v>
      </c>
      <c r="AG17" s="127"/>
      <c r="AH17" s="171"/>
      <c r="AI17" s="172"/>
      <c r="AJ17" s="143" t="str">
        <f>IF( $D$59="Disable","—", IF( $D$59="AllLayouts", " LngALL", IF(AND($D$59&gt;=1,$D$59&lt;=8), " Lng" &amp; $D$59, " " &amp; $D$59 ) ))</f>
        <v>—</v>
      </c>
      <c r="AK17" s="127"/>
      <c r="AL17" s="96"/>
      <c r="AM17" s="246"/>
      <c r="AN17" s="247"/>
      <c r="AO17" s="247"/>
      <c r="AP17" s="247"/>
      <c r="AQ17" s="247"/>
      <c r="AR17" s="247"/>
      <c r="AS17" s="248"/>
      <c r="AT17" s="97"/>
    </row>
    <row r="18" spans="2:46" ht="15.6" customHeight="1" thickBot="1" x14ac:dyDescent="0.5">
      <c r="B18" s="95"/>
      <c r="C18" s="268"/>
      <c r="D18" s="269"/>
      <c r="E18" s="269"/>
      <c r="F18" s="270"/>
      <c r="G18" s="96"/>
      <c r="H18" s="144"/>
      <c r="I18" s="145"/>
      <c r="J18" s="163"/>
      <c r="K18" s="165"/>
      <c r="L18" s="294"/>
      <c r="M18" s="295"/>
      <c r="N18" s="163"/>
      <c r="O18" s="164"/>
      <c r="P18" s="164"/>
      <c r="Q18" s="164"/>
      <c r="R18" s="164"/>
      <c r="S18" s="164"/>
      <c r="T18" s="164"/>
      <c r="U18" s="164"/>
      <c r="V18" s="164"/>
      <c r="W18" s="164"/>
      <c r="X18" s="164"/>
      <c r="Y18" s="164"/>
      <c r="Z18" s="164"/>
      <c r="AA18" s="164"/>
      <c r="AB18" s="164"/>
      <c r="AC18" s="165"/>
      <c r="AD18" s="177" t="str">
        <f>IF( $D$50="Disable","—", $D$50)</f>
        <v>—</v>
      </c>
      <c r="AE18" s="129"/>
      <c r="AF18" s="177" t="str">
        <f>IF( $D$48="Disable","—", $D$48)</f>
        <v>—</v>
      </c>
      <c r="AG18" s="129"/>
      <c r="AH18" s="173" t="s">
        <v>25</v>
      </c>
      <c r="AI18" s="174"/>
      <c r="AJ18" s="177" t="str">
        <f>IF( $D$58="Disable","—", $D$58)</f>
        <v>RAlt</v>
      </c>
      <c r="AK18" s="129"/>
      <c r="AL18" s="96"/>
      <c r="AM18" s="246"/>
      <c r="AN18" s="247"/>
      <c r="AO18" s="247"/>
      <c r="AP18" s="247"/>
      <c r="AQ18" s="247"/>
      <c r="AR18" s="247"/>
      <c r="AS18" s="248"/>
      <c r="AT18" s="97"/>
    </row>
    <row r="19" spans="2:46" ht="23.4" customHeight="1" thickBot="1" x14ac:dyDescent="0.6">
      <c r="B19" s="95"/>
      <c r="C19" s="268"/>
      <c r="D19" s="269"/>
      <c r="E19" s="269"/>
      <c r="F19" s="270"/>
      <c r="G19" s="96"/>
      <c r="H19" s="139" t="s">
        <v>131</v>
      </c>
      <c r="I19" s="140"/>
      <c r="J19" s="139" t="s">
        <v>132</v>
      </c>
      <c r="K19" s="140"/>
      <c r="L19" s="166" t="s">
        <v>133</v>
      </c>
      <c r="M19" s="167"/>
      <c r="N19" s="168" t="str">
        <f>IF( $D$60="Disable","—", IF( $D$60="AllLayouts", " LngALL", IF(AND($D$60&gt;=1,$D$60&lt;=8), " Lng" &amp; $D$60, " " &amp; $D$60 ) ))</f>
        <v xml:space="preserve"> Lng4</v>
      </c>
      <c r="O19" s="169"/>
      <c r="P19" s="169"/>
      <c r="Q19" s="169"/>
      <c r="R19" s="170" t="str">
        <f>HLOOKUP(A2,settings_LNG!A1:AD262,5,FALSE)</f>
        <v>SPAŢIU</v>
      </c>
      <c r="S19" s="170"/>
      <c r="T19" s="170"/>
      <c r="U19" s="170"/>
      <c r="V19" s="170"/>
      <c r="W19" s="170"/>
      <c r="X19" s="170"/>
      <c r="Y19" s="170"/>
      <c r="Z19" s="74" t="s">
        <v>36</v>
      </c>
      <c r="AA19" s="73" t="s">
        <v>159</v>
      </c>
      <c r="AB19" s="72" t="s">
        <v>161</v>
      </c>
      <c r="AC19" s="71" t="s">
        <v>36</v>
      </c>
      <c r="AD19" s="160" t="s">
        <v>133</v>
      </c>
      <c r="AE19" s="161"/>
      <c r="AF19" s="158" t="s">
        <v>132</v>
      </c>
      <c r="AG19" s="159"/>
      <c r="AH19" s="175" t="s">
        <v>70</v>
      </c>
      <c r="AI19" s="176"/>
      <c r="AJ19" s="139" t="s">
        <v>131</v>
      </c>
      <c r="AK19" s="140"/>
      <c r="AL19" s="96"/>
      <c r="AM19" s="246"/>
      <c r="AN19" s="247"/>
      <c r="AO19" s="247"/>
      <c r="AP19" s="247"/>
      <c r="AQ19" s="247"/>
      <c r="AR19" s="247"/>
      <c r="AS19" s="248"/>
      <c r="AT19" s="97"/>
    </row>
    <row r="20" spans="2:46" ht="6" customHeight="1" x14ac:dyDescent="0.35">
      <c r="B20" s="95"/>
      <c r="C20" s="268"/>
      <c r="D20" s="269"/>
      <c r="E20" s="269"/>
      <c r="F20" s="270"/>
      <c r="G20" s="96"/>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96"/>
      <c r="AM20" s="246"/>
      <c r="AN20" s="247"/>
      <c r="AO20" s="247"/>
      <c r="AP20" s="247"/>
      <c r="AQ20" s="247"/>
      <c r="AR20" s="247"/>
      <c r="AS20" s="248"/>
      <c r="AT20" s="97"/>
    </row>
    <row r="21" spans="2:46" ht="15.6" customHeight="1" x14ac:dyDescent="0.35">
      <c r="B21" s="95"/>
      <c r="C21" s="271"/>
      <c r="D21" s="272"/>
      <c r="E21" s="272"/>
      <c r="F21" s="273"/>
      <c r="G21" s="96"/>
      <c r="H21" s="275" t="str">
        <f>HLOOKUP(A2,settings_LNG!A1:AD262,6,FALSE)</f>
        <v>Combinațiile sunt formate din tastele RAlt + „cheie, unde inscripția de aceeași culoare este deasupra ei” și în mod similar pentru RWin, Lalt</v>
      </c>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96"/>
      <c r="AM21" s="249"/>
      <c r="AN21" s="250"/>
      <c r="AO21" s="250"/>
      <c r="AP21" s="250"/>
      <c r="AQ21" s="250"/>
      <c r="AR21" s="250"/>
      <c r="AS21" s="251"/>
      <c r="AT21" s="97"/>
    </row>
    <row r="22" spans="2:46" ht="27" customHeight="1" x14ac:dyDescent="0.35">
      <c r="B22" s="95"/>
      <c r="C22" s="96"/>
      <c r="D22" s="96"/>
      <c r="E22" s="96"/>
      <c r="F22" s="96"/>
      <c r="G22" s="96"/>
      <c r="H22" s="288" t="str">
        <f>HLOOKUP(A2,settings_LNG!A1:AD262,7,FALSE)</f>
        <v>Deasupra tastei din stânga este combinația pentru RAlt, iar în dreapta pentru RWin. În partea de sus a combinației se află și apăsarea și menținerea apăsată pe Shift.</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96"/>
      <c r="AM22" s="96"/>
      <c r="AN22" s="96"/>
      <c r="AO22" s="96"/>
      <c r="AP22" s="96"/>
      <c r="AQ22" s="96"/>
      <c r="AR22" s="96"/>
      <c r="AS22" s="96"/>
      <c r="AT22" s="97"/>
    </row>
    <row r="23" spans="2:46" ht="25.2" customHeight="1" x14ac:dyDescent="0.35">
      <c r="B23" s="95"/>
      <c r="C23" s="276" t="str">
        <f>HLOOKUP(A2,settings_LNG!A1:AD262,30,FALSE)</f>
        <v>Lng1, Lng2 - de obicei liste dintr-o singură limbă (primar și secundar). Lng3 - trecerea de la a treia listă de layout-uri (de obicei limba 1 și 2). Lng4 - de obicei comutarea între layout-uri și limbi alternative. LngALL - comută toate aspectele.</v>
      </c>
      <c r="D23" s="277"/>
      <c r="E23" s="277"/>
      <c r="F23" s="278"/>
      <c r="G23" s="96"/>
      <c r="H23" s="289" t="str">
        <f>HLOOKUP(A2,settings_LNG!A1:AD262,8,FALSE)</f>
        <v>Combinaţie_x000D_
chei</v>
      </c>
      <c r="I23" s="290"/>
      <c r="J23" s="291"/>
      <c r="K23" s="162" t="str">
        <f>HLOOKUP(A2,settings_LNG!A1:AD262,9,FALSE)</f>
        <v>Fără Shift</v>
      </c>
      <c r="L23" s="162"/>
      <c r="M23" s="162"/>
      <c r="N23" s="162"/>
      <c r="O23" s="162"/>
      <c r="P23" s="162"/>
      <c r="Q23" s="162"/>
      <c r="R23" s="162"/>
      <c r="S23" s="162" t="s">
        <v>136</v>
      </c>
      <c r="T23" s="162"/>
      <c r="U23" s="162"/>
      <c r="V23" s="162"/>
      <c r="W23" s="162"/>
      <c r="X23" s="162"/>
      <c r="Y23" s="162"/>
      <c r="Z23" s="162"/>
      <c r="AA23" s="162" t="str">
        <f>HLOOKUP(A2,settings_LNG!A1:AD262,10,FALSE)</f>
        <v>Notă</v>
      </c>
      <c r="AB23" s="162"/>
      <c r="AC23" s="162"/>
      <c r="AD23" s="162"/>
      <c r="AE23" s="162"/>
      <c r="AF23" s="162"/>
      <c r="AG23" s="162"/>
      <c r="AH23" s="162"/>
      <c r="AI23" s="162"/>
      <c r="AJ23" s="162"/>
      <c r="AK23" s="162"/>
      <c r="AL23" s="96"/>
      <c r="AM23" s="178" t="str">
        <f>HLOOKUP(A2,settings_LNG!A1:AD263,29,FALSE)</f>
        <v>Short Space U+2002 Alt+8194 En Space &amp;ensp; (lățime fixă, dar există o pauză de text) În Word arată la fel cu non-ruperea!
+SHIFT: spațiu neîntrerupt U+2007 Alt+8199 (la nivelul numărului, pentru set de masă)</v>
      </c>
      <c r="AN23" s="179"/>
      <c r="AO23" s="179"/>
      <c r="AP23" s="179"/>
      <c r="AQ23" s="179"/>
      <c r="AR23" s="179"/>
      <c r="AS23" s="180"/>
      <c r="AT23" s="97"/>
    </row>
    <row r="24" spans="2:46" x14ac:dyDescent="0.35">
      <c r="B24" s="95"/>
      <c r="C24" s="279"/>
      <c r="D24" s="280"/>
      <c r="E24" s="280"/>
      <c r="F24" s="281"/>
      <c r="G24" s="96"/>
      <c r="H24" s="141" t="s">
        <v>153</v>
      </c>
      <c r="I24" s="141"/>
      <c r="J24" s="141"/>
      <c r="K24" s="149" t="s">
        <v>30</v>
      </c>
      <c r="L24" s="149"/>
      <c r="M24" s="149"/>
      <c r="N24" s="149"/>
      <c r="O24" s="149"/>
      <c r="P24" s="149"/>
      <c r="Q24" s="149"/>
      <c r="R24" s="149"/>
      <c r="S24" s="156" t="s">
        <v>139</v>
      </c>
      <c r="T24" s="156"/>
      <c r="U24" s="156"/>
      <c r="V24" s="156"/>
      <c r="W24" s="156"/>
      <c r="X24" s="156"/>
      <c r="Y24" s="156"/>
      <c r="Z24" s="156"/>
      <c r="AA24" s="157" t="str">
        <f>HLOOKUP(A2,settings_LNG!A1:AD262,11,FALSE)</f>
        <v>Ukr. litera (Rus. sunet e)</v>
      </c>
      <c r="AB24" s="157"/>
      <c r="AC24" s="157"/>
      <c r="AD24" s="157"/>
      <c r="AE24" s="157"/>
      <c r="AF24" s="157"/>
      <c r="AG24" s="157"/>
      <c r="AH24" s="157"/>
      <c r="AI24" s="157"/>
      <c r="AJ24" s="157"/>
      <c r="AK24" s="157"/>
      <c r="AL24" s="96"/>
      <c r="AM24" s="181"/>
      <c r="AN24" s="182"/>
      <c r="AO24" s="182"/>
      <c r="AP24" s="182"/>
      <c r="AQ24" s="182"/>
      <c r="AR24" s="182"/>
      <c r="AS24" s="183"/>
      <c r="AT24" s="97"/>
    </row>
    <row r="25" spans="2:46" x14ac:dyDescent="0.35">
      <c r="B25" s="95"/>
      <c r="C25" s="279"/>
      <c r="D25" s="280"/>
      <c r="E25" s="280"/>
      <c r="F25" s="281"/>
      <c r="G25" s="96"/>
      <c r="H25" s="141" t="s">
        <v>154</v>
      </c>
      <c r="I25" s="141"/>
      <c r="J25" s="141"/>
      <c r="K25" s="149" t="s">
        <v>87</v>
      </c>
      <c r="L25" s="149"/>
      <c r="M25" s="149"/>
      <c r="N25" s="149"/>
      <c r="O25" s="149"/>
      <c r="P25" s="149"/>
      <c r="Q25" s="149"/>
      <c r="R25" s="149"/>
      <c r="S25" s="156" t="s">
        <v>137</v>
      </c>
      <c r="T25" s="156"/>
      <c r="U25" s="156"/>
      <c r="V25" s="156"/>
      <c r="W25" s="156"/>
      <c r="X25" s="156"/>
      <c r="Y25" s="156"/>
      <c r="Z25" s="156"/>
      <c r="AA25" s="157" t="str">
        <f>HLOOKUP(A2,settings_LNG!A1:AD262,12,FALSE)</f>
        <v>Aici · spațiu (introducere rapidă pentru oameni leneși)</v>
      </c>
      <c r="AB25" s="157"/>
      <c r="AC25" s="157"/>
      <c r="AD25" s="157"/>
      <c r="AE25" s="157"/>
      <c r="AF25" s="157"/>
      <c r="AG25" s="157"/>
      <c r="AH25" s="157"/>
      <c r="AI25" s="157"/>
      <c r="AJ25" s="157"/>
      <c r="AK25" s="157"/>
      <c r="AL25" s="96"/>
      <c r="AM25" s="181"/>
      <c r="AN25" s="182"/>
      <c r="AO25" s="182"/>
      <c r="AP25" s="182"/>
      <c r="AQ25" s="182"/>
      <c r="AR25" s="182"/>
      <c r="AS25" s="183"/>
      <c r="AT25" s="97"/>
    </row>
    <row r="26" spans="2:46" x14ac:dyDescent="0.35">
      <c r="B26" s="95"/>
      <c r="C26" s="279"/>
      <c r="D26" s="280"/>
      <c r="E26" s="280"/>
      <c r="F26" s="281"/>
      <c r="G26" s="96"/>
      <c r="H26" s="141" t="s">
        <v>155</v>
      </c>
      <c r="I26" s="141"/>
      <c r="J26" s="141"/>
      <c r="K26" s="149" t="s">
        <v>142</v>
      </c>
      <c r="L26" s="149"/>
      <c r="M26" s="149"/>
      <c r="N26" s="149"/>
      <c r="O26" s="149"/>
      <c r="P26" s="149"/>
      <c r="Q26" s="149"/>
      <c r="R26" s="149"/>
      <c r="S26" s="156"/>
      <c r="T26" s="156"/>
      <c r="U26" s="156"/>
      <c r="V26" s="156"/>
      <c r="W26" s="156"/>
      <c r="X26" s="156"/>
      <c r="Y26" s="156"/>
      <c r="Z26" s="156"/>
      <c r="AA26" s="157" t="str">
        <f>HLOOKUP(A2,settings_LNG!A1:AD262,13,FALSE)</f>
        <v>Mai multe de ales din meniul contextual</v>
      </c>
      <c r="AB26" s="157"/>
      <c r="AC26" s="157"/>
      <c r="AD26" s="157"/>
      <c r="AE26" s="157"/>
      <c r="AF26" s="157"/>
      <c r="AG26" s="157"/>
      <c r="AH26" s="157"/>
      <c r="AI26" s="157"/>
      <c r="AJ26" s="157"/>
      <c r="AK26" s="157"/>
      <c r="AL26" s="96"/>
      <c r="AM26" s="181"/>
      <c r="AN26" s="182"/>
      <c r="AO26" s="182"/>
      <c r="AP26" s="182"/>
      <c r="AQ26" s="182"/>
      <c r="AR26" s="182"/>
      <c r="AS26" s="183"/>
      <c r="AT26" s="97"/>
    </row>
    <row r="27" spans="2:46" x14ac:dyDescent="0.35">
      <c r="B27" s="95"/>
      <c r="C27" s="279"/>
      <c r="D27" s="280"/>
      <c r="E27" s="280"/>
      <c r="F27" s="281"/>
      <c r="G27" s="96"/>
      <c r="H27" s="141" t="s">
        <v>156</v>
      </c>
      <c r="I27" s="141"/>
      <c r="J27" s="141"/>
      <c r="K27" s="149" t="str">
        <f>HLOOKUP(A2,settings_LNG!A1:AD262,16,FALSE)</f>
        <v>Meniul contextual</v>
      </c>
      <c r="L27" s="149"/>
      <c r="M27" s="149"/>
      <c r="N27" s="149"/>
      <c r="O27" s="149"/>
      <c r="P27" s="149"/>
      <c r="Q27" s="149"/>
      <c r="R27" s="149"/>
      <c r="S27" s="156"/>
      <c r="T27" s="156"/>
      <c r="U27" s="156"/>
      <c r="V27" s="156"/>
      <c r="W27" s="156"/>
      <c r="X27" s="156"/>
      <c r="Y27" s="156"/>
      <c r="Z27" s="156"/>
      <c r="AA27" s="157" t="str">
        <f>HLOOKUP(A2,settings_LNG!A1:AD262,14,FALSE)</f>
        <v>Este tastatura, nu butonul drept al mouse-ului.</v>
      </c>
      <c r="AB27" s="157"/>
      <c r="AC27" s="157"/>
      <c r="AD27" s="157"/>
      <c r="AE27" s="157"/>
      <c r="AF27" s="157"/>
      <c r="AG27" s="157"/>
      <c r="AH27" s="157"/>
      <c r="AI27" s="157"/>
      <c r="AJ27" s="157"/>
      <c r="AK27" s="157"/>
      <c r="AL27" s="96"/>
      <c r="AM27" s="181"/>
      <c r="AN27" s="182"/>
      <c r="AO27" s="182"/>
      <c r="AP27" s="182"/>
      <c r="AQ27" s="182"/>
      <c r="AR27" s="182"/>
      <c r="AS27" s="183"/>
      <c r="AT27" s="97"/>
    </row>
    <row r="28" spans="2:46" ht="15.6" customHeight="1" x14ac:dyDescent="0.35">
      <c r="B28" s="95"/>
      <c r="C28" s="279"/>
      <c r="D28" s="280"/>
      <c r="E28" s="280"/>
      <c r="F28" s="281"/>
      <c r="G28" s="96"/>
      <c r="H28" s="141" t="s">
        <v>157</v>
      </c>
      <c r="I28" s="141"/>
      <c r="J28" s="141"/>
      <c r="K28" s="142" t="s">
        <v>16</v>
      </c>
      <c r="L28" s="142"/>
      <c r="M28" s="142"/>
      <c r="N28" s="142"/>
      <c r="O28" s="142"/>
      <c r="P28" s="142"/>
      <c r="Q28" s="142"/>
      <c r="R28" s="142"/>
      <c r="S28" s="252" t="s">
        <v>107</v>
      </c>
      <c r="T28" s="252"/>
      <c r="U28" s="252"/>
      <c r="V28" s="252"/>
      <c r="W28" s="252"/>
      <c r="X28" s="252"/>
      <c r="Y28" s="252"/>
      <c r="Z28" s="252"/>
      <c r="AA28" s="157" t="str">
        <f>HLOOKUP(A2,settings_LNG!A1:AD262,15,FALSE)</f>
        <v>ing. neg. paranteză (prin deplasare „interior în „”)</v>
      </c>
      <c r="AB28" s="157"/>
      <c r="AC28" s="157"/>
      <c r="AD28" s="157"/>
      <c r="AE28" s="157"/>
      <c r="AF28" s="157"/>
      <c r="AG28" s="157"/>
      <c r="AH28" s="157"/>
      <c r="AI28" s="157"/>
      <c r="AJ28" s="157"/>
      <c r="AK28" s="157"/>
      <c r="AL28" s="96"/>
      <c r="AM28" s="184"/>
      <c r="AN28" s="185"/>
      <c r="AO28" s="185"/>
      <c r="AP28" s="185"/>
      <c r="AQ28" s="185"/>
      <c r="AR28" s="185"/>
      <c r="AS28" s="186"/>
      <c r="AT28" s="97"/>
    </row>
    <row r="29" spans="2:46" x14ac:dyDescent="0.35">
      <c r="B29" s="95"/>
      <c r="C29" s="279"/>
      <c r="D29" s="280"/>
      <c r="E29" s="280"/>
      <c r="F29" s="281"/>
      <c r="G29" s="96"/>
      <c r="H29" s="286" t="str">
        <f>HLOOKUP(A2,settings_LNG!A1:AD262,17,FALSE)</f>
        <v>Suport pentru combinații de taste suplimentare (dacă nu sunt dezactivate în setări):</v>
      </c>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96"/>
      <c r="AM29" s="96"/>
      <c r="AN29" s="96"/>
      <c r="AO29" s="96"/>
      <c r="AP29" s="96"/>
      <c r="AQ29" s="96"/>
      <c r="AR29" s="96"/>
      <c r="AS29" s="96"/>
      <c r="AT29" s="97"/>
    </row>
    <row r="30" spans="2:46" x14ac:dyDescent="0.35">
      <c r="B30" s="95"/>
      <c r="C30" s="279"/>
      <c r="D30" s="280"/>
      <c r="E30" s="280"/>
      <c r="F30" s="281"/>
      <c r="G30" s="96"/>
      <c r="H30" s="275" t="str">
        <f>HLOOKUP(A2,settings_LNG!A1:AD262,18,FALSE)</f>
        <v>Lipiți text fără formatare: Ctrl + Alt + V. Schimbați aspectul unui cuvânt deja tastat în cel curent: RAlt + BackSpace</v>
      </c>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101"/>
      <c r="AM30" s="101"/>
      <c r="AN30" s="101"/>
      <c r="AO30" s="101"/>
      <c r="AP30" s="101"/>
      <c r="AQ30" s="101"/>
      <c r="AR30" s="101"/>
      <c r="AS30" s="96"/>
      <c r="AT30" s="97"/>
    </row>
    <row r="31" spans="2:46" x14ac:dyDescent="0.35">
      <c r="B31" s="95"/>
      <c r="C31" s="279"/>
      <c r="D31" s="280"/>
      <c r="E31" s="280"/>
      <c r="F31" s="281"/>
      <c r="G31" s="96"/>
      <c r="H31" s="275" t="str">
        <f>HLOOKUP(A2,settings_LNG!A1:AD262,19,FALSE)</f>
        <v>Textul selectat în litere mici: Alt + Pauză (la litere mari: Alt + Shift + Pauză).</v>
      </c>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102"/>
      <c r="AM31" s="102"/>
      <c r="AN31" s="102"/>
      <c r="AO31" s="102"/>
      <c r="AP31" s="102"/>
      <c r="AQ31" s="102"/>
      <c r="AR31" s="102"/>
      <c r="AS31" s="96"/>
      <c r="AT31" s="97"/>
    </row>
    <row r="32" spans="2:46" ht="28.2" customHeight="1" x14ac:dyDescent="0.35">
      <c r="B32" s="95"/>
      <c r="C32" s="282"/>
      <c r="D32" s="283"/>
      <c r="E32" s="283"/>
      <c r="F32" s="284"/>
      <c r="G32" s="96"/>
      <c r="H32" s="274" t="str">
        <f>HLOOKUP(A2,settings_LNG!A1:AD263,20,FALSE)</f>
        <v>Transliterarea (din translit_1) a textului selectat: Alt + ScrollLock, pentru numele fișierelor (din translit_2): Alt + Shift + ScrollLock, (mold. chirilic în roman. latină: Alt + Win + ScrollLock)</v>
      </c>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103"/>
      <c r="AM32" s="103"/>
      <c r="AN32" s="103"/>
      <c r="AO32" s="103"/>
      <c r="AP32" s="103"/>
      <c r="AQ32" s="103"/>
      <c r="AR32" s="103"/>
      <c r="AS32" s="96"/>
      <c r="AT32" s="97"/>
    </row>
    <row r="33" spans="1:46" x14ac:dyDescent="0.35">
      <c r="B33" s="104"/>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6"/>
    </row>
    <row r="38" spans="1:46" x14ac:dyDescent="0.35">
      <c r="A38" s="146" t="str">
        <f>settings_INI!B2</f>
        <v>Visibility of the alphabet =ru= Видимость алфавита</v>
      </c>
      <c r="B38" s="147"/>
      <c r="C38" s="147"/>
      <c r="D38" s="147"/>
      <c r="E38" s="147"/>
      <c r="F38" s="148"/>
    </row>
    <row r="39" spans="1:46" x14ac:dyDescent="0.35">
      <c r="A39" s="114" t="str">
        <f>settings_INI!B3</f>
        <v>Parameter</v>
      </c>
      <c r="B39" s="119"/>
      <c r="C39" s="115"/>
      <c r="D39" s="116" t="str">
        <f>settings_INI!C3</f>
        <v>Value</v>
      </c>
      <c r="E39" s="117"/>
      <c r="F39" s="117"/>
    </row>
    <row r="40" spans="1:46" ht="16.8" x14ac:dyDescent="0.35">
      <c r="A40" s="136" t="str">
        <f>settings_INI!B4</f>
        <v>Alphabet1_EN</v>
      </c>
      <c r="B40" s="137"/>
      <c r="C40" s="138"/>
      <c r="D40" s="118">
        <f>IF(settings_INI!C4="", "", settings_INI!C4)</f>
        <v>1</v>
      </c>
      <c r="E40" s="118"/>
      <c r="F40" s="118"/>
      <c r="H40" s="111" t="s">
        <v>556</v>
      </c>
      <c r="I40" s="110"/>
      <c r="J40" s="110"/>
      <c r="K40" s="110"/>
      <c r="L40" s="110"/>
      <c r="M40" s="110"/>
      <c r="N40" s="110"/>
      <c r="O40" s="110"/>
      <c r="P40" s="110"/>
      <c r="Q40" s="110"/>
      <c r="R40" s="110"/>
      <c r="S40" s="110"/>
    </row>
    <row r="41" spans="1:46" x14ac:dyDescent="0.35">
      <c r="A41" s="136" t="str">
        <f>settings_INI!B5</f>
        <v>Alphabet2</v>
      </c>
      <c r="B41" s="137"/>
      <c r="C41" s="138"/>
      <c r="D41" s="118">
        <f>IF(settings_INI!C5="", "", settings_INI!C5)</f>
        <v>1</v>
      </c>
      <c r="E41" s="118"/>
      <c r="F41" s="118"/>
    </row>
    <row r="42" spans="1:46" x14ac:dyDescent="0.35">
      <c r="A42" s="114" t="str">
        <f>settings_INI!B6</f>
        <v>INI file setup =ru= Настройки из INI файла</v>
      </c>
      <c r="B42" s="119"/>
      <c r="C42" s="119"/>
      <c r="D42" s="119"/>
      <c r="E42" s="119"/>
      <c r="F42" s="115"/>
    </row>
    <row r="43" spans="1:46" x14ac:dyDescent="0.35">
      <c r="A43" s="114" t="str">
        <f>settings_INI!B7</f>
        <v>Parameter</v>
      </c>
      <c r="B43" s="119"/>
      <c r="C43" s="115"/>
      <c r="D43" s="116" t="str">
        <f>settings_INI!C7</f>
        <v>Value</v>
      </c>
      <c r="E43" s="117"/>
      <c r="F43" s="117"/>
      <c r="H43" s="285"/>
      <c r="I43" s="285"/>
      <c r="J43" s="285"/>
      <c r="K43" s="285"/>
      <c r="L43" s="285"/>
      <c r="M43" s="285"/>
      <c r="N43" s="285"/>
      <c r="O43" s="285"/>
      <c r="P43" s="285"/>
      <c r="Q43" s="285"/>
      <c r="R43" s="285"/>
      <c r="S43" s="285"/>
      <c r="T43" s="285"/>
      <c r="U43" s="285"/>
      <c r="V43" s="285"/>
      <c r="W43" s="285"/>
      <c r="X43" s="285"/>
      <c r="Y43" s="285"/>
      <c r="Z43" s="285"/>
      <c r="AA43" s="285"/>
      <c r="AB43" s="285"/>
      <c r="AC43" s="285"/>
      <c r="AD43" s="285"/>
      <c r="AE43" s="285"/>
      <c r="AF43" s="285"/>
      <c r="AG43" s="285"/>
      <c r="AH43" s="285"/>
      <c r="AI43" s="285"/>
      <c r="AJ43" s="285"/>
      <c r="AK43" s="285"/>
    </row>
    <row r="44" spans="1:46" x14ac:dyDescent="0.35">
      <c r="A44" s="133" t="str">
        <f>settings_INI!B8</f>
        <v>RWinBirmanLayout</v>
      </c>
      <c r="B44" s="134"/>
      <c r="C44" s="135"/>
      <c r="D44" s="118">
        <f>IF(settings_INI!C8="", "", settings_INI!C8)</f>
        <v>1</v>
      </c>
      <c r="E44" s="118"/>
      <c r="F44" s="118"/>
    </row>
    <row r="45" spans="1:46" x14ac:dyDescent="0.35">
      <c r="A45" s="120" t="str">
        <f>settings_INI!B9</f>
        <v>RAltAddMouse</v>
      </c>
      <c r="B45" s="121"/>
      <c r="C45" s="122"/>
      <c r="D45" s="118">
        <f>IF(settings_INI!C9="", "", settings_INI!C9)</f>
        <v>1</v>
      </c>
      <c r="E45" s="118"/>
      <c r="F45" s="118"/>
    </row>
    <row r="46" spans="1:46" x14ac:dyDescent="0.35">
      <c r="A46" s="123" t="str">
        <f>settings_INI!B10</f>
        <v>RAltAddCursor</v>
      </c>
      <c r="B46" s="124"/>
      <c r="C46" s="125"/>
      <c r="D46" s="118">
        <f>IF(settings_INI!C10="", "", settings_INI!C10)</f>
        <v>1</v>
      </c>
      <c r="E46" s="118"/>
      <c r="F46" s="118"/>
    </row>
    <row r="47" spans="1:46" x14ac:dyDescent="0.35">
      <c r="A47" s="130" t="str">
        <f>settings_INI!B11</f>
        <v>RAltAddChars</v>
      </c>
      <c r="B47" s="131"/>
      <c r="C47" s="132"/>
      <c r="D47" s="118">
        <f>IF(settings_INI!C11="", "", settings_INI!C11)</f>
        <v>1</v>
      </c>
      <c r="E47" s="118"/>
      <c r="F47" s="118"/>
    </row>
    <row r="48" spans="1:46" x14ac:dyDescent="0.35">
      <c r="A48" s="133" t="str">
        <f>settings_INI!B12</f>
        <v>RWinReassign</v>
      </c>
      <c r="B48" s="134"/>
      <c r="C48" s="135"/>
      <c r="D48" s="118" t="str">
        <f>IF(settings_INI!C12="", "", settings_INI!C12)</f>
        <v>Disable</v>
      </c>
      <c r="E48" s="118"/>
      <c r="F48" s="118"/>
    </row>
    <row r="49" spans="1:6" x14ac:dyDescent="0.35">
      <c r="A49" s="133" t="str">
        <f>settings_INI!B13</f>
        <v>RWinOption</v>
      </c>
      <c r="B49" s="134"/>
      <c r="C49" s="135"/>
      <c r="D49" s="118" t="str">
        <f>IF(settings_INI!C13="", "", settings_INI!C13)</f>
        <v>Disable</v>
      </c>
      <c r="E49" s="118"/>
      <c r="F49" s="118"/>
    </row>
    <row r="50" spans="1:6" x14ac:dyDescent="0.35">
      <c r="A50" s="130" t="str">
        <f>settings_INI!B14</f>
        <v>RAltReassign</v>
      </c>
      <c r="B50" s="131"/>
      <c r="C50" s="132"/>
      <c r="D50" s="118" t="str">
        <f>IF(settings_INI!C14="", "", settings_INI!C14)</f>
        <v>Disable</v>
      </c>
      <c r="E50" s="118"/>
      <c r="F50" s="118"/>
    </row>
    <row r="51" spans="1:6" x14ac:dyDescent="0.35">
      <c r="A51" s="130" t="str">
        <f>settings_INI!B15</f>
        <v>RAltOption</v>
      </c>
      <c r="B51" s="131"/>
      <c r="C51" s="132"/>
      <c r="D51" s="118">
        <f>IF(settings_INI!C15="", "", settings_INI!C15)</f>
        <v>3</v>
      </c>
      <c r="E51" s="118"/>
      <c r="F51" s="118"/>
    </row>
    <row r="52" spans="1:6" x14ac:dyDescent="0.35">
      <c r="A52" s="153" t="str">
        <f>settings_INI!B16</f>
        <v>LShift_RShift_CapsLock</v>
      </c>
      <c r="B52" s="154"/>
      <c r="C52" s="155"/>
      <c r="D52" s="118">
        <f>IF(settings_INI!C16="", "", settings_INI!C16)</f>
        <v>1</v>
      </c>
      <c r="E52" s="118"/>
      <c r="F52" s="118"/>
    </row>
    <row r="53" spans="1:6" x14ac:dyDescent="0.35">
      <c r="A53" s="150" t="str">
        <f>settings_INI!B17</f>
        <v>CapsLockReassign</v>
      </c>
      <c r="B53" s="151"/>
      <c r="C53" s="152"/>
      <c r="D53" s="118" t="str">
        <f>IF(settings_INI!C17="", "", settings_INI!C17)</f>
        <v>LCtrl</v>
      </c>
      <c r="E53" s="118"/>
      <c r="F53" s="118"/>
    </row>
    <row r="54" spans="1:6" x14ac:dyDescent="0.35">
      <c r="A54" s="150" t="str">
        <f>settings_INI!B18</f>
        <v>CapsLockOption</v>
      </c>
      <c r="B54" s="151"/>
      <c r="C54" s="152"/>
      <c r="D54" s="118" t="str">
        <f>IF(settings_INI!C18="", "", settings_INI!C18)</f>
        <v>Disable</v>
      </c>
      <c r="E54" s="118"/>
      <c r="F54" s="118"/>
    </row>
    <row r="55" spans="1:6" x14ac:dyDescent="0.35">
      <c r="A55" s="150" t="str">
        <f>settings_INI!B19</f>
        <v>LShiftOption</v>
      </c>
      <c r="B55" s="151"/>
      <c r="C55" s="152"/>
      <c r="D55" s="118">
        <f>IF(settings_INI!C19="", "", settings_INI!C19)</f>
        <v>1</v>
      </c>
      <c r="E55" s="118"/>
      <c r="F55" s="118"/>
    </row>
    <row r="56" spans="1:6" x14ac:dyDescent="0.35">
      <c r="A56" s="150" t="str">
        <f>settings_INI!B20</f>
        <v>RShiftOption</v>
      </c>
      <c r="B56" s="151"/>
      <c r="C56" s="152"/>
      <c r="D56" s="118">
        <f>IF(settings_INI!C20="", "", settings_INI!C20)</f>
        <v>2</v>
      </c>
      <c r="E56" s="118"/>
      <c r="F56" s="118"/>
    </row>
    <row r="57" spans="1:6" x14ac:dyDescent="0.35">
      <c r="A57" s="150" t="str">
        <f>settings_INI!B21</f>
        <v>LCtrlOption</v>
      </c>
      <c r="B57" s="151"/>
      <c r="C57" s="152"/>
      <c r="D57" s="118" t="str">
        <f>IF(settings_INI!C21="", "", settings_INI!C21)</f>
        <v/>
      </c>
      <c r="E57" s="118"/>
      <c r="F57" s="118"/>
    </row>
    <row r="58" spans="1:6" x14ac:dyDescent="0.35">
      <c r="A58" s="150" t="str">
        <f>settings_INI!B22</f>
        <v>RCtrlReassign</v>
      </c>
      <c r="B58" s="151"/>
      <c r="C58" s="152"/>
      <c r="D58" s="118" t="str">
        <f>IF(settings_INI!C22="", "", settings_INI!C22)</f>
        <v>RAlt</v>
      </c>
      <c r="E58" s="118"/>
      <c r="F58" s="118"/>
    </row>
    <row r="59" spans="1:6" x14ac:dyDescent="0.35">
      <c r="A59" s="150" t="str">
        <f>settings_INI!B23</f>
        <v>RCtrlOption</v>
      </c>
      <c r="B59" s="151"/>
      <c r="C59" s="152"/>
      <c r="D59" s="118" t="str">
        <f>IF(settings_INI!C23="", "", settings_INI!C23)</f>
        <v>Disable</v>
      </c>
      <c r="E59" s="118"/>
      <c r="F59" s="118"/>
    </row>
    <row r="60" spans="1:6" x14ac:dyDescent="0.35">
      <c r="A60" s="136" t="str">
        <f>settings_INI!B24</f>
        <v>LAltSpaceOption</v>
      </c>
      <c r="B60" s="137"/>
      <c r="C60" s="138"/>
      <c r="D60" s="118">
        <f>IF(settings_INI!C24="", "", settings_INI!C24)</f>
        <v>4</v>
      </c>
      <c r="E60" s="118"/>
      <c r="F60" s="118"/>
    </row>
    <row r="61" spans="1:6" x14ac:dyDescent="0.35">
      <c r="A61" s="136" t="str">
        <f>settings_INI!B25</f>
        <v>LAlt13_Enable</v>
      </c>
      <c r="B61" s="137"/>
      <c r="C61" s="138"/>
      <c r="D61" s="118">
        <f>IF(settings_INI!C25="", "", settings_INI!C25)</f>
        <v>1</v>
      </c>
      <c r="E61" s="118"/>
      <c r="F61" s="118"/>
    </row>
  </sheetData>
  <mergeCells count="125">
    <mergeCell ref="I9:J9"/>
    <mergeCell ref="H10:J10"/>
    <mergeCell ref="H11:I12"/>
    <mergeCell ref="J11:K11"/>
    <mergeCell ref="AH11:AK13"/>
    <mergeCell ref="AM11:AS13"/>
    <mergeCell ref="J12:K12"/>
    <mergeCell ref="D3:F3"/>
    <mergeCell ref="H3:AG3"/>
    <mergeCell ref="AH3:AM3"/>
    <mergeCell ref="H4:AG4"/>
    <mergeCell ref="C5:F11"/>
    <mergeCell ref="AM5:AS5"/>
    <mergeCell ref="AJ7:AK7"/>
    <mergeCell ref="AM7:AS9"/>
    <mergeCell ref="I8:J8"/>
    <mergeCell ref="AI8:AK10"/>
    <mergeCell ref="C13:F21"/>
    <mergeCell ref="H13:K13"/>
    <mergeCell ref="H14:L15"/>
    <mergeCell ref="AG14:AK15"/>
    <mergeCell ref="AM15:AS21"/>
    <mergeCell ref="H17:I18"/>
    <mergeCell ref="J17:K17"/>
    <mergeCell ref="L17:M18"/>
    <mergeCell ref="N17:AC17"/>
    <mergeCell ref="AD17:AE17"/>
    <mergeCell ref="AF17:AG17"/>
    <mergeCell ref="AH17:AI17"/>
    <mergeCell ref="AJ17:AK17"/>
    <mergeCell ref="J18:K18"/>
    <mergeCell ref="N18:AC18"/>
    <mergeCell ref="AD18:AE18"/>
    <mergeCell ref="AF18:AG18"/>
    <mergeCell ref="AH18:AI18"/>
    <mergeCell ref="AJ18:AK18"/>
    <mergeCell ref="AF19:AG19"/>
    <mergeCell ref="AH19:AI19"/>
    <mergeCell ref="AJ19:AK19"/>
    <mergeCell ref="H20:AK20"/>
    <mergeCell ref="H21:AK21"/>
    <mergeCell ref="H22:AK22"/>
    <mergeCell ref="H19:I19"/>
    <mergeCell ref="J19:K19"/>
    <mergeCell ref="L19:M19"/>
    <mergeCell ref="N19:Q19"/>
    <mergeCell ref="R19:Y19"/>
    <mergeCell ref="AD19:AE19"/>
    <mergeCell ref="H26:J26"/>
    <mergeCell ref="K26:R26"/>
    <mergeCell ref="S26:Z26"/>
    <mergeCell ref="AA26:AK26"/>
    <mergeCell ref="AM23:AS28"/>
    <mergeCell ref="H24:J24"/>
    <mergeCell ref="K24:R24"/>
    <mergeCell ref="S24:Z24"/>
    <mergeCell ref="AA24:AK24"/>
    <mergeCell ref="H27:J27"/>
    <mergeCell ref="K27:R27"/>
    <mergeCell ref="S27:Z27"/>
    <mergeCell ref="AA27:AK27"/>
    <mergeCell ref="H28:J28"/>
    <mergeCell ref="K28:R28"/>
    <mergeCell ref="S28:Z28"/>
    <mergeCell ref="A40:C40"/>
    <mergeCell ref="D40:F40"/>
    <mergeCell ref="A41:C41"/>
    <mergeCell ref="D41:F41"/>
    <mergeCell ref="A42:F42"/>
    <mergeCell ref="A43:C43"/>
    <mergeCell ref="D43:F43"/>
    <mergeCell ref="H29:AK29"/>
    <mergeCell ref="H30:AK30"/>
    <mergeCell ref="H31:AK31"/>
    <mergeCell ref="H32:AK32"/>
    <mergeCell ref="A38:F38"/>
    <mergeCell ref="A39:C39"/>
    <mergeCell ref="D39:F39"/>
    <mergeCell ref="C23:F32"/>
    <mergeCell ref="H23:J23"/>
    <mergeCell ref="K23:R23"/>
    <mergeCell ref="S23:Z23"/>
    <mergeCell ref="AA23:AK23"/>
    <mergeCell ref="AA28:AK28"/>
    <mergeCell ref="H25:J25"/>
    <mergeCell ref="K25:R25"/>
    <mergeCell ref="S25:Z25"/>
    <mergeCell ref="AA25:AK25"/>
    <mergeCell ref="A47:C47"/>
    <mergeCell ref="D47:F47"/>
    <mergeCell ref="A48:C48"/>
    <mergeCell ref="D48:F48"/>
    <mergeCell ref="A49:C49"/>
    <mergeCell ref="D49:F49"/>
    <mergeCell ref="H43:AK43"/>
    <mergeCell ref="A44:C44"/>
    <mergeCell ref="D44:F44"/>
    <mergeCell ref="A45:C45"/>
    <mergeCell ref="D45:F45"/>
    <mergeCell ref="A46:C46"/>
    <mergeCell ref="D46:F46"/>
    <mergeCell ref="A53:C53"/>
    <mergeCell ref="D53:F53"/>
    <mergeCell ref="A54:C54"/>
    <mergeCell ref="D54:F54"/>
    <mergeCell ref="A55:C55"/>
    <mergeCell ref="D55:F55"/>
    <mergeCell ref="A50:C50"/>
    <mergeCell ref="D50:F50"/>
    <mergeCell ref="A51:C51"/>
    <mergeCell ref="D51:F51"/>
    <mergeCell ref="A52:C52"/>
    <mergeCell ref="D52:F52"/>
    <mergeCell ref="A59:C59"/>
    <mergeCell ref="D59:F59"/>
    <mergeCell ref="A60:C60"/>
    <mergeCell ref="D60:F60"/>
    <mergeCell ref="A61:C61"/>
    <mergeCell ref="D61:F61"/>
    <mergeCell ref="A56:C56"/>
    <mergeCell ref="D56:F56"/>
    <mergeCell ref="A57:C57"/>
    <mergeCell ref="D57:F57"/>
    <mergeCell ref="A58:C58"/>
    <mergeCell ref="D58:F58"/>
  </mergeCells>
  <conditionalFormatting sqref="K5:K6 M5:M6 O5:O6 Q5:Q6 S5:S6 U5:U6 W5:W6 Y5:Y6 AA5:AA6 AC5:AC6 AE5:AE6 AG5:AG6 L8:L9 N8:N9 P8:P9 R8:R9 T8:T9 V8:V9 X8:X9 Z8:Z9 AB8:AB9 AD8:AD9 AF8:AF9 AH8:AH9 M11:M12 O11:O12 Q11:Q12 S11:S12 W11:W12 U11:U12 Y11:Y12 AA11:AA12 AC11:AC12 AE11:AE12 AG11:AG12 N14:N15 P14:P15 R14:R15 T14:T15 V14:V15 X14:X15 Z14:Z15 AB14:AB15 AD14:AD15 AF14:AF15 I5:I6">
    <cfRule type="expression" dxfId="35" priority="24">
      <formula>($D$44&lt;&gt;1)</formula>
    </cfRule>
  </conditionalFormatting>
  <conditionalFormatting sqref="C5 W8 Y8 AA8 AC8 AD11 AB11 Z11 X11 O14 Q14 R11:R12 P11:P12 N11:N12 O8:O9 Q8:Q9 H8:I9">
    <cfRule type="expression" dxfId="34" priority="23">
      <formula>($D$45&lt;&gt;1)</formula>
    </cfRule>
  </conditionalFormatting>
  <conditionalFormatting sqref="X6 Z6 AB6 W9 Y9 AA9 AC9 AD12 AB12 Z12 X12 V12 T12 S15 W15 S9 U9">
    <cfRule type="expression" dxfId="33" priority="22">
      <formula>$D$46&lt;&gt;1</formula>
    </cfRule>
  </conditionalFormatting>
  <conditionalFormatting sqref="D3">
    <cfRule type="expression" dxfId="32" priority="21">
      <formula>$D$61&lt;&gt;1</formula>
    </cfRule>
  </conditionalFormatting>
  <conditionalFormatting sqref="AM5 D3 AM7">
    <cfRule type="expression" dxfId="31" priority="20">
      <formula>$D$61&lt;&gt;1</formula>
    </cfRule>
  </conditionalFormatting>
  <conditionalFormatting sqref="AM11">
    <cfRule type="expression" dxfId="30" priority="19">
      <formula>$D$44&lt;&gt;1</formula>
    </cfRule>
  </conditionalFormatting>
  <conditionalFormatting sqref="X5:X6">
    <cfRule type="expression" dxfId="29" priority="18">
      <formula>$D$46&lt;&gt;1</formula>
    </cfRule>
  </conditionalFormatting>
  <conditionalFormatting sqref="H5:H6 J5:J6 L5:L6 N5:N6 P5:P6 R5:R6 T5:T6 V5:V6 AD5:AD6 AF5:AF6 AE8:AE9 AG8:AG9 K8:K9 M8:M9 L11:L12 M14:M15 O15 Q15 U14:U15 Y14:Y15 AA14:AA15 AC14:AC15 AF11:AF12 AE14:AE15 AH5:AK6">
    <cfRule type="expression" dxfId="28" priority="17">
      <formula>$D$47&lt;&gt;1</formula>
    </cfRule>
  </conditionalFormatting>
  <conditionalFormatting sqref="AH3:AM3">
    <cfRule type="expression" dxfId="27" priority="16">
      <formula>$D$47&lt;&gt;1</formula>
    </cfRule>
  </conditionalFormatting>
  <conditionalFormatting sqref="R19:Y19">
    <cfRule type="expression" dxfId="26" priority="15">
      <formula>$D$41&lt;&gt;1</formula>
    </cfRule>
  </conditionalFormatting>
  <conditionalFormatting sqref="H11:I12">
    <cfRule type="expression" dxfId="25" priority="14">
      <formula>$D$52&lt;&gt;1</formula>
    </cfRule>
  </conditionalFormatting>
  <conditionalFormatting sqref="I7 K7 M7 O7 Q7 S7 U7 W7 Y7 AA7 AC7 AE7 AG7 AI7">
    <cfRule type="expression" dxfId="24" priority="7">
      <formula>$D$61&lt;&gt;1</formula>
    </cfRule>
  </conditionalFormatting>
  <conditionalFormatting sqref="K10 M10 O10 Q10 S10 U10 W10 Y10 AA10 AC10 AE10 AG10">
    <cfRule type="expression" dxfId="23" priority="6">
      <formula>$D$40&lt;&gt;1</formula>
    </cfRule>
  </conditionalFormatting>
  <conditionalFormatting sqref="L10 N10 P10 R10 T10 V10 X10 Z10 AB10 AD10 AF10 AH10">
    <cfRule type="expression" dxfId="22" priority="5">
      <formula>$D$41&lt;&gt;1</formula>
    </cfRule>
  </conditionalFormatting>
  <conditionalFormatting sqref="L13 N13 P13 R13 T13 V13 X13 Z13 AB13 AD13 AF13">
    <cfRule type="expression" dxfId="21" priority="4">
      <formula>$D$40&lt;&gt;1</formula>
    </cfRule>
  </conditionalFormatting>
  <conditionalFormatting sqref="AG13 AE13 AC13 AA13 Y13 W13 U13 S13 Q13 O13 M13">
    <cfRule type="expression" dxfId="20" priority="3">
      <formula>$D$41&lt;&gt;1</formula>
    </cfRule>
  </conditionalFormatting>
  <conditionalFormatting sqref="AE16 AC16 AA16 Y16 W16 U16 S16 Q16 O16 M16">
    <cfRule type="expression" dxfId="19" priority="2">
      <formula>$D$40&lt;&gt;1</formula>
    </cfRule>
  </conditionalFormatting>
  <conditionalFormatting sqref="N16 P16 R16 T16 V16 X16 Z16 AB16 AD16 AF16">
    <cfRule type="expression" dxfId="18" priority="1">
      <formula>$D$41&lt;&gt;1</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1"/>
  <sheetViews>
    <sheetView zoomScale="88" zoomScaleNormal="88" workbookViewId="0">
      <selection activeCell="AV2" sqref="AV2"/>
    </sheetView>
  </sheetViews>
  <sheetFormatPr defaultRowHeight="15.6" x14ac:dyDescent="0.35"/>
  <cols>
    <col min="1" max="1" width="15.6640625" style="5" customWidth="1"/>
    <col min="2" max="2" width="2.77734375" style="5" customWidth="1"/>
    <col min="3" max="4" width="7.21875" style="5" customWidth="1"/>
    <col min="5" max="5" width="8.88671875" style="5"/>
    <col min="6" max="6" width="9" style="5" customWidth="1"/>
    <col min="7" max="7" width="1.77734375" style="5" customWidth="1"/>
    <col min="8" max="37" width="4.21875" style="5" customWidth="1"/>
    <col min="38" max="43" width="3.109375" style="5" customWidth="1"/>
    <col min="44" max="44" width="8" style="5" customWidth="1"/>
    <col min="45" max="45" width="3.109375" style="5" customWidth="1"/>
    <col min="46" max="46" width="2.6640625" style="5" customWidth="1"/>
    <col min="47" max="16384" width="8.88671875" style="5"/>
  </cols>
  <sheetData>
    <row r="1" spans="1:46" ht="10.199999999999999" customHeight="1" x14ac:dyDescent="0.35"/>
    <row r="2" spans="1:46" x14ac:dyDescent="0.35">
      <c r="A2" s="39" t="s">
        <v>446</v>
      </c>
      <c r="B2" s="91"/>
      <c r="C2" s="92"/>
      <c r="D2" s="92"/>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2"/>
      <c r="AM2" s="92"/>
      <c r="AN2" s="92"/>
      <c r="AO2" s="92"/>
      <c r="AP2" s="92"/>
      <c r="AQ2" s="92"/>
      <c r="AR2" s="92"/>
      <c r="AS2" s="92"/>
      <c r="AT2" s="94"/>
    </row>
    <row r="3" spans="1:46" ht="20.399999999999999" customHeight="1" x14ac:dyDescent="0.45">
      <c r="B3" s="95"/>
      <c r="C3" s="96"/>
      <c r="D3" s="253" t="str">
        <f>HLOOKUP(A2,settings_LNG!A1:AD262,21,FALSE)</f>
        <v>Apostrof dla ukraińskiego yaz</v>
      </c>
      <c r="E3" s="254"/>
      <c r="F3" s="255"/>
      <c r="G3" s="96"/>
      <c r="H3" s="187" t="str">
        <f>HLOOKUP(A2,settings_LNG!A1:AD262,2,FALSE)</f>
        <v>Rozszerz układ klawiatury w „Keybord Assistant 2.0.0”</v>
      </c>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8" t="str">
        <f>HLOOKUP(A2,settings_LNG!A1:AD262,24,FALSE)</f>
        <v>Końcówka</v>
      </c>
      <c r="AI3" s="189"/>
      <c r="AJ3" s="189"/>
      <c r="AK3" s="189"/>
      <c r="AL3" s="189"/>
      <c r="AM3" s="190"/>
      <c r="AN3" s="96"/>
      <c r="AO3" s="96"/>
      <c r="AP3" s="96"/>
      <c r="AQ3" s="96"/>
      <c r="AR3" s="96"/>
      <c r="AS3" s="96"/>
      <c r="AT3" s="97"/>
    </row>
    <row r="4" spans="1:46" ht="17.399999999999999" thickBot="1" x14ac:dyDescent="0.4">
      <c r="B4" s="95"/>
      <c r="C4" s="98"/>
      <c r="D4" s="98"/>
      <c r="E4" s="98"/>
      <c r="F4" s="98"/>
      <c r="G4" s="96"/>
      <c r="H4" s="191" t="str">
        <f>HLOOKUP(A2,settings_LNG!A1:AD262,3,FALSE)</f>
        <v>Autor programu: Krutov A.Yu.; E-mail: kaiu@mail.ru; strona internetowa: kaiu.narod.ru</v>
      </c>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96"/>
      <c r="AI4" s="96"/>
      <c r="AJ4" s="96"/>
      <c r="AK4" s="96"/>
      <c r="AL4" s="96"/>
      <c r="AM4" s="96"/>
      <c r="AN4" s="96"/>
      <c r="AO4" s="96"/>
      <c r="AP4" s="96"/>
      <c r="AQ4" s="96"/>
      <c r="AR4" s="96"/>
      <c r="AS4" s="96"/>
      <c r="AT4" s="97"/>
    </row>
    <row r="5" spans="1:46" s="1" customFormat="1" ht="15.6" customHeight="1" x14ac:dyDescent="0.35">
      <c r="B5" s="99"/>
      <c r="C5" s="256" t="str">
        <f>HLOOKUP(A2,settings_LNG!A1:AD262,22,FALSE)</f>
        <v>RAlt+Tab+m## - praca zamiast myszy. mL2 - 2 kliknięcia lewego przycisku, mR - lepki prawy przycisk. m↑ - przesuń kursor myszy. m→| - szybko do przodu do krawędzi ekranu. mS↑ - przewiń w górę.</v>
      </c>
      <c r="D5" s="257"/>
      <c r="E5" s="257"/>
      <c r="F5" s="258"/>
      <c r="G5" s="98"/>
      <c r="H5" s="16" t="s">
        <v>38</v>
      </c>
      <c r="I5" s="25" t="s">
        <v>94</v>
      </c>
      <c r="J5" s="16" t="s">
        <v>9</v>
      </c>
      <c r="K5" s="26" t="s">
        <v>112</v>
      </c>
      <c r="L5" s="16" t="s">
        <v>11</v>
      </c>
      <c r="M5" s="26" t="s">
        <v>113</v>
      </c>
      <c r="N5" s="16" t="s">
        <v>12</v>
      </c>
      <c r="O5" s="26" t="s">
        <v>114</v>
      </c>
      <c r="P5" s="16" t="s">
        <v>13</v>
      </c>
      <c r="Q5" s="26" t="s">
        <v>115</v>
      </c>
      <c r="R5" s="16" t="s">
        <v>14</v>
      </c>
      <c r="S5" s="26"/>
      <c r="T5" s="16" t="s">
        <v>42</v>
      </c>
      <c r="U5" s="25" t="s">
        <v>116</v>
      </c>
      <c r="V5" s="16" t="s">
        <v>41</v>
      </c>
      <c r="W5" s="26" t="s">
        <v>123</v>
      </c>
      <c r="X5" s="16"/>
      <c r="Y5" s="26"/>
      <c r="Z5" s="16"/>
      <c r="AA5" s="26" t="s">
        <v>168</v>
      </c>
      <c r="AB5" s="16"/>
      <c r="AC5" s="26" t="s">
        <v>169</v>
      </c>
      <c r="AD5" s="16" t="s">
        <v>17</v>
      </c>
      <c r="AE5" s="26" t="s">
        <v>17</v>
      </c>
      <c r="AF5" s="16" t="s">
        <v>8</v>
      </c>
      <c r="AG5" s="26" t="s">
        <v>8</v>
      </c>
      <c r="AH5" s="16" t="s">
        <v>44</v>
      </c>
      <c r="AI5" s="26"/>
      <c r="AJ5" s="6"/>
      <c r="AK5" s="26"/>
      <c r="AL5" s="86"/>
      <c r="AM5" s="222" t="str">
        <f>HLOOKUP(A2,settings_LNG!A1:AD262,25,FALSE)</f>
        <v>stres</v>
      </c>
      <c r="AN5" s="223"/>
      <c r="AO5" s="223"/>
      <c r="AP5" s="223"/>
      <c r="AQ5" s="223"/>
      <c r="AR5" s="223"/>
      <c r="AS5" s="224"/>
      <c r="AT5" s="100"/>
    </row>
    <row r="6" spans="1:46" s="1" customFormat="1" ht="16.2" customHeight="1" thickBot="1" x14ac:dyDescent="0.4">
      <c r="B6" s="99"/>
      <c r="C6" s="259"/>
      <c r="D6" s="260"/>
      <c r="E6" s="260"/>
      <c r="F6" s="261"/>
      <c r="G6" s="98"/>
      <c r="H6" s="3" t="s">
        <v>0</v>
      </c>
      <c r="I6" s="90" t="s">
        <v>147</v>
      </c>
      <c r="J6" s="3" t="s">
        <v>1</v>
      </c>
      <c r="K6" s="2" t="s">
        <v>95</v>
      </c>
      <c r="L6" s="3" t="s">
        <v>2</v>
      </c>
      <c r="M6" s="2" t="s">
        <v>96</v>
      </c>
      <c r="N6" s="3" t="s">
        <v>3</v>
      </c>
      <c r="O6" s="2" t="s">
        <v>97</v>
      </c>
      <c r="P6" s="3" t="s">
        <v>4</v>
      </c>
      <c r="Q6" s="2" t="s">
        <v>4</v>
      </c>
      <c r="R6" s="3" t="s">
        <v>5</v>
      </c>
      <c r="S6" s="2" t="s">
        <v>14</v>
      </c>
      <c r="T6" s="3" t="s">
        <v>6</v>
      </c>
      <c r="U6" s="2" t="s">
        <v>51</v>
      </c>
      <c r="V6" s="3" t="s">
        <v>7</v>
      </c>
      <c r="W6" s="2"/>
      <c r="X6" s="31" t="s">
        <v>46</v>
      </c>
      <c r="Y6" s="2" t="s">
        <v>41</v>
      </c>
      <c r="Z6" s="31" t="s">
        <v>47</v>
      </c>
      <c r="AA6" s="2" t="s">
        <v>52</v>
      </c>
      <c r="AB6" s="31" t="s">
        <v>48</v>
      </c>
      <c r="AC6" s="2" t="s">
        <v>54</v>
      </c>
      <c r="AD6" s="3" t="s">
        <v>18</v>
      </c>
      <c r="AE6" s="2" t="s">
        <v>18</v>
      </c>
      <c r="AF6" s="3" t="s">
        <v>43</v>
      </c>
      <c r="AG6" s="2" t="s">
        <v>43</v>
      </c>
      <c r="AH6" s="3" t="s">
        <v>19</v>
      </c>
      <c r="AI6" s="2"/>
      <c r="AJ6" s="3"/>
      <c r="AK6" s="2"/>
      <c r="AL6" s="87"/>
      <c r="AM6" s="98"/>
      <c r="AN6" s="98"/>
      <c r="AO6" s="98"/>
      <c r="AP6" s="98"/>
      <c r="AQ6" s="98"/>
      <c r="AR6" s="98"/>
      <c r="AS6" s="87"/>
      <c r="AT6" s="100"/>
    </row>
    <row r="7" spans="1:46" ht="23.4" customHeight="1" thickBot="1" x14ac:dyDescent="0.4">
      <c r="B7" s="95"/>
      <c r="C7" s="259"/>
      <c r="D7" s="260"/>
      <c r="E7" s="260"/>
      <c r="F7" s="261"/>
      <c r="G7" s="96"/>
      <c r="H7" s="109" t="s">
        <v>541</v>
      </c>
      <c r="I7" s="51" t="s">
        <v>240</v>
      </c>
      <c r="J7" s="112" t="s">
        <v>557</v>
      </c>
      <c r="K7" s="55"/>
      <c r="L7" s="112" t="s">
        <v>558</v>
      </c>
      <c r="M7" s="55"/>
      <c r="N7" s="112" t="s">
        <v>559</v>
      </c>
      <c r="O7" s="55"/>
      <c r="P7" s="112" t="s">
        <v>560</v>
      </c>
      <c r="Q7" s="55"/>
      <c r="R7" s="112" t="s">
        <v>561</v>
      </c>
      <c r="S7" s="50" t="s">
        <v>98</v>
      </c>
      <c r="T7" s="112" t="s">
        <v>562</v>
      </c>
      <c r="U7" s="51" t="s">
        <v>147</v>
      </c>
      <c r="V7" s="112" t="s">
        <v>563</v>
      </c>
      <c r="W7" s="55"/>
      <c r="X7" s="112" t="s">
        <v>566</v>
      </c>
      <c r="Y7" s="50" t="s">
        <v>93</v>
      </c>
      <c r="Z7" s="112" t="s">
        <v>564</v>
      </c>
      <c r="AA7" s="55"/>
      <c r="AB7" s="112" t="s">
        <v>565</v>
      </c>
      <c r="AC7" s="55"/>
      <c r="AD7" s="79" t="s">
        <v>513</v>
      </c>
      <c r="AE7" s="53" t="s">
        <v>160</v>
      </c>
      <c r="AF7" s="58" t="s">
        <v>10</v>
      </c>
      <c r="AG7" s="54" t="s">
        <v>37</v>
      </c>
      <c r="AH7" s="4" t="s">
        <v>542</v>
      </c>
      <c r="AI7" s="55" t="s">
        <v>69</v>
      </c>
      <c r="AJ7" s="192" t="s">
        <v>23</v>
      </c>
      <c r="AK7" s="193"/>
      <c r="AL7" s="36"/>
      <c r="AM7" s="225" t="str">
        <f>HLOOKUP(A2,settings_LNG!A1:AD262,26,FALSE)</f>
        <v>Niełamliwa spacja, em kreska i spacja</v>
      </c>
      <c r="AN7" s="226"/>
      <c r="AO7" s="226"/>
      <c r="AP7" s="226"/>
      <c r="AQ7" s="226"/>
      <c r="AR7" s="226"/>
      <c r="AS7" s="227"/>
      <c r="AT7" s="108"/>
    </row>
    <row r="8" spans="1:46" s="1" customFormat="1" ht="15.6" customHeight="1" x14ac:dyDescent="0.35">
      <c r="B8" s="99"/>
      <c r="C8" s="259"/>
      <c r="D8" s="260"/>
      <c r="E8" s="260"/>
      <c r="F8" s="261"/>
      <c r="G8" s="98"/>
      <c r="H8" s="84"/>
      <c r="I8" s="194" t="str">
        <f>HLOOKUP(A2,settings_LNG!A1:AD262,4,FALSE)</f>
        <v>mysz</v>
      </c>
      <c r="J8" s="195"/>
      <c r="K8" s="81" t="s">
        <v>88</v>
      </c>
      <c r="L8" s="25" t="s">
        <v>117</v>
      </c>
      <c r="M8" s="16" t="s">
        <v>89</v>
      </c>
      <c r="N8" s="26" t="s">
        <v>164</v>
      </c>
      <c r="O8" s="33" t="s">
        <v>86</v>
      </c>
      <c r="P8" s="26" t="s">
        <v>165</v>
      </c>
      <c r="Q8" s="18" t="s">
        <v>76</v>
      </c>
      <c r="R8" s="25" t="s">
        <v>119</v>
      </c>
      <c r="S8" s="19"/>
      <c r="T8" s="26" t="s">
        <v>118</v>
      </c>
      <c r="U8" s="6"/>
      <c r="V8" s="26" t="s">
        <v>124</v>
      </c>
      <c r="W8" s="12" t="s">
        <v>135</v>
      </c>
      <c r="X8" s="26" t="s">
        <v>125</v>
      </c>
      <c r="Y8" s="10" t="s">
        <v>71</v>
      </c>
      <c r="Z8" s="26" t="s">
        <v>92</v>
      </c>
      <c r="AA8" s="12" t="s">
        <v>84</v>
      </c>
      <c r="AB8" s="26" t="s">
        <v>126</v>
      </c>
      <c r="AC8" s="13" t="s">
        <v>82</v>
      </c>
      <c r="AD8" s="26" t="s">
        <v>40</v>
      </c>
      <c r="AE8" s="16" t="s">
        <v>66</v>
      </c>
      <c r="AF8" s="26" t="s">
        <v>66</v>
      </c>
      <c r="AG8" s="16" t="s">
        <v>68</v>
      </c>
      <c r="AH8" s="27" t="s">
        <v>68</v>
      </c>
      <c r="AI8" s="196"/>
      <c r="AJ8" s="197"/>
      <c r="AK8" s="198"/>
      <c r="AL8" s="98"/>
      <c r="AM8" s="228"/>
      <c r="AN8" s="229"/>
      <c r="AO8" s="229"/>
      <c r="AP8" s="229"/>
      <c r="AQ8" s="229"/>
      <c r="AR8" s="229"/>
      <c r="AS8" s="230"/>
      <c r="AT8" s="100"/>
    </row>
    <row r="9" spans="1:46" s="1" customFormat="1" ht="15.6" customHeight="1" thickBot="1" x14ac:dyDescent="0.5">
      <c r="B9" s="99"/>
      <c r="C9" s="259"/>
      <c r="D9" s="260"/>
      <c r="E9" s="260"/>
      <c r="F9" s="261"/>
      <c r="G9" s="98"/>
      <c r="H9" s="85"/>
      <c r="I9" s="202" t="s">
        <v>134</v>
      </c>
      <c r="J9" s="203"/>
      <c r="K9" s="83" t="s">
        <v>29</v>
      </c>
      <c r="L9" s="2"/>
      <c r="M9" s="22" t="s">
        <v>31</v>
      </c>
      <c r="N9" s="2" t="s">
        <v>166</v>
      </c>
      <c r="O9" s="21" t="s">
        <v>86</v>
      </c>
      <c r="P9" s="2" t="s">
        <v>98</v>
      </c>
      <c r="Q9" s="21" t="s">
        <v>76</v>
      </c>
      <c r="R9" s="2" t="s">
        <v>99</v>
      </c>
      <c r="S9" s="29" t="s">
        <v>72</v>
      </c>
      <c r="T9" s="2" t="s">
        <v>100</v>
      </c>
      <c r="U9" s="29" t="s">
        <v>45</v>
      </c>
      <c r="V9" s="2" t="s">
        <v>101</v>
      </c>
      <c r="W9" s="30" t="s">
        <v>50</v>
      </c>
      <c r="X9" s="2" t="s">
        <v>102</v>
      </c>
      <c r="Y9" s="29" t="s">
        <v>51</v>
      </c>
      <c r="Z9" s="2" t="s">
        <v>85</v>
      </c>
      <c r="AA9" s="31" t="s">
        <v>49</v>
      </c>
      <c r="AB9" s="2" t="s">
        <v>103</v>
      </c>
      <c r="AC9" s="31" t="s">
        <v>60</v>
      </c>
      <c r="AD9" s="2" t="s">
        <v>39</v>
      </c>
      <c r="AE9" s="3" t="s">
        <v>65</v>
      </c>
      <c r="AF9" s="2" t="s">
        <v>65</v>
      </c>
      <c r="AG9" s="3" t="s">
        <v>67</v>
      </c>
      <c r="AH9" s="7" t="s">
        <v>67</v>
      </c>
      <c r="AI9" s="199"/>
      <c r="AJ9" s="200"/>
      <c r="AK9" s="201"/>
      <c r="AL9" s="98"/>
      <c r="AM9" s="231"/>
      <c r="AN9" s="232"/>
      <c r="AO9" s="232"/>
      <c r="AP9" s="232"/>
      <c r="AQ9" s="232"/>
      <c r="AR9" s="232"/>
      <c r="AS9" s="233"/>
      <c r="AT9" s="100"/>
    </row>
    <row r="10" spans="1:46" ht="23.4" customHeight="1" thickBot="1" x14ac:dyDescent="0.4">
      <c r="B10" s="95"/>
      <c r="C10" s="259"/>
      <c r="D10" s="260"/>
      <c r="E10" s="260"/>
      <c r="F10" s="261"/>
      <c r="G10" s="96"/>
      <c r="H10" s="204" t="s">
        <v>63</v>
      </c>
      <c r="I10" s="205"/>
      <c r="J10" s="206"/>
      <c r="K10" s="67" t="s">
        <v>258</v>
      </c>
      <c r="L10" s="80" t="s">
        <v>258</v>
      </c>
      <c r="M10" s="66" t="s">
        <v>260</v>
      </c>
      <c r="N10" s="80" t="s">
        <v>260</v>
      </c>
      <c r="O10" s="66" t="s">
        <v>262</v>
      </c>
      <c r="P10" s="80" t="s">
        <v>262</v>
      </c>
      <c r="Q10" s="66" t="s">
        <v>264</v>
      </c>
      <c r="R10" s="80" t="s">
        <v>264</v>
      </c>
      <c r="S10" s="66" t="s">
        <v>266</v>
      </c>
      <c r="T10" s="80" t="s">
        <v>266</v>
      </c>
      <c r="U10" s="66" t="s">
        <v>268</v>
      </c>
      <c r="V10" s="80" t="s">
        <v>301</v>
      </c>
      <c r="W10" s="66" t="s">
        <v>270</v>
      </c>
      <c r="X10" s="80" t="s">
        <v>270</v>
      </c>
      <c r="Y10" s="66" t="s">
        <v>272</v>
      </c>
      <c r="Z10" s="80" t="s">
        <v>272</v>
      </c>
      <c r="AA10" s="66" t="s">
        <v>274</v>
      </c>
      <c r="AB10" s="80" t="s">
        <v>274</v>
      </c>
      <c r="AC10" s="66" t="s">
        <v>276</v>
      </c>
      <c r="AD10" s="80" t="s">
        <v>276</v>
      </c>
      <c r="AE10" s="66" t="s">
        <v>65</v>
      </c>
      <c r="AF10" s="80" t="s">
        <v>544</v>
      </c>
      <c r="AG10" s="66" t="s">
        <v>67</v>
      </c>
      <c r="AH10" s="80" t="s">
        <v>543</v>
      </c>
      <c r="AI10" s="199"/>
      <c r="AJ10" s="200"/>
      <c r="AK10" s="201"/>
      <c r="AL10" s="96"/>
      <c r="AM10" s="96"/>
      <c r="AN10" s="96"/>
      <c r="AO10" s="96"/>
      <c r="AP10" s="96"/>
      <c r="AQ10" s="96"/>
      <c r="AR10" s="96"/>
      <c r="AS10" s="96"/>
      <c r="AT10" s="97"/>
    </row>
    <row r="11" spans="1:46" ht="15.6" customHeight="1" x14ac:dyDescent="0.35">
      <c r="B11" s="95"/>
      <c r="C11" s="262"/>
      <c r="D11" s="263"/>
      <c r="E11" s="263"/>
      <c r="F11" s="264"/>
      <c r="G11" s="96"/>
      <c r="H11" s="218" t="s">
        <v>158</v>
      </c>
      <c r="I11" s="219"/>
      <c r="J11" s="126" t="str">
        <f>IF( $D$54="Disable","—", IF( $D$54="AllLayouts", " LngALL", IF(AND($D$54&gt;=1,$D$54&lt;=8), " Lng" &amp; $D$54, " " &amp; $D$54 ) ))</f>
        <v>—</v>
      </c>
      <c r="K11" s="127"/>
      <c r="L11" s="81" t="s">
        <v>90</v>
      </c>
      <c r="M11" s="26" t="s">
        <v>127</v>
      </c>
      <c r="N11" s="10" t="s">
        <v>77</v>
      </c>
      <c r="O11" s="26" t="s">
        <v>167</v>
      </c>
      <c r="P11" s="10" t="s">
        <v>75</v>
      </c>
      <c r="Q11" s="26" t="s">
        <v>128</v>
      </c>
      <c r="R11" s="10" t="s">
        <v>74</v>
      </c>
      <c r="S11" s="26"/>
      <c r="T11" s="20"/>
      <c r="U11" s="89"/>
      <c r="V11" s="6"/>
      <c r="W11" s="25" t="s">
        <v>162</v>
      </c>
      <c r="X11" s="10" t="s">
        <v>79</v>
      </c>
      <c r="Y11" s="26"/>
      <c r="Z11" s="10" t="s">
        <v>80</v>
      </c>
      <c r="AA11" s="26" t="s">
        <v>107</v>
      </c>
      <c r="AB11" s="10" t="s">
        <v>81</v>
      </c>
      <c r="AC11" s="35" t="s">
        <v>108</v>
      </c>
      <c r="AD11" s="13" t="s">
        <v>83</v>
      </c>
      <c r="AE11" s="25" t="s">
        <v>120</v>
      </c>
      <c r="AF11" s="16" t="s">
        <v>64</v>
      </c>
      <c r="AG11" s="27"/>
      <c r="AH11" s="207" t="s">
        <v>62</v>
      </c>
      <c r="AI11" s="208"/>
      <c r="AJ11" s="208"/>
      <c r="AK11" s="209"/>
      <c r="AL11" s="96"/>
      <c r="AM11" s="234" t="str">
        <f>HLOOKUP(A2,settings_LNG!A1:AD262,27,FALSE)</f>
        <v>Wprowadź akcenty po znaku. Wszystkie akcenty są wyróżnione tym samym kolorem tła.</v>
      </c>
      <c r="AN11" s="235"/>
      <c r="AO11" s="235"/>
      <c r="AP11" s="235"/>
      <c r="AQ11" s="235"/>
      <c r="AR11" s="235"/>
      <c r="AS11" s="236"/>
      <c r="AT11" s="97"/>
    </row>
    <row r="12" spans="1:46" ht="15.6" customHeight="1" thickBot="1" x14ac:dyDescent="0.4">
      <c r="B12" s="95"/>
      <c r="C12" s="96"/>
      <c r="D12" s="96"/>
      <c r="E12" s="96"/>
      <c r="F12" s="96"/>
      <c r="G12" s="96"/>
      <c r="H12" s="220"/>
      <c r="I12" s="221"/>
      <c r="J12" s="128" t="str">
        <f>IF( $D$53="Disable","—", $D$53)</f>
        <v>LCtrl</v>
      </c>
      <c r="K12" s="129"/>
      <c r="L12" s="82" t="s">
        <v>28</v>
      </c>
      <c r="M12" s="2" t="s">
        <v>104</v>
      </c>
      <c r="N12" s="3" t="s">
        <v>77</v>
      </c>
      <c r="O12" s="2" t="s">
        <v>13</v>
      </c>
      <c r="P12" s="3" t="s">
        <v>75</v>
      </c>
      <c r="Q12" s="2" t="s">
        <v>9</v>
      </c>
      <c r="R12" s="3" t="s">
        <v>74</v>
      </c>
      <c r="S12" s="2" t="s">
        <v>105</v>
      </c>
      <c r="T12" s="29" t="s">
        <v>73</v>
      </c>
      <c r="U12" s="2"/>
      <c r="V12" s="29" t="s">
        <v>23</v>
      </c>
      <c r="W12" s="2" t="s">
        <v>93</v>
      </c>
      <c r="X12" s="29" t="s">
        <v>52</v>
      </c>
      <c r="Y12" s="2" t="s">
        <v>148</v>
      </c>
      <c r="Z12" s="29" t="s">
        <v>53</v>
      </c>
      <c r="AA12" s="2" t="s">
        <v>16</v>
      </c>
      <c r="AB12" s="29" t="s">
        <v>54</v>
      </c>
      <c r="AC12" s="34" t="s">
        <v>106</v>
      </c>
      <c r="AD12" s="31" t="s">
        <v>61</v>
      </c>
      <c r="AE12" s="2" t="s">
        <v>107</v>
      </c>
      <c r="AF12" s="8" t="s">
        <v>10</v>
      </c>
      <c r="AG12" s="7" t="s">
        <v>108</v>
      </c>
      <c r="AH12" s="207"/>
      <c r="AI12" s="208"/>
      <c r="AJ12" s="208"/>
      <c r="AK12" s="209"/>
      <c r="AL12" s="96"/>
      <c r="AM12" s="237"/>
      <c r="AN12" s="238"/>
      <c r="AO12" s="238"/>
      <c r="AP12" s="238"/>
      <c r="AQ12" s="238"/>
      <c r="AR12" s="238"/>
      <c r="AS12" s="239"/>
      <c r="AT12" s="97"/>
    </row>
    <row r="13" spans="1:46" ht="23.4" customHeight="1" thickBot="1" x14ac:dyDescent="0.4">
      <c r="B13" s="95"/>
      <c r="C13" s="265" t="str">
        <f>HLOOKUP(A2,settings_LNG!A1:AD262,23,FALSE)</f>
        <v>Niebieskie tło pokazuje różnice w stosunku do układu I. Birmana. Na żółtym tle widoczne są klawisze sterujące kursora tekstowego i inne klawisze, które zwykle znajdują się po prawej stronie klawisza Enter. Esc, Ent, Bs duplikują klucze i są bardziej dla wygody.</v>
      </c>
      <c r="D13" s="266"/>
      <c r="E13" s="266"/>
      <c r="F13" s="267"/>
      <c r="G13" s="96"/>
      <c r="H13" s="213" t="s">
        <v>257</v>
      </c>
      <c r="I13" s="214"/>
      <c r="J13" s="214"/>
      <c r="K13" s="215"/>
      <c r="L13" s="66" t="s">
        <v>280</v>
      </c>
      <c r="M13" s="80" t="s">
        <v>280</v>
      </c>
      <c r="N13" s="66" t="s">
        <v>282</v>
      </c>
      <c r="O13" s="80" t="s">
        <v>282</v>
      </c>
      <c r="P13" s="66" t="s">
        <v>284</v>
      </c>
      <c r="Q13" s="80" t="s">
        <v>284</v>
      </c>
      <c r="R13" s="68" t="s">
        <v>286</v>
      </c>
      <c r="S13" s="60" t="s">
        <v>286</v>
      </c>
      <c r="T13" s="66" t="s">
        <v>288</v>
      </c>
      <c r="U13" s="80" t="s">
        <v>288</v>
      </c>
      <c r="V13" s="66" t="s">
        <v>290</v>
      </c>
      <c r="W13" s="80" t="s">
        <v>290</v>
      </c>
      <c r="X13" s="69" t="s">
        <v>292</v>
      </c>
      <c r="Y13" s="61" t="s">
        <v>292</v>
      </c>
      <c r="Z13" s="66" t="s">
        <v>294</v>
      </c>
      <c r="AA13" s="80" t="s">
        <v>294</v>
      </c>
      <c r="AB13" s="66" t="s">
        <v>296</v>
      </c>
      <c r="AC13" s="80" t="s">
        <v>296</v>
      </c>
      <c r="AD13" s="66" t="s">
        <v>298</v>
      </c>
      <c r="AE13" s="80" t="s">
        <v>545</v>
      </c>
      <c r="AF13" s="75" t="s">
        <v>10</v>
      </c>
      <c r="AG13" s="59" t="s">
        <v>546</v>
      </c>
      <c r="AH13" s="210"/>
      <c r="AI13" s="211"/>
      <c r="AJ13" s="211"/>
      <c r="AK13" s="212"/>
      <c r="AL13" s="96"/>
      <c r="AM13" s="240"/>
      <c r="AN13" s="241"/>
      <c r="AO13" s="241"/>
      <c r="AP13" s="241"/>
      <c r="AQ13" s="241"/>
      <c r="AR13" s="241"/>
      <c r="AS13" s="242"/>
      <c r="AT13" s="97"/>
    </row>
    <row r="14" spans="1:46" ht="15.6" customHeight="1" x14ac:dyDescent="0.5">
      <c r="B14" s="95"/>
      <c r="C14" s="268"/>
      <c r="D14" s="269"/>
      <c r="E14" s="269"/>
      <c r="F14" s="270"/>
      <c r="G14" s="96"/>
      <c r="H14" s="216" t="str">
        <f>IF( $D$55="Disable","—", IF( $D$55="AllLayouts", " LngALL", IF(AND($D$55&gt;=1,$D$55&lt;=8), " Lng" &amp; $D$55, " " &amp; $D$55 ) ))</f>
        <v xml:space="preserve"> Lng1</v>
      </c>
      <c r="I14" s="126"/>
      <c r="J14" s="126"/>
      <c r="K14" s="126"/>
      <c r="L14" s="127"/>
      <c r="M14" s="81" t="s">
        <v>91</v>
      </c>
      <c r="N14" s="37" t="s">
        <v>163</v>
      </c>
      <c r="O14" s="11" t="s">
        <v>75</v>
      </c>
      <c r="P14" s="28" t="s">
        <v>59</v>
      </c>
      <c r="Q14" s="11" t="s">
        <v>74</v>
      </c>
      <c r="R14" s="26" t="s">
        <v>129</v>
      </c>
      <c r="S14" s="17"/>
      <c r="T14" s="25" t="s">
        <v>121</v>
      </c>
      <c r="U14" s="16" t="s">
        <v>92</v>
      </c>
      <c r="V14" s="26" t="s">
        <v>130</v>
      </c>
      <c r="W14" s="6"/>
      <c r="X14" s="25" t="s">
        <v>122</v>
      </c>
      <c r="Y14" s="16" t="s">
        <v>57</v>
      </c>
      <c r="Z14" s="26"/>
      <c r="AA14" s="16" t="s">
        <v>15</v>
      </c>
      <c r="AB14" s="26" t="s">
        <v>15</v>
      </c>
      <c r="AC14" s="16" t="s">
        <v>16</v>
      </c>
      <c r="AD14" s="26" t="s">
        <v>16</v>
      </c>
      <c r="AE14" s="16" t="s">
        <v>59</v>
      </c>
      <c r="AF14" s="25" t="s">
        <v>69</v>
      </c>
      <c r="AG14" s="216" t="str">
        <f>IF( $D$56="Disable","—", IF( $D$56="AllLayouts", " LngALL", IF(AND($D$56&gt;=1,$D$56&lt;=8), " Lng" &amp; $D$56, " " &amp; $D$56 ) ))</f>
        <v xml:space="preserve"> Lng2</v>
      </c>
      <c r="AH14" s="126"/>
      <c r="AI14" s="126"/>
      <c r="AJ14" s="126"/>
      <c r="AK14" s="127"/>
      <c r="AL14" s="96"/>
      <c r="AM14" s="96"/>
      <c r="AN14" s="96"/>
      <c r="AO14" s="96"/>
      <c r="AP14" s="96"/>
      <c r="AQ14" s="96"/>
      <c r="AR14" s="96"/>
      <c r="AS14" s="96"/>
      <c r="AT14" s="97"/>
    </row>
    <row r="15" spans="1:46" ht="15.6" customHeight="1" thickBot="1" x14ac:dyDescent="0.5">
      <c r="B15" s="95"/>
      <c r="C15" s="268"/>
      <c r="D15" s="269"/>
      <c r="E15" s="269"/>
      <c r="F15" s="270"/>
      <c r="G15" s="96"/>
      <c r="H15" s="144"/>
      <c r="I15" s="217"/>
      <c r="J15" s="217"/>
      <c r="K15" s="217"/>
      <c r="L15" s="145"/>
      <c r="M15" s="83" t="s">
        <v>27</v>
      </c>
      <c r="N15" s="2"/>
      <c r="O15" s="22" t="s">
        <v>30</v>
      </c>
      <c r="P15" s="2" t="s">
        <v>109</v>
      </c>
      <c r="Q15" s="3" t="s">
        <v>87</v>
      </c>
      <c r="R15" s="2" t="s">
        <v>110</v>
      </c>
      <c r="S15" s="29" t="s">
        <v>70</v>
      </c>
      <c r="T15" s="2" t="s">
        <v>53</v>
      </c>
      <c r="U15" s="22" t="s">
        <v>85</v>
      </c>
      <c r="V15" s="2" t="s">
        <v>111</v>
      </c>
      <c r="W15" s="32" t="s">
        <v>55</v>
      </c>
      <c r="X15" s="2"/>
      <c r="Y15" s="3" t="s">
        <v>56</v>
      </c>
      <c r="Z15" s="2" t="s">
        <v>56</v>
      </c>
      <c r="AA15" s="3" t="s">
        <v>150</v>
      </c>
      <c r="AB15" s="2" t="s">
        <v>11</v>
      </c>
      <c r="AC15" s="3" t="s">
        <v>151</v>
      </c>
      <c r="AD15" s="2" t="s">
        <v>12</v>
      </c>
      <c r="AE15" s="3" t="s">
        <v>58</v>
      </c>
      <c r="AF15" s="2" t="s">
        <v>58</v>
      </c>
      <c r="AG15" s="144"/>
      <c r="AH15" s="217"/>
      <c r="AI15" s="217"/>
      <c r="AJ15" s="217"/>
      <c r="AK15" s="145"/>
      <c r="AL15" s="96"/>
      <c r="AM15" s="243" t="str">
        <f>HLOOKUP(A2,settings_LNG!A1:AD263,28,FALSE)</f>
        <v>Spacja niełamliwa U+00A0 Alt+0160 (stała szerokość tylko w programie Word, nie w przeglądarkach!)
+SHIFT: Wąska spacja nierozdzielająca U+202F Alt+8239 (stała szerokość) Idealna np., ale nie do odróżnienia od spacji w programie Word.</v>
      </c>
      <c r="AN15" s="244"/>
      <c r="AO15" s="244"/>
      <c r="AP15" s="244"/>
      <c r="AQ15" s="244"/>
      <c r="AR15" s="244"/>
      <c r="AS15" s="245"/>
      <c r="AT15" s="97"/>
    </row>
    <row r="16" spans="1:46" ht="23.4" customHeight="1" thickBot="1" x14ac:dyDescent="0.4">
      <c r="B16" s="95"/>
      <c r="C16" s="268"/>
      <c r="D16" s="269"/>
      <c r="E16" s="269"/>
      <c r="F16" s="270"/>
      <c r="G16" s="96"/>
      <c r="H16" s="14" t="s">
        <v>32</v>
      </c>
      <c r="I16" s="15" t="s">
        <v>33</v>
      </c>
      <c r="J16" s="9" t="s">
        <v>26</v>
      </c>
      <c r="K16" s="23" t="s">
        <v>34</v>
      </c>
      <c r="L16" s="24" t="s">
        <v>35</v>
      </c>
      <c r="M16" s="66" t="s">
        <v>301</v>
      </c>
      <c r="N16" s="80" t="s">
        <v>268</v>
      </c>
      <c r="O16" s="66" t="s">
        <v>303</v>
      </c>
      <c r="P16" s="80" t="s">
        <v>303</v>
      </c>
      <c r="Q16" s="66" t="s">
        <v>305</v>
      </c>
      <c r="R16" s="80" t="s">
        <v>305</v>
      </c>
      <c r="S16" s="66" t="s">
        <v>307</v>
      </c>
      <c r="T16" s="80" t="s">
        <v>307</v>
      </c>
      <c r="U16" s="66" t="s">
        <v>309</v>
      </c>
      <c r="V16" s="80" t="s">
        <v>309</v>
      </c>
      <c r="W16" s="66" t="s">
        <v>311</v>
      </c>
      <c r="X16" s="80" t="s">
        <v>311</v>
      </c>
      <c r="Y16" s="88" t="s">
        <v>313</v>
      </c>
      <c r="Z16" s="80" t="s">
        <v>313</v>
      </c>
      <c r="AA16" s="66" t="s">
        <v>315</v>
      </c>
      <c r="AB16" s="80" t="s">
        <v>315</v>
      </c>
      <c r="AC16" s="66" t="s">
        <v>317</v>
      </c>
      <c r="AD16" s="80" t="s">
        <v>317</v>
      </c>
      <c r="AE16" s="66" t="s">
        <v>319</v>
      </c>
      <c r="AF16" s="80" t="s">
        <v>20</v>
      </c>
      <c r="AG16" s="14" t="s">
        <v>32</v>
      </c>
      <c r="AH16" s="15" t="s">
        <v>33</v>
      </c>
      <c r="AI16" s="9" t="s">
        <v>26</v>
      </c>
      <c r="AJ16" s="23" t="s">
        <v>34</v>
      </c>
      <c r="AK16" s="24" t="s">
        <v>35</v>
      </c>
      <c r="AL16" s="96"/>
      <c r="AM16" s="246"/>
      <c r="AN16" s="247"/>
      <c r="AO16" s="247"/>
      <c r="AP16" s="247"/>
      <c r="AQ16" s="247"/>
      <c r="AR16" s="247"/>
      <c r="AS16" s="248"/>
      <c r="AT16" s="97"/>
    </row>
    <row r="17" spans="2:46" ht="15.6" customHeight="1" x14ac:dyDescent="0.45">
      <c r="B17" s="95"/>
      <c r="C17" s="268"/>
      <c r="D17" s="269"/>
      <c r="E17" s="269"/>
      <c r="F17" s="270"/>
      <c r="G17" s="96"/>
      <c r="H17" s="143" t="str">
        <f>IF( $D$57="Disable","—", IF( $D$57="AllLayouts", " LngALL", IF(AND($D$57&gt;=1,$D$57&lt;=8), " Lng" &amp; $D$57, " " &amp; $D$57 ) ))</f>
        <v xml:space="preserve"> </v>
      </c>
      <c r="I17" s="127"/>
      <c r="J17" s="171"/>
      <c r="K17" s="172"/>
      <c r="L17" s="292"/>
      <c r="M17" s="293"/>
      <c r="N17" s="296"/>
      <c r="O17" s="297"/>
      <c r="P17" s="297"/>
      <c r="Q17" s="297"/>
      <c r="R17" s="297"/>
      <c r="S17" s="297"/>
      <c r="T17" s="297"/>
      <c r="U17" s="297"/>
      <c r="V17" s="297"/>
      <c r="W17" s="297"/>
      <c r="X17" s="297"/>
      <c r="Y17" s="297"/>
      <c r="Z17" s="297"/>
      <c r="AA17" s="297"/>
      <c r="AB17" s="297"/>
      <c r="AC17" s="298"/>
      <c r="AD17" s="143" t="str">
        <f>IF( $D$51="Disable","—", IF( $D$51="AllLayouts", " LngALL", IF(AND($D$51&gt;=1,$D$51&lt;=8), " Lng" &amp; $D$51, " " &amp; $D$51 ) ))</f>
        <v xml:space="preserve"> Lng3</v>
      </c>
      <c r="AE17" s="127"/>
      <c r="AF17" s="143" t="str">
        <f>IF( $D$49="Disable","—", IF( $D$49="AllLayouts", " LngALL", IF(AND($D$49&gt;=1,$D$49&lt;=8), " Lng" &amp; $D$49, " " &amp; $D$49 ) ))</f>
        <v>—</v>
      </c>
      <c r="AG17" s="127"/>
      <c r="AH17" s="171"/>
      <c r="AI17" s="172"/>
      <c r="AJ17" s="143" t="str">
        <f>IF( $D$59="Disable","—", IF( $D$59="AllLayouts", " LngALL", IF(AND($D$59&gt;=1,$D$59&lt;=8), " Lng" &amp; $D$59, " " &amp; $D$59 ) ))</f>
        <v>—</v>
      </c>
      <c r="AK17" s="127"/>
      <c r="AL17" s="96"/>
      <c r="AM17" s="246"/>
      <c r="AN17" s="247"/>
      <c r="AO17" s="247"/>
      <c r="AP17" s="247"/>
      <c r="AQ17" s="247"/>
      <c r="AR17" s="247"/>
      <c r="AS17" s="248"/>
      <c r="AT17" s="97"/>
    </row>
    <row r="18" spans="2:46" ht="15.6" customHeight="1" thickBot="1" x14ac:dyDescent="0.5">
      <c r="B18" s="95"/>
      <c r="C18" s="268"/>
      <c r="D18" s="269"/>
      <c r="E18" s="269"/>
      <c r="F18" s="270"/>
      <c r="G18" s="96"/>
      <c r="H18" s="144"/>
      <c r="I18" s="145"/>
      <c r="J18" s="163"/>
      <c r="K18" s="165"/>
      <c r="L18" s="294"/>
      <c r="M18" s="295"/>
      <c r="N18" s="163"/>
      <c r="O18" s="164"/>
      <c r="P18" s="164"/>
      <c r="Q18" s="164"/>
      <c r="R18" s="164"/>
      <c r="S18" s="164"/>
      <c r="T18" s="164"/>
      <c r="U18" s="164"/>
      <c r="V18" s="164"/>
      <c r="W18" s="164"/>
      <c r="X18" s="164"/>
      <c r="Y18" s="164"/>
      <c r="Z18" s="164"/>
      <c r="AA18" s="164"/>
      <c r="AB18" s="164"/>
      <c r="AC18" s="165"/>
      <c r="AD18" s="177" t="str">
        <f>IF( $D$50="Disable","—", $D$50)</f>
        <v>—</v>
      </c>
      <c r="AE18" s="129"/>
      <c r="AF18" s="177" t="str">
        <f>IF( $D$48="Disable","—", $D$48)</f>
        <v>—</v>
      </c>
      <c r="AG18" s="129"/>
      <c r="AH18" s="173" t="s">
        <v>25</v>
      </c>
      <c r="AI18" s="174"/>
      <c r="AJ18" s="177" t="str">
        <f>IF( $D$58="Disable","—", $D$58)</f>
        <v>RAlt</v>
      </c>
      <c r="AK18" s="129"/>
      <c r="AL18" s="96"/>
      <c r="AM18" s="246"/>
      <c r="AN18" s="247"/>
      <c r="AO18" s="247"/>
      <c r="AP18" s="247"/>
      <c r="AQ18" s="247"/>
      <c r="AR18" s="247"/>
      <c r="AS18" s="248"/>
      <c r="AT18" s="97"/>
    </row>
    <row r="19" spans="2:46" ht="23.4" customHeight="1" thickBot="1" x14ac:dyDescent="0.6">
      <c r="B19" s="95"/>
      <c r="C19" s="268"/>
      <c r="D19" s="269"/>
      <c r="E19" s="269"/>
      <c r="F19" s="270"/>
      <c r="G19" s="96"/>
      <c r="H19" s="139" t="s">
        <v>131</v>
      </c>
      <c r="I19" s="140"/>
      <c r="J19" s="139" t="s">
        <v>132</v>
      </c>
      <c r="K19" s="140"/>
      <c r="L19" s="166" t="s">
        <v>133</v>
      </c>
      <c r="M19" s="167"/>
      <c r="N19" s="168" t="str">
        <f>IF( $D$60="Disable","—", IF( $D$60="AllLayouts", " LngALL", IF(AND($D$60&gt;=1,$D$60&lt;=8), " Lng" &amp; $D$60, " " &amp; $D$60 ) ))</f>
        <v xml:space="preserve"> Lng4</v>
      </c>
      <c r="O19" s="169"/>
      <c r="P19" s="169"/>
      <c r="Q19" s="169"/>
      <c r="R19" s="170" t="str">
        <f>HLOOKUP(A2,settings_LNG!A1:AD262,5,FALSE)</f>
        <v>PRZESTRZEŃ</v>
      </c>
      <c r="S19" s="170"/>
      <c r="T19" s="170"/>
      <c r="U19" s="170"/>
      <c r="V19" s="170"/>
      <c r="W19" s="170"/>
      <c r="X19" s="170"/>
      <c r="Y19" s="170"/>
      <c r="Z19" s="74" t="s">
        <v>36</v>
      </c>
      <c r="AA19" s="73" t="s">
        <v>159</v>
      </c>
      <c r="AB19" s="72" t="s">
        <v>161</v>
      </c>
      <c r="AC19" s="71" t="s">
        <v>36</v>
      </c>
      <c r="AD19" s="160" t="s">
        <v>133</v>
      </c>
      <c r="AE19" s="161"/>
      <c r="AF19" s="158" t="s">
        <v>132</v>
      </c>
      <c r="AG19" s="159"/>
      <c r="AH19" s="175" t="s">
        <v>70</v>
      </c>
      <c r="AI19" s="176"/>
      <c r="AJ19" s="139" t="s">
        <v>131</v>
      </c>
      <c r="AK19" s="140"/>
      <c r="AL19" s="96"/>
      <c r="AM19" s="246"/>
      <c r="AN19" s="247"/>
      <c r="AO19" s="247"/>
      <c r="AP19" s="247"/>
      <c r="AQ19" s="247"/>
      <c r="AR19" s="247"/>
      <c r="AS19" s="248"/>
      <c r="AT19" s="97"/>
    </row>
    <row r="20" spans="2:46" ht="6" customHeight="1" x14ac:dyDescent="0.35">
      <c r="B20" s="95"/>
      <c r="C20" s="268"/>
      <c r="D20" s="269"/>
      <c r="E20" s="269"/>
      <c r="F20" s="270"/>
      <c r="G20" s="96"/>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96"/>
      <c r="AM20" s="246"/>
      <c r="AN20" s="247"/>
      <c r="AO20" s="247"/>
      <c r="AP20" s="247"/>
      <c r="AQ20" s="247"/>
      <c r="AR20" s="247"/>
      <c r="AS20" s="248"/>
      <c r="AT20" s="97"/>
    </row>
    <row r="21" spans="2:46" ht="15.6" customHeight="1" x14ac:dyDescent="0.35">
      <c r="B21" s="95"/>
      <c r="C21" s="271"/>
      <c r="D21" s="272"/>
      <c r="E21" s="272"/>
      <c r="F21" s="273"/>
      <c r="G21" s="96"/>
      <c r="H21" s="275" t="str">
        <f>HLOOKUP(A2,settings_LNG!A1:AD262,6,FALSE)</f>
        <v>Kombinacje powstają z klawiszy RAlt + "klucz, gdzie napis tego samego koloru jest nad nim" i podobnie dla RWin, Lalt</v>
      </c>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96"/>
      <c r="AM21" s="249"/>
      <c r="AN21" s="250"/>
      <c r="AO21" s="250"/>
      <c r="AP21" s="250"/>
      <c r="AQ21" s="250"/>
      <c r="AR21" s="250"/>
      <c r="AS21" s="251"/>
      <c r="AT21" s="97"/>
    </row>
    <row r="22" spans="2:46" ht="27" customHeight="1" x14ac:dyDescent="0.35">
      <c r="B22" s="95"/>
      <c r="C22" s="96"/>
      <c r="D22" s="96"/>
      <c r="E22" s="96"/>
      <c r="F22" s="96"/>
      <c r="G22" s="96"/>
      <c r="H22" s="288" t="str">
        <f>HLOOKUP(A2,settings_LNG!A1:AD262,7,FALSE)</f>
        <v>Nad klawiszem po lewej stronie znajduje się kombinacja dla RAlt, a po prawej dla RWin. W górnej części kombinacji znajduje się również naciśnięcie i przytrzymanie klawisza Shift.</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96"/>
      <c r="AM22" s="96"/>
      <c r="AN22" s="96"/>
      <c r="AO22" s="96"/>
      <c r="AP22" s="96"/>
      <c r="AQ22" s="96"/>
      <c r="AR22" s="96"/>
      <c r="AS22" s="96"/>
      <c r="AT22" s="97"/>
    </row>
    <row r="23" spans="2:46" ht="25.2" customHeight="1" x14ac:dyDescent="0.35">
      <c r="B23" s="95"/>
      <c r="C23" s="276" t="str">
        <f>HLOOKUP(A2,settings_LNG!A1:AD262,30,FALSE)</f>
        <v>Lng1, Lng2 - zwykle listy z jednego języka (podstawowego i średniego). Lng3 - przejście z trzeciej listy układów (zwykle język 1 i 2). Lng4 - zwykle przełączanie między alternatywnymi układami i językami. LngALL - przełącza wszystkie układy.</v>
      </c>
      <c r="D23" s="277"/>
      <c r="E23" s="277"/>
      <c r="F23" s="278"/>
      <c r="G23" s="96"/>
      <c r="H23" s="289" t="str">
        <f>HLOOKUP(A2,settings_LNG!A1:AD262,8,FALSE)</f>
        <v>Połączenie_x000D_
Klucze</v>
      </c>
      <c r="I23" s="290"/>
      <c r="J23" s="291"/>
      <c r="K23" s="162" t="str">
        <f>HLOOKUP(A2,settings_LNG!A1:AD262,9,FALSE)</f>
        <v>Bez zmiany</v>
      </c>
      <c r="L23" s="162"/>
      <c r="M23" s="162"/>
      <c r="N23" s="162"/>
      <c r="O23" s="162"/>
      <c r="P23" s="162"/>
      <c r="Q23" s="162"/>
      <c r="R23" s="162"/>
      <c r="S23" s="162" t="s">
        <v>136</v>
      </c>
      <c r="T23" s="162"/>
      <c r="U23" s="162"/>
      <c r="V23" s="162"/>
      <c r="W23" s="162"/>
      <c r="X23" s="162"/>
      <c r="Y23" s="162"/>
      <c r="Z23" s="162"/>
      <c r="AA23" s="162" t="str">
        <f>HLOOKUP(A2,settings_LNG!A1:AD262,10,FALSE)</f>
        <v>Notatka</v>
      </c>
      <c r="AB23" s="162"/>
      <c r="AC23" s="162"/>
      <c r="AD23" s="162"/>
      <c r="AE23" s="162"/>
      <c r="AF23" s="162"/>
      <c r="AG23" s="162"/>
      <c r="AH23" s="162"/>
      <c r="AI23" s="162"/>
      <c r="AJ23" s="162"/>
      <c r="AK23" s="162"/>
      <c r="AL23" s="96"/>
      <c r="AM23" s="178" t="str">
        <f>HLOOKUP(A2,settings_LNG!A1:AD263,29,FALSE)</f>
        <v>Krótka przestrzeń U+2002 Alt+8194 En Space &amp;ensp; (stała szerokość, ale jest podział tekstu) W programie Word wygląda to tak samo z niełamaniem!
+SHIFT: spacja nierozdzielająca U+2007 Alt+8199 (szeroki numer, dla zestawu tabel)</v>
      </c>
      <c r="AN23" s="179"/>
      <c r="AO23" s="179"/>
      <c r="AP23" s="179"/>
      <c r="AQ23" s="179"/>
      <c r="AR23" s="179"/>
      <c r="AS23" s="180"/>
      <c r="AT23" s="97"/>
    </row>
    <row r="24" spans="2:46" x14ac:dyDescent="0.35">
      <c r="B24" s="95"/>
      <c r="C24" s="279"/>
      <c r="D24" s="280"/>
      <c r="E24" s="280"/>
      <c r="F24" s="281"/>
      <c r="G24" s="96"/>
      <c r="H24" s="141" t="s">
        <v>153</v>
      </c>
      <c r="I24" s="141"/>
      <c r="J24" s="141"/>
      <c r="K24" s="149" t="s">
        <v>30</v>
      </c>
      <c r="L24" s="149"/>
      <c r="M24" s="149"/>
      <c r="N24" s="149"/>
      <c r="O24" s="149"/>
      <c r="P24" s="149"/>
      <c r="Q24" s="149"/>
      <c r="R24" s="149"/>
      <c r="S24" s="156" t="s">
        <v>139</v>
      </c>
      <c r="T24" s="156"/>
      <c r="U24" s="156"/>
      <c r="V24" s="156"/>
      <c r="W24" s="156"/>
      <c r="X24" s="156"/>
      <c r="Y24" s="156"/>
      <c r="Z24" s="156"/>
      <c r="AA24" s="157" t="str">
        <f>HLOOKUP(A2,settings_LNG!A1:AD262,11,FALSE)</f>
        <v>ukr. litera (ros. dźwięk e)</v>
      </c>
      <c r="AB24" s="157"/>
      <c r="AC24" s="157"/>
      <c r="AD24" s="157"/>
      <c r="AE24" s="157"/>
      <c r="AF24" s="157"/>
      <c r="AG24" s="157"/>
      <c r="AH24" s="157"/>
      <c r="AI24" s="157"/>
      <c r="AJ24" s="157"/>
      <c r="AK24" s="157"/>
      <c r="AL24" s="96"/>
      <c r="AM24" s="181"/>
      <c r="AN24" s="182"/>
      <c r="AO24" s="182"/>
      <c r="AP24" s="182"/>
      <c r="AQ24" s="182"/>
      <c r="AR24" s="182"/>
      <c r="AS24" s="183"/>
      <c r="AT24" s="97"/>
    </row>
    <row r="25" spans="2:46" x14ac:dyDescent="0.35">
      <c r="B25" s="95"/>
      <c r="C25" s="279"/>
      <c r="D25" s="280"/>
      <c r="E25" s="280"/>
      <c r="F25" s="281"/>
      <c r="G25" s="96"/>
      <c r="H25" s="141" t="s">
        <v>154</v>
      </c>
      <c r="I25" s="141"/>
      <c r="J25" s="141"/>
      <c r="K25" s="149" t="s">
        <v>87</v>
      </c>
      <c r="L25" s="149"/>
      <c r="M25" s="149"/>
      <c r="N25" s="149"/>
      <c r="O25" s="149"/>
      <c r="P25" s="149"/>
      <c r="Q25" s="149"/>
      <c r="R25" s="149"/>
      <c r="S25" s="156" t="s">
        <v>137</v>
      </c>
      <c r="T25" s="156"/>
      <c r="U25" s="156"/>
      <c r="V25" s="156"/>
      <c r="W25" s="156"/>
      <c r="X25" s="156"/>
      <c r="Y25" s="156"/>
      <c r="Z25" s="156"/>
      <c r="AA25" s="157" t="str">
        <f>HLOOKUP(A2,settings_LNG!A1:AD262,12,FALSE)</f>
        <v>Tutaj · przestrzeń (szybkie wejście dla leniwych)</v>
      </c>
      <c r="AB25" s="157"/>
      <c r="AC25" s="157"/>
      <c r="AD25" s="157"/>
      <c r="AE25" s="157"/>
      <c r="AF25" s="157"/>
      <c r="AG25" s="157"/>
      <c r="AH25" s="157"/>
      <c r="AI25" s="157"/>
      <c r="AJ25" s="157"/>
      <c r="AK25" s="157"/>
      <c r="AL25" s="96"/>
      <c r="AM25" s="181"/>
      <c r="AN25" s="182"/>
      <c r="AO25" s="182"/>
      <c r="AP25" s="182"/>
      <c r="AQ25" s="182"/>
      <c r="AR25" s="182"/>
      <c r="AS25" s="183"/>
      <c r="AT25" s="97"/>
    </row>
    <row r="26" spans="2:46" x14ac:dyDescent="0.35">
      <c r="B26" s="95"/>
      <c r="C26" s="279"/>
      <c r="D26" s="280"/>
      <c r="E26" s="280"/>
      <c r="F26" s="281"/>
      <c r="G26" s="96"/>
      <c r="H26" s="141" t="s">
        <v>155</v>
      </c>
      <c r="I26" s="141"/>
      <c r="J26" s="141"/>
      <c r="K26" s="149" t="s">
        <v>142</v>
      </c>
      <c r="L26" s="149"/>
      <c r="M26" s="149"/>
      <c r="N26" s="149"/>
      <c r="O26" s="149"/>
      <c r="P26" s="149"/>
      <c r="Q26" s="149"/>
      <c r="R26" s="149"/>
      <c r="S26" s="156"/>
      <c r="T26" s="156"/>
      <c r="U26" s="156"/>
      <c r="V26" s="156"/>
      <c r="W26" s="156"/>
      <c r="X26" s="156"/>
      <c r="Y26" s="156"/>
      <c r="Z26" s="156"/>
      <c r="AA26" s="157" t="str">
        <f>HLOOKUP(A2,settings_LNG!A1:AD262,13,FALSE)</f>
        <v>Więcej do wyboru z menu kontekstowego</v>
      </c>
      <c r="AB26" s="157"/>
      <c r="AC26" s="157"/>
      <c r="AD26" s="157"/>
      <c r="AE26" s="157"/>
      <c r="AF26" s="157"/>
      <c r="AG26" s="157"/>
      <c r="AH26" s="157"/>
      <c r="AI26" s="157"/>
      <c r="AJ26" s="157"/>
      <c r="AK26" s="157"/>
      <c r="AL26" s="96"/>
      <c r="AM26" s="181"/>
      <c r="AN26" s="182"/>
      <c r="AO26" s="182"/>
      <c r="AP26" s="182"/>
      <c r="AQ26" s="182"/>
      <c r="AR26" s="182"/>
      <c r="AS26" s="183"/>
      <c r="AT26" s="97"/>
    </row>
    <row r="27" spans="2:46" x14ac:dyDescent="0.35">
      <c r="B27" s="95"/>
      <c r="C27" s="279"/>
      <c r="D27" s="280"/>
      <c r="E27" s="280"/>
      <c r="F27" s="281"/>
      <c r="G27" s="96"/>
      <c r="H27" s="141" t="s">
        <v>156</v>
      </c>
      <c r="I27" s="141"/>
      <c r="J27" s="141"/>
      <c r="K27" s="149" t="str">
        <f>HLOOKUP(A2,settings_LNG!A1:AD262,16,FALSE)</f>
        <v>Menu kontekstowe</v>
      </c>
      <c r="L27" s="149"/>
      <c r="M27" s="149"/>
      <c r="N27" s="149"/>
      <c r="O27" s="149"/>
      <c r="P27" s="149"/>
      <c r="Q27" s="149"/>
      <c r="R27" s="149"/>
      <c r="S27" s="156"/>
      <c r="T27" s="156"/>
      <c r="U27" s="156"/>
      <c r="V27" s="156"/>
      <c r="W27" s="156"/>
      <c r="X27" s="156"/>
      <c r="Y27" s="156"/>
      <c r="Z27" s="156"/>
      <c r="AA27" s="157" t="str">
        <f>HLOOKUP(A2,settings_LNG!A1:AD262,14,FALSE)</f>
        <v>To klawiatura, a nie prawy przycisk myszy.</v>
      </c>
      <c r="AB27" s="157"/>
      <c r="AC27" s="157"/>
      <c r="AD27" s="157"/>
      <c r="AE27" s="157"/>
      <c r="AF27" s="157"/>
      <c r="AG27" s="157"/>
      <c r="AH27" s="157"/>
      <c r="AI27" s="157"/>
      <c r="AJ27" s="157"/>
      <c r="AK27" s="157"/>
      <c r="AL27" s="96"/>
      <c r="AM27" s="181"/>
      <c r="AN27" s="182"/>
      <c r="AO27" s="182"/>
      <c r="AP27" s="182"/>
      <c r="AQ27" s="182"/>
      <c r="AR27" s="182"/>
      <c r="AS27" s="183"/>
      <c r="AT27" s="97"/>
    </row>
    <row r="28" spans="2:46" ht="15.6" customHeight="1" x14ac:dyDescent="0.35">
      <c r="B28" s="95"/>
      <c r="C28" s="279"/>
      <c r="D28" s="280"/>
      <c r="E28" s="280"/>
      <c r="F28" s="281"/>
      <c r="G28" s="96"/>
      <c r="H28" s="141" t="s">
        <v>157</v>
      </c>
      <c r="I28" s="141"/>
      <c r="J28" s="141"/>
      <c r="K28" s="142" t="s">
        <v>16</v>
      </c>
      <c r="L28" s="142"/>
      <c r="M28" s="142"/>
      <c r="N28" s="142"/>
      <c r="O28" s="142"/>
      <c r="P28" s="142"/>
      <c r="Q28" s="142"/>
      <c r="R28" s="142"/>
      <c r="S28" s="252" t="s">
        <v>107</v>
      </c>
      <c r="T28" s="252"/>
      <c r="U28" s="252"/>
      <c r="V28" s="252"/>
      <c r="W28" s="252"/>
      <c r="X28" s="252"/>
      <c r="Y28" s="252"/>
      <c r="Z28" s="252"/>
      <c r="AA28" s="157" t="str">
        <f>HLOOKUP(A2,settings_LNG!A1:AD262,15,FALSE)</f>
        <v>inż. neg. nawias (przez przesunięcie ‘ wewn. w “ ”)</v>
      </c>
      <c r="AB28" s="157"/>
      <c r="AC28" s="157"/>
      <c r="AD28" s="157"/>
      <c r="AE28" s="157"/>
      <c r="AF28" s="157"/>
      <c r="AG28" s="157"/>
      <c r="AH28" s="157"/>
      <c r="AI28" s="157"/>
      <c r="AJ28" s="157"/>
      <c r="AK28" s="157"/>
      <c r="AL28" s="96"/>
      <c r="AM28" s="184"/>
      <c r="AN28" s="185"/>
      <c r="AO28" s="185"/>
      <c r="AP28" s="185"/>
      <c r="AQ28" s="185"/>
      <c r="AR28" s="185"/>
      <c r="AS28" s="186"/>
      <c r="AT28" s="97"/>
    </row>
    <row r="29" spans="2:46" x14ac:dyDescent="0.35">
      <c r="B29" s="95"/>
      <c r="C29" s="279"/>
      <c r="D29" s="280"/>
      <c r="E29" s="280"/>
      <c r="F29" s="281"/>
      <c r="G29" s="96"/>
      <c r="H29" s="286" t="str">
        <f>HLOOKUP(A2,settings_LNG!A1:AD262,17,FALSE)</f>
        <v>Obsługa dodatkowych kombinacji klawiszy (jeśli nie są wyłączone w ustawieniach):</v>
      </c>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96"/>
      <c r="AM29" s="96"/>
      <c r="AN29" s="96"/>
      <c r="AO29" s="96"/>
      <c r="AP29" s="96"/>
      <c r="AQ29" s="96"/>
      <c r="AR29" s="96"/>
      <c r="AS29" s="96"/>
      <c r="AT29" s="97"/>
    </row>
    <row r="30" spans="2:46" x14ac:dyDescent="0.35">
      <c r="B30" s="95"/>
      <c r="C30" s="279"/>
      <c r="D30" s="280"/>
      <c r="E30" s="280"/>
      <c r="F30" s="281"/>
      <c r="G30" s="96"/>
      <c r="H30" s="275" t="str">
        <f>HLOOKUP(A2,settings_LNG!A1:AD262,18,FALSE)</f>
        <v>Wklej tekst bez formatowania: Ctrl + Alt + V. Zmień układ już wpisanego słowa na bieżący: RAlt + BackSpace</v>
      </c>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101"/>
      <c r="AM30" s="101"/>
      <c r="AN30" s="101"/>
      <c r="AO30" s="101"/>
      <c r="AP30" s="101"/>
      <c r="AQ30" s="101"/>
      <c r="AR30" s="101"/>
      <c r="AS30" s="96"/>
      <c r="AT30" s="97"/>
    </row>
    <row r="31" spans="2:46" x14ac:dyDescent="0.35">
      <c r="B31" s="95"/>
      <c r="C31" s="279"/>
      <c r="D31" s="280"/>
      <c r="E31" s="280"/>
      <c r="F31" s="281"/>
      <c r="G31" s="96"/>
      <c r="H31" s="275" t="str">
        <f>HLOOKUP(A2,settings_LNG!A1:AD262,19,FALSE)</f>
        <v>Zaznaczony tekst małymi literami: Alt + Pauza (wielkimi literami: Alt + Shift + Pauza).</v>
      </c>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102"/>
      <c r="AM31" s="102"/>
      <c r="AN31" s="102"/>
      <c r="AO31" s="102"/>
      <c r="AP31" s="102"/>
      <c r="AQ31" s="102"/>
      <c r="AR31" s="102"/>
      <c r="AS31" s="96"/>
      <c r="AT31" s="97"/>
    </row>
    <row r="32" spans="2:46" ht="28.2" customHeight="1" x14ac:dyDescent="0.35">
      <c r="B32" s="95"/>
      <c r="C32" s="282"/>
      <c r="D32" s="283"/>
      <c r="E32" s="283"/>
      <c r="F32" s="284"/>
      <c r="G32" s="96"/>
      <c r="H32" s="274" t="str">
        <f>HLOOKUP(A2,settings_LNG!A1:AD263,20,FALSE)</f>
        <v>Transliteracja (z translit_1) zaznaczonego tekstu: Alt + ScrollLock, dla nazw plików (z translit_2): Alt + Shift + ScrollLock, (z pleśni. cyrylica na rzym. łacina: Alt + Win + ScrollLock)</v>
      </c>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103"/>
      <c r="AM32" s="103"/>
      <c r="AN32" s="103"/>
      <c r="AO32" s="103"/>
      <c r="AP32" s="103"/>
      <c r="AQ32" s="103"/>
      <c r="AR32" s="103"/>
      <c r="AS32" s="96"/>
      <c r="AT32" s="97"/>
    </row>
    <row r="33" spans="1:46" x14ac:dyDescent="0.35">
      <c r="B33" s="104"/>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6"/>
    </row>
    <row r="38" spans="1:46" x14ac:dyDescent="0.35">
      <c r="A38" s="146" t="str">
        <f>settings_INI!B2</f>
        <v>Visibility of the alphabet =ru= Видимость алфавита</v>
      </c>
      <c r="B38" s="147"/>
      <c r="C38" s="147"/>
      <c r="D38" s="147"/>
      <c r="E38" s="147"/>
      <c r="F38" s="148"/>
    </row>
    <row r="39" spans="1:46" x14ac:dyDescent="0.35">
      <c r="A39" s="114" t="str">
        <f>settings_INI!B3</f>
        <v>Parameter</v>
      </c>
      <c r="B39" s="119"/>
      <c r="C39" s="115"/>
      <c r="D39" s="116" t="str">
        <f>settings_INI!C3</f>
        <v>Value</v>
      </c>
      <c r="E39" s="117"/>
      <c r="F39" s="117"/>
    </row>
    <row r="40" spans="1:46" ht="16.8" x14ac:dyDescent="0.35">
      <c r="A40" s="136" t="str">
        <f>settings_INI!B4</f>
        <v>Alphabet1_EN</v>
      </c>
      <c r="B40" s="137"/>
      <c r="C40" s="138"/>
      <c r="D40" s="118">
        <f>IF(settings_INI!C4="", "", settings_INI!C4)</f>
        <v>1</v>
      </c>
      <c r="E40" s="118"/>
      <c r="F40" s="118"/>
      <c r="H40" s="111" t="s">
        <v>556</v>
      </c>
      <c r="I40" s="110"/>
      <c r="J40" s="110"/>
      <c r="K40" s="110"/>
      <c r="L40" s="110"/>
      <c r="M40" s="110"/>
      <c r="N40" s="110"/>
      <c r="O40" s="110"/>
      <c r="P40" s="110"/>
      <c r="Q40" s="110"/>
      <c r="R40" s="110"/>
      <c r="S40" s="110"/>
    </row>
    <row r="41" spans="1:46" x14ac:dyDescent="0.35">
      <c r="A41" s="136" t="str">
        <f>settings_INI!B5</f>
        <v>Alphabet2</v>
      </c>
      <c r="B41" s="137"/>
      <c r="C41" s="138"/>
      <c r="D41" s="118">
        <f>IF(settings_INI!C5="", "", settings_INI!C5)</f>
        <v>1</v>
      </c>
      <c r="E41" s="118"/>
      <c r="F41" s="118"/>
    </row>
    <row r="42" spans="1:46" x14ac:dyDescent="0.35">
      <c r="A42" s="114" t="str">
        <f>settings_INI!B6</f>
        <v>INI file setup =ru= Настройки из INI файла</v>
      </c>
      <c r="B42" s="119"/>
      <c r="C42" s="119"/>
      <c r="D42" s="119"/>
      <c r="E42" s="119"/>
      <c r="F42" s="115"/>
    </row>
    <row r="43" spans="1:46" x14ac:dyDescent="0.35">
      <c r="A43" s="114" t="str">
        <f>settings_INI!B7</f>
        <v>Parameter</v>
      </c>
      <c r="B43" s="119"/>
      <c r="C43" s="115"/>
      <c r="D43" s="116" t="str">
        <f>settings_INI!C7</f>
        <v>Value</v>
      </c>
      <c r="E43" s="117"/>
      <c r="F43" s="117"/>
      <c r="H43" s="285"/>
      <c r="I43" s="285"/>
      <c r="J43" s="285"/>
      <c r="K43" s="285"/>
      <c r="L43" s="285"/>
      <c r="M43" s="285"/>
      <c r="N43" s="285"/>
      <c r="O43" s="285"/>
      <c r="P43" s="285"/>
      <c r="Q43" s="285"/>
      <c r="R43" s="285"/>
      <c r="S43" s="285"/>
      <c r="T43" s="285"/>
      <c r="U43" s="285"/>
      <c r="V43" s="285"/>
      <c r="W43" s="285"/>
      <c r="X43" s="285"/>
      <c r="Y43" s="285"/>
      <c r="Z43" s="285"/>
      <c r="AA43" s="285"/>
      <c r="AB43" s="285"/>
      <c r="AC43" s="285"/>
      <c r="AD43" s="285"/>
      <c r="AE43" s="285"/>
      <c r="AF43" s="285"/>
      <c r="AG43" s="285"/>
      <c r="AH43" s="285"/>
      <c r="AI43" s="285"/>
      <c r="AJ43" s="285"/>
      <c r="AK43" s="285"/>
    </row>
    <row r="44" spans="1:46" x14ac:dyDescent="0.35">
      <c r="A44" s="133" t="str">
        <f>settings_INI!B8</f>
        <v>RWinBirmanLayout</v>
      </c>
      <c r="B44" s="134"/>
      <c r="C44" s="135"/>
      <c r="D44" s="118">
        <f>IF(settings_INI!C8="", "", settings_INI!C8)</f>
        <v>1</v>
      </c>
      <c r="E44" s="118"/>
      <c r="F44" s="118"/>
    </row>
    <row r="45" spans="1:46" x14ac:dyDescent="0.35">
      <c r="A45" s="120" t="str">
        <f>settings_INI!B9</f>
        <v>RAltAddMouse</v>
      </c>
      <c r="B45" s="121"/>
      <c r="C45" s="122"/>
      <c r="D45" s="118">
        <f>IF(settings_INI!C9="", "", settings_INI!C9)</f>
        <v>1</v>
      </c>
      <c r="E45" s="118"/>
      <c r="F45" s="118"/>
    </row>
    <row r="46" spans="1:46" x14ac:dyDescent="0.35">
      <c r="A46" s="123" t="str">
        <f>settings_INI!B10</f>
        <v>RAltAddCursor</v>
      </c>
      <c r="B46" s="124"/>
      <c r="C46" s="125"/>
      <c r="D46" s="118">
        <f>IF(settings_INI!C10="", "", settings_INI!C10)</f>
        <v>1</v>
      </c>
      <c r="E46" s="118"/>
      <c r="F46" s="118"/>
    </row>
    <row r="47" spans="1:46" x14ac:dyDescent="0.35">
      <c r="A47" s="130" t="str">
        <f>settings_INI!B11</f>
        <v>RAltAddChars</v>
      </c>
      <c r="B47" s="131"/>
      <c r="C47" s="132"/>
      <c r="D47" s="118">
        <f>IF(settings_INI!C11="", "", settings_INI!C11)</f>
        <v>1</v>
      </c>
      <c r="E47" s="118"/>
      <c r="F47" s="118"/>
    </row>
    <row r="48" spans="1:46" x14ac:dyDescent="0.35">
      <c r="A48" s="133" t="str">
        <f>settings_INI!B12</f>
        <v>RWinReassign</v>
      </c>
      <c r="B48" s="134"/>
      <c r="C48" s="135"/>
      <c r="D48" s="118" t="str">
        <f>IF(settings_INI!C12="", "", settings_INI!C12)</f>
        <v>Disable</v>
      </c>
      <c r="E48" s="118"/>
      <c r="F48" s="118"/>
    </row>
    <row r="49" spans="1:6" x14ac:dyDescent="0.35">
      <c r="A49" s="133" t="str">
        <f>settings_INI!B13</f>
        <v>RWinOption</v>
      </c>
      <c r="B49" s="134"/>
      <c r="C49" s="135"/>
      <c r="D49" s="118" t="str">
        <f>IF(settings_INI!C13="", "", settings_INI!C13)</f>
        <v>Disable</v>
      </c>
      <c r="E49" s="118"/>
      <c r="F49" s="118"/>
    </row>
    <row r="50" spans="1:6" x14ac:dyDescent="0.35">
      <c r="A50" s="130" t="str">
        <f>settings_INI!B14</f>
        <v>RAltReassign</v>
      </c>
      <c r="B50" s="131"/>
      <c r="C50" s="132"/>
      <c r="D50" s="118" t="str">
        <f>IF(settings_INI!C14="", "", settings_INI!C14)</f>
        <v>Disable</v>
      </c>
      <c r="E50" s="118"/>
      <c r="F50" s="118"/>
    </row>
    <row r="51" spans="1:6" x14ac:dyDescent="0.35">
      <c r="A51" s="130" t="str">
        <f>settings_INI!B15</f>
        <v>RAltOption</v>
      </c>
      <c r="B51" s="131"/>
      <c r="C51" s="132"/>
      <c r="D51" s="118">
        <f>IF(settings_INI!C15="", "", settings_INI!C15)</f>
        <v>3</v>
      </c>
      <c r="E51" s="118"/>
      <c r="F51" s="118"/>
    </row>
    <row r="52" spans="1:6" x14ac:dyDescent="0.35">
      <c r="A52" s="153" t="str">
        <f>settings_INI!B16</f>
        <v>LShift_RShift_CapsLock</v>
      </c>
      <c r="B52" s="154"/>
      <c r="C52" s="155"/>
      <c r="D52" s="118">
        <f>IF(settings_INI!C16="", "", settings_INI!C16)</f>
        <v>1</v>
      </c>
      <c r="E52" s="118"/>
      <c r="F52" s="118"/>
    </row>
    <row r="53" spans="1:6" x14ac:dyDescent="0.35">
      <c r="A53" s="150" t="str">
        <f>settings_INI!B17</f>
        <v>CapsLockReassign</v>
      </c>
      <c r="B53" s="151"/>
      <c r="C53" s="152"/>
      <c r="D53" s="118" t="str">
        <f>IF(settings_INI!C17="", "", settings_INI!C17)</f>
        <v>LCtrl</v>
      </c>
      <c r="E53" s="118"/>
      <c r="F53" s="118"/>
    </row>
    <row r="54" spans="1:6" x14ac:dyDescent="0.35">
      <c r="A54" s="150" t="str">
        <f>settings_INI!B18</f>
        <v>CapsLockOption</v>
      </c>
      <c r="B54" s="151"/>
      <c r="C54" s="152"/>
      <c r="D54" s="118" t="str">
        <f>IF(settings_INI!C18="", "", settings_INI!C18)</f>
        <v>Disable</v>
      </c>
      <c r="E54" s="118"/>
      <c r="F54" s="118"/>
    </row>
    <row r="55" spans="1:6" x14ac:dyDescent="0.35">
      <c r="A55" s="150" t="str">
        <f>settings_INI!B19</f>
        <v>LShiftOption</v>
      </c>
      <c r="B55" s="151"/>
      <c r="C55" s="152"/>
      <c r="D55" s="118">
        <f>IF(settings_INI!C19="", "", settings_INI!C19)</f>
        <v>1</v>
      </c>
      <c r="E55" s="118"/>
      <c r="F55" s="118"/>
    </row>
    <row r="56" spans="1:6" x14ac:dyDescent="0.35">
      <c r="A56" s="150" t="str">
        <f>settings_INI!B20</f>
        <v>RShiftOption</v>
      </c>
      <c r="B56" s="151"/>
      <c r="C56" s="152"/>
      <c r="D56" s="118">
        <f>IF(settings_INI!C20="", "", settings_INI!C20)</f>
        <v>2</v>
      </c>
      <c r="E56" s="118"/>
      <c r="F56" s="118"/>
    </row>
    <row r="57" spans="1:6" x14ac:dyDescent="0.35">
      <c r="A57" s="150" t="str">
        <f>settings_INI!B21</f>
        <v>LCtrlOption</v>
      </c>
      <c r="B57" s="151"/>
      <c r="C57" s="152"/>
      <c r="D57" s="118" t="str">
        <f>IF(settings_INI!C21="", "", settings_INI!C21)</f>
        <v/>
      </c>
      <c r="E57" s="118"/>
      <c r="F57" s="118"/>
    </row>
    <row r="58" spans="1:6" x14ac:dyDescent="0.35">
      <c r="A58" s="150" t="str">
        <f>settings_INI!B22</f>
        <v>RCtrlReassign</v>
      </c>
      <c r="B58" s="151"/>
      <c r="C58" s="152"/>
      <c r="D58" s="118" t="str">
        <f>IF(settings_INI!C22="", "", settings_INI!C22)</f>
        <v>RAlt</v>
      </c>
      <c r="E58" s="118"/>
      <c r="F58" s="118"/>
    </row>
    <row r="59" spans="1:6" x14ac:dyDescent="0.35">
      <c r="A59" s="150" t="str">
        <f>settings_INI!B23</f>
        <v>RCtrlOption</v>
      </c>
      <c r="B59" s="151"/>
      <c r="C59" s="152"/>
      <c r="D59" s="118" t="str">
        <f>IF(settings_INI!C23="", "", settings_INI!C23)</f>
        <v>Disable</v>
      </c>
      <c r="E59" s="118"/>
      <c r="F59" s="118"/>
    </row>
    <row r="60" spans="1:6" x14ac:dyDescent="0.35">
      <c r="A60" s="136" t="str">
        <f>settings_INI!B24</f>
        <v>LAltSpaceOption</v>
      </c>
      <c r="B60" s="137"/>
      <c r="C60" s="138"/>
      <c r="D60" s="118">
        <f>IF(settings_INI!C24="", "", settings_INI!C24)</f>
        <v>4</v>
      </c>
      <c r="E60" s="118"/>
      <c r="F60" s="118"/>
    </row>
    <row r="61" spans="1:6" x14ac:dyDescent="0.35">
      <c r="A61" s="136" t="str">
        <f>settings_INI!B25</f>
        <v>LAlt13_Enable</v>
      </c>
      <c r="B61" s="137"/>
      <c r="C61" s="138"/>
      <c r="D61" s="118">
        <f>IF(settings_INI!C25="", "", settings_INI!C25)</f>
        <v>1</v>
      </c>
      <c r="E61" s="118"/>
      <c r="F61" s="118"/>
    </row>
  </sheetData>
  <mergeCells count="125">
    <mergeCell ref="I9:J9"/>
    <mergeCell ref="H10:J10"/>
    <mergeCell ref="H11:I12"/>
    <mergeCell ref="J11:K11"/>
    <mergeCell ref="AH11:AK13"/>
    <mergeCell ref="AM11:AS13"/>
    <mergeCell ref="J12:K12"/>
    <mergeCell ref="D3:F3"/>
    <mergeCell ref="H3:AG3"/>
    <mergeCell ref="AH3:AM3"/>
    <mergeCell ref="H4:AG4"/>
    <mergeCell ref="C5:F11"/>
    <mergeCell ref="AM5:AS5"/>
    <mergeCell ref="AJ7:AK7"/>
    <mergeCell ref="AM7:AS9"/>
    <mergeCell ref="I8:J8"/>
    <mergeCell ref="AI8:AK10"/>
    <mergeCell ref="C13:F21"/>
    <mergeCell ref="H13:K13"/>
    <mergeCell ref="H14:L15"/>
    <mergeCell ref="AG14:AK15"/>
    <mergeCell ref="AM15:AS21"/>
    <mergeCell ref="H17:I18"/>
    <mergeCell ref="J17:K17"/>
    <mergeCell ref="L17:M18"/>
    <mergeCell ref="N17:AC17"/>
    <mergeCell ref="AD17:AE17"/>
    <mergeCell ref="AF17:AG17"/>
    <mergeCell ref="AH17:AI17"/>
    <mergeCell ref="AJ17:AK17"/>
    <mergeCell ref="J18:K18"/>
    <mergeCell ref="N18:AC18"/>
    <mergeCell ref="AD18:AE18"/>
    <mergeCell ref="AF18:AG18"/>
    <mergeCell ref="AH18:AI18"/>
    <mergeCell ref="AJ18:AK18"/>
    <mergeCell ref="AF19:AG19"/>
    <mergeCell ref="AH19:AI19"/>
    <mergeCell ref="AJ19:AK19"/>
    <mergeCell ref="H20:AK20"/>
    <mergeCell ref="H21:AK21"/>
    <mergeCell ref="H22:AK22"/>
    <mergeCell ref="H19:I19"/>
    <mergeCell ref="J19:K19"/>
    <mergeCell ref="L19:M19"/>
    <mergeCell ref="N19:Q19"/>
    <mergeCell ref="R19:Y19"/>
    <mergeCell ref="AD19:AE19"/>
    <mergeCell ref="H26:J26"/>
    <mergeCell ref="K26:R26"/>
    <mergeCell ref="S26:Z26"/>
    <mergeCell ref="AA26:AK26"/>
    <mergeCell ref="AM23:AS28"/>
    <mergeCell ref="H24:J24"/>
    <mergeCell ref="K24:R24"/>
    <mergeCell ref="S24:Z24"/>
    <mergeCell ref="AA24:AK24"/>
    <mergeCell ref="H27:J27"/>
    <mergeCell ref="K27:R27"/>
    <mergeCell ref="S27:Z27"/>
    <mergeCell ref="AA27:AK27"/>
    <mergeCell ref="H28:J28"/>
    <mergeCell ref="K28:R28"/>
    <mergeCell ref="S28:Z28"/>
    <mergeCell ref="A40:C40"/>
    <mergeCell ref="D40:F40"/>
    <mergeCell ref="A41:C41"/>
    <mergeCell ref="D41:F41"/>
    <mergeCell ref="A42:F42"/>
    <mergeCell ref="A43:C43"/>
    <mergeCell ref="D43:F43"/>
    <mergeCell ref="H29:AK29"/>
    <mergeCell ref="H30:AK30"/>
    <mergeCell ref="H31:AK31"/>
    <mergeCell ref="H32:AK32"/>
    <mergeCell ref="A38:F38"/>
    <mergeCell ref="A39:C39"/>
    <mergeCell ref="D39:F39"/>
    <mergeCell ref="C23:F32"/>
    <mergeCell ref="H23:J23"/>
    <mergeCell ref="K23:R23"/>
    <mergeCell ref="S23:Z23"/>
    <mergeCell ref="AA23:AK23"/>
    <mergeCell ref="AA28:AK28"/>
    <mergeCell ref="H25:J25"/>
    <mergeCell ref="K25:R25"/>
    <mergeCell ref="S25:Z25"/>
    <mergeCell ref="AA25:AK25"/>
    <mergeCell ref="A47:C47"/>
    <mergeCell ref="D47:F47"/>
    <mergeCell ref="A48:C48"/>
    <mergeCell ref="D48:F48"/>
    <mergeCell ref="A49:C49"/>
    <mergeCell ref="D49:F49"/>
    <mergeCell ref="H43:AK43"/>
    <mergeCell ref="A44:C44"/>
    <mergeCell ref="D44:F44"/>
    <mergeCell ref="A45:C45"/>
    <mergeCell ref="D45:F45"/>
    <mergeCell ref="A46:C46"/>
    <mergeCell ref="D46:F46"/>
    <mergeCell ref="A53:C53"/>
    <mergeCell ref="D53:F53"/>
    <mergeCell ref="A54:C54"/>
    <mergeCell ref="D54:F54"/>
    <mergeCell ref="A55:C55"/>
    <mergeCell ref="D55:F55"/>
    <mergeCell ref="A50:C50"/>
    <mergeCell ref="D50:F50"/>
    <mergeCell ref="A51:C51"/>
    <mergeCell ref="D51:F51"/>
    <mergeCell ref="A52:C52"/>
    <mergeCell ref="D52:F52"/>
    <mergeCell ref="A59:C59"/>
    <mergeCell ref="D59:F59"/>
    <mergeCell ref="A60:C60"/>
    <mergeCell ref="D60:F60"/>
    <mergeCell ref="A61:C61"/>
    <mergeCell ref="D61:F61"/>
    <mergeCell ref="A56:C56"/>
    <mergeCell ref="D56:F56"/>
    <mergeCell ref="A57:C57"/>
    <mergeCell ref="D57:F57"/>
    <mergeCell ref="A58:C58"/>
    <mergeCell ref="D58:F58"/>
  </mergeCells>
  <conditionalFormatting sqref="K5:K6 M5:M6 O5:O6 Q5:Q6 S5:S6 U5:U6 W5:W6 Y5:Y6 AA5:AA6 AC5:AC6 AE5:AE6 AG5:AG6 L8:L9 N8:N9 P8:P9 R8:R9 T8:T9 V8:V9 X8:X9 Z8:Z9 AB8:AB9 AD8:AD9 AF8:AF9 AH8:AH9 M11:M12 O11:O12 Q11:Q12 S11:S12 W11:W12 U11:U12 Y11:Y12 AA11:AA12 AC11:AC12 AE11:AE12 AG11:AG12 N14:N15 P14:P15 R14:R15 T14:T15 V14:V15 X14:X15 Z14:Z15 AB14:AB15 AD14:AD15 AF14:AF15 I5:I6">
    <cfRule type="expression" dxfId="17" priority="24">
      <formula>($D$44&lt;&gt;1)</formula>
    </cfRule>
  </conditionalFormatting>
  <conditionalFormatting sqref="C5 W8 Y8 AA8 AC8 AD11 AB11 Z11 X11 O14 Q14 R11:R12 P11:P12 N11:N12 O8:O9 Q8:Q9 H8:I9">
    <cfRule type="expression" dxfId="16" priority="23">
      <formula>($D$45&lt;&gt;1)</formula>
    </cfRule>
  </conditionalFormatting>
  <conditionalFormatting sqref="X6 Z6 AB6 W9 Y9 AA9 AC9 AD12 AB12 Z12 X12 V12 T12 S15 W15 S9 U9">
    <cfRule type="expression" dxfId="15" priority="22">
      <formula>$D$46&lt;&gt;1</formula>
    </cfRule>
  </conditionalFormatting>
  <conditionalFormatting sqref="D3">
    <cfRule type="expression" dxfId="14" priority="21">
      <formula>$D$61&lt;&gt;1</formula>
    </cfRule>
  </conditionalFormatting>
  <conditionalFormatting sqref="AM5 D3 AM7">
    <cfRule type="expression" dxfId="13" priority="20">
      <formula>$D$61&lt;&gt;1</formula>
    </cfRule>
  </conditionalFormatting>
  <conditionalFormatting sqref="AM11">
    <cfRule type="expression" dxfId="12" priority="19">
      <formula>$D$44&lt;&gt;1</formula>
    </cfRule>
  </conditionalFormatting>
  <conditionalFormatting sqref="X5:X6">
    <cfRule type="expression" dxfId="11" priority="18">
      <formula>$D$46&lt;&gt;1</formula>
    </cfRule>
  </conditionalFormatting>
  <conditionalFormatting sqref="H5:H6 J5:J6 L5:L6 N5:N6 P5:P6 R5:R6 T5:T6 V5:V6 AD5:AD6 AF5:AF6 AE8:AE9 AG8:AG9 K8:K9 M8:M9 L11:L12 M14:M15 O15 Q15 U14:U15 Y14:Y15 AA14:AA15 AC14:AC15 AF11:AF12 AE14:AE15 AH5:AK6">
    <cfRule type="expression" dxfId="10" priority="17">
      <formula>$D$47&lt;&gt;1</formula>
    </cfRule>
  </conditionalFormatting>
  <conditionalFormatting sqref="AH3:AM3">
    <cfRule type="expression" dxfId="9" priority="16">
      <formula>$D$47&lt;&gt;1</formula>
    </cfRule>
  </conditionalFormatting>
  <conditionalFormatting sqref="R19:Y19">
    <cfRule type="expression" dxfId="8" priority="15">
      <formula>$D$41&lt;&gt;1</formula>
    </cfRule>
  </conditionalFormatting>
  <conditionalFormatting sqref="H11:I12">
    <cfRule type="expression" dxfId="7" priority="14">
      <formula>$D$52&lt;&gt;1</formula>
    </cfRule>
  </conditionalFormatting>
  <conditionalFormatting sqref="I7 K7 M7 O7 Q7 S7 U7 W7 Y7 AA7 AC7 AE7 AG7 AI7">
    <cfRule type="expression" dxfId="6" priority="7">
      <formula>$D$61&lt;&gt;1</formula>
    </cfRule>
  </conditionalFormatting>
  <conditionalFormatting sqref="K10 M10 O10 Q10 S10 U10 W10 Y10 AA10 AC10 AE10 AG10">
    <cfRule type="expression" dxfId="5" priority="6">
      <formula>$D$40&lt;&gt;1</formula>
    </cfRule>
  </conditionalFormatting>
  <conditionalFormatting sqref="L10 N10 P10 R10 T10 V10 X10 Z10 AB10 AD10 AF10 AH10">
    <cfRule type="expression" dxfId="4" priority="5">
      <formula>$D$41&lt;&gt;1</formula>
    </cfRule>
  </conditionalFormatting>
  <conditionalFormatting sqref="L13 N13 P13 R13 T13 V13 X13 Z13 AB13 AD13 AF13">
    <cfRule type="expression" dxfId="3" priority="4">
      <formula>$D$40&lt;&gt;1</formula>
    </cfRule>
  </conditionalFormatting>
  <conditionalFormatting sqref="AG13 AE13 AC13 AA13 Y13 W13 U13 S13 Q13 O13 M13">
    <cfRule type="expression" dxfId="2" priority="3">
      <formula>$D$41&lt;&gt;1</formula>
    </cfRule>
  </conditionalFormatting>
  <conditionalFormatting sqref="AE16 AC16 AA16 Y16 W16 U16 S16 Q16 O16 M16">
    <cfRule type="expression" dxfId="1" priority="2">
      <formula>$D$40&lt;&gt;1</formula>
    </cfRule>
  </conditionalFormatting>
  <conditionalFormatting sqref="N16 P16 R16 T16 V16 X16 Z16 AB16 AD16 AF16">
    <cfRule type="expression" dxfId="0" priority="1">
      <formula>$D$41&lt;&gt;1</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9"/>
  <sheetViews>
    <sheetView zoomScale="70" zoomScaleNormal="70" workbookViewId="0">
      <pane ySplit="1" topLeftCell="A2" activePane="bottomLeft" state="frozen"/>
      <selection pane="bottomLeft" activeCell="A2" sqref="A2"/>
    </sheetView>
  </sheetViews>
  <sheetFormatPr defaultRowHeight="14.4" x14ac:dyDescent="0.3"/>
  <cols>
    <col min="1" max="1" width="65.21875" style="40" customWidth="1"/>
    <col min="2" max="6" width="73.21875" style="40" customWidth="1"/>
    <col min="7" max="7" width="63.33203125" style="40" customWidth="1"/>
    <col min="8" max="10" width="84.21875" style="40" customWidth="1"/>
    <col min="11" max="17" width="8.88671875" style="40"/>
    <col min="18" max="61" width="8.88671875" style="44"/>
    <col min="62" max="16384" width="8.88671875" style="38"/>
  </cols>
  <sheetData>
    <row r="1" spans="1:61" s="42" customFormat="1" ht="15.6" x14ac:dyDescent="0.3">
      <c r="A1" s="41" t="s">
        <v>172</v>
      </c>
      <c r="B1" s="41" t="s">
        <v>173</v>
      </c>
      <c r="C1" s="41" t="s">
        <v>358</v>
      </c>
      <c r="D1" s="41" t="s">
        <v>359</v>
      </c>
      <c r="E1" s="41" t="s">
        <v>388</v>
      </c>
      <c r="F1" s="41" t="s">
        <v>417</v>
      </c>
      <c r="G1" s="41" t="s">
        <v>170</v>
      </c>
      <c r="H1" s="41" t="s">
        <v>171</v>
      </c>
      <c r="I1" s="41" t="s">
        <v>445</v>
      </c>
      <c r="J1" s="41" t="s">
        <v>446</v>
      </c>
      <c r="K1" s="41"/>
      <c r="L1" s="41"/>
      <c r="M1" s="41"/>
      <c r="N1" s="41"/>
      <c r="O1" s="41"/>
      <c r="P1" s="41"/>
      <c r="Q1" s="41"/>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row>
    <row r="2" spans="1:61" ht="28.8" x14ac:dyDescent="0.3">
      <c r="A2" s="40" t="s">
        <v>567</v>
      </c>
      <c r="B2" s="40" t="s">
        <v>568</v>
      </c>
      <c r="C2" s="40" t="s">
        <v>573</v>
      </c>
      <c r="D2" s="40" t="s">
        <v>360</v>
      </c>
      <c r="E2" s="40" t="s">
        <v>389</v>
      </c>
      <c r="F2" s="40" t="s">
        <v>418</v>
      </c>
      <c r="G2" s="40" t="s">
        <v>569</v>
      </c>
      <c r="H2" s="40" t="s">
        <v>570</v>
      </c>
      <c r="I2" s="40" t="s">
        <v>571</v>
      </c>
      <c r="J2" s="40" t="s">
        <v>572</v>
      </c>
    </row>
    <row r="3" spans="1:61" ht="28.8" x14ac:dyDescent="0.3">
      <c r="A3" s="40" t="s">
        <v>324</v>
      </c>
      <c r="B3" s="40" t="s">
        <v>325</v>
      </c>
      <c r="C3" s="40" t="s">
        <v>574</v>
      </c>
      <c r="D3" s="40" t="s">
        <v>361</v>
      </c>
      <c r="E3" s="40" t="s">
        <v>390</v>
      </c>
      <c r="F3" s="40" t="s">
        <v>419</v>
      </c>
      <c r="G3" s="40" t="s">
        <v>326</v>
      </c>
      <c r="H3" s="40" t="s">
        <v>327</v>
      </c>
      <c r="I3" s="40" t="s">
        <v>447</v>
      </c>
      <c r="J3" s="40" t="s">
        <v>464</v>
      </c>
    </row>
    <row r="4" spans="1:61" x14ac:dyDescent="0.3">
      <c r="A4" s="40" t="s">
        <v>78</v>
      </c>
      <c r="B4" s="40" t="s">
        <v>184</v>
      </c>
      <c r="C4" s="40" t="s">
        <v>575</v>
      </c>
      <c r="D4" s="40" t="s">
        <v>362</v>
      </c>
      <c r="E4" s="40" t="s">
        <v>391</v>
      </c>
      <c r="F4" s="40" t="s">
        <v>420</v>
      </c>
      <c r="G4" s="40" t="s">
        <v>199</v>
      </c>
      <c r="H4" s="40" t="s">
        <v>215</v>
      </c>
      <c r="I4" s="40" t="s">
        <v>184</v>
      </c>
      <c r="J4" s="40" t="s">
        <v>465</v>
      </c>
    </row>
    <row r="5" spans="1:61" x14ac:dyDescent="0.3">
      <c r="A5" s="40" t="s">
        <v>24</v>
      </c>
      <c r="B5" s="40" t="s">
        <v>185</v>
      </c>
      <c r="C5" s="40" t="s">
        <v>576</v>
      </c>
      <c r="D5" s="40" t="s">
        <v>363</v>
      </c>
      <c r="E5" s="40" t="s">
        <v>392</v>
      </c>
      <c r="F5" s="40" t="s">
        <v>421</v>
      </c>
      <c r="G5" s="40" t="s">
        <v>200</v>
      </c>
      <c r="H5" s="40" t="s">
        <v>216</v>
      </c>
      <c r="I5" s="40" t="s">
        <v>448</v>
      </c>
      <c r="J5" s="40" t="s">
        <v>466</v>
      </c>
    </row>
    <row r="6" spans="1:61" ht="28.8" x14ac:dyDescent="0.3">
      <c r="A6" s="40" t="s">
        <v>328</v>
      </c>
      <c r="B6" s="40" t="s">
        <v>175</v>
      </c>
      <c r="C6" s="40" t="s">
        <v>577</v>
      </c>
      <c r="D6" s="40" t="s">
        <v>364</v>
      </c>
      <c r="E6" s="40" t="s">
        <v>393</v>
      </c>
      <c r="F6" s="40" t="s">
        <v>422</v>
      </c>
      <c r="G6" s="40" t="s">
        <v>201</v>
      </c>
      <c r="H6" s="40" t="s">
        <v>217</v>
      </c>
      <c r="I6" s="40" t="s">
        <v>492</v>
      </c>
      <c r="J6" s="40" t="s">
        <v>499</v>
      </c>
    </row>
    <row r="7" spans="1:61" ht="43.2" x14ac:dyDescent="0.3">
      <c r="A7" s="40" t="s">
        <v>149</v>
      </c>
      <c r="B7" s="40" t="s">
        <v>186</v>
      </c>
      <c r="C7" s="40" t="s">
        <v>578</v>
      </c>
      <c r="D7" s="40" t="s">
        <v>365</v>
      </c>
      <c r="E7" s="40" t="s">
        <v>394</v>
      </c>
      <c r="F7" s="40" t="s">
        <v>423</v>
      </c>
      <c r="G7" s="40" t="s">
        <v>202</v>
      </c>
      <c r="H7" s="40" t="s">
        <v>218</v>
      </c>
      <c r="I7" s="40" t="s">
        <v>493</v>
      </c>
      <c r="J7" s="40" t="s">
        <v>500</v>
      </c>
    </row>
    <row r="8" spans="1:61" ht="28.8" x14ac:dyDescent="0.3">
      <c r="A8" s="40" t="s">
        <v>140</v>
      </c>
      <c r="B8" s="40" t="s">
        <v>177</v>
      </c>
      <c r="C8" s="40" t="s">
        <v>579</v>
      </c>
      <c r="D8" s="40" t="s">
        <v>366</v>
      </c>
      <c r="E8" s="40" t="s">
        <v>395</v>
      </c>
      <c r="F8" s="40" t="s">
        <v>424</v>
      </c>
      <c r="G8" s="40" t="s">
        <v>203</v>
      </c>
      <c r="H8" s="40" t="s">
        <v>219</v>
      </c>
      <c r="I8" s="40" t="s">
        <v>494</v>
      </c>
      <c r="J8" s="40" t="s">
        <v>501</v>
      </c>
    </row>
    <row r="9" spans="1:61" x14ac:dyDescent="0.3">
      <c r="A9" s="40" t="s">
        <v>176</v>
      </c>
      <c r="B9" s="40" t="s">
        <v>178</v>
      </c>
      <c r="C9" s="40" t="s">
        <v>580</v>
      </c>
      <c r="D9" s="40" t="s">
        <v>367</v>
      </c>
      <c r="E9" s="40" t="s">
        <v>396</v>
      </c>
      <c r="F9" s="40" t="s">
        <v>425</v>
      </c>
      <c r="G9" s="40" t="s">
        <v>176</v>
      </c>
      <c r="H9" s="40" t="s">
        <v>176</v>
      </c>
      <c r="I9" s="40" t="s">
        <v>449</v>
      </c>
      <c r="J9" s="40" t="s">
        <v>467</v>
      </c>
    </row>
    <row r="10" spans="1:61" x14ac:dyDescent="0.3">
      <c r="A10" s="40" t="s">
        <v>138</v>
      </c>
      <c r="B10" s="40" t="s">
        <v>179</v>
      </c>
      <c r="C10" s="40" t="s">
        <v>581</v>
      </c>
      <c r="D10" s="40" t="s">
        <v>368</v>
      </c>
      <c r="E10" s="40" t="s">
        <v>397</v>
      </c>
      <c r="F10" s="40" t="s">
        <v>397</v>
      </c>
      <c r="G10" s="40" t="s">
        <v>204</v>
      </c>
      <c r="H10" s="40" t="s">
        <v>220</v>
      </c>
      <c r="I10" s="40" t="s">
        <v>450</v>
      </c>
      <c r="J10" s="40" t="s">
        <v>468</v>
      </c>
    </row>
    <row r="11" spans="1:61" ht="28.8" customHeight="1" x14ac:dyDescent="0.3">
      <c r="A11" s="40" t="s">
        <v>141</v>
      </c>
      <c r="B11" s="40" t="s">
        <v>190</v>
      </c>
      <c r="C11" s="40" t="s">
        <v>582</v>
      </c>
      <c r="D11" s="40" t="s">
        <v>369</v>
      </c>
      <c r="E11" s="40" t="s">
        <v>398</v>
      </c>
      <c r="F11" s="40" t="s">
        <v>426</v>
      </c>
      <c r="G11" s="40" t="s">
        <v>232</v>
      </c>
      <c r="H11" s="40" t="s">
        <v>233</v>
      </c>
      <c r="I11" s="40" t="s">
        <v>495</v>
      </c>
      <c r="J11" s="40" t="s">
        <v>502</v>
      </c>
    </row>
    <row r="12" spans="1:61" x14ac:dyDescent="0.3">
      <c r="A12" s="40" t="s">
        <v>146</v>
      </c>
      <c r="B12" s="40" t="s">
        <v>191</v>
      </c>
      <c r="C12" s="40" t="s">
        <v>583</v>
      </c>
      <c r="D12" s="40" t="s">
        <v>370</v>
      </c>
      <c r="E12" s="40" t="s">
        <v>399</v>
      </c>
      <c r="F12" s="40" t="s">
        <v>427</v>
      </c>
      <c r="G12" s="40" t="s">
        <v>205</v>
      </c>
      <c r="H12" s="40" t="s">
        <v>221</v>
      </c>
      <c r="I12" s="40" t="s">
        <v>496</v>
      </c>
      <c r="J12" s="40" t="s">
        <v>503</v>
      </c>
    </row>
    <row r="13" spans="1:61" x14ac:dyDescent="0.3">
      <c r="A13" s="40" t="s">
        <v>145</v>
      </c>
      <c r="B13" s="40" t="s">
        <v>187</v>
      </c>
      <c r="C13" s="40" t="s">
        <v>584</v>
      </c>
      <c r="D13" s="40" t="s">
        <v>371</v>
      </c>
      <c r="E13" s="40" t="s">
        <v>400</v>
      </c>
      <c r="F13" s="40" t="s">
        <v>428</v>
      </c>
      <c r="G13" s="40" t="s">
        <v>206</v>
      </c>
      <c r="H13" s="40" t="s">
        <v>222</v>
      </c>
      <c r="I13" s="40" t="s">
        <v>451</v>
      </c>
      <c r="J13" s="40" t="s">
        <v>469</v>
      </c>
    </row>
    <row r="14" spans="1:61" x14ac:dyDescent="0.3">
      <c r="A14" s="40" t="s">
        <v>144</v>
      </c>
      <c r="B14" s="40" t="s">
        <v>188</v>
      </c>
      <c r="C14" s="40" t="s">
        <v>585</v>
      </c>
      <c r="D14" s="40" t="s">
        <v>372</v>
      </c>
      <c r="E14" s="40" t="s">
        <v>401</v>
      </c>
      <c r="F14" s="40" t="s">
        <v>429</v>
      </c>
      <c r="G14" s="40" t="s">
        <v>207</v>
      </c>
      <c r="H14" s="40" t="s">
        <v>223</v>
      </c>
      <c r="I14" s="40" t="s">
        <v>452</v>
      </c>
      <c r="J14" s="40" t="s">
        <v>470</v>
      </c>
    </row>
    <row r="15" spans="1:61" x14ac:dyDescent="0.3">
      <c r="A15" s="40" t="s">
        <v>152</v>
      </c>
      <c r="B15" s="40" t="s">
        <v>189</v>
      </c>
      <c r="C15" s="40" t="s">
        <v>586</v>
      </c>
      <c r="D15" s="40" t="s">
        <v>373</v>
      </c>
      <c r="E15" s="40" t="s">
        <v>402</v>
      </c>
      <c r="F15" s="40" t="s">
        <v>430</v>
      </c>
      <c r="G15" s="40" t="s">
        <v>208</v>
      </c>
      <c r="H15" s="40" t="s">
        <v>224</v>
      </c>
      <c r="I15" s="40" t="s">
        <v>453</v>
      </c>
      <c r="J15" s="40" t="s">
        <v>471</v>
      </c>
    </row>
    <row r="16" spans="1:61" x14ac:dyDescent="0.3">
      <c r="A16" s="40" t="s">
        <v>143</v>
      </c>
      <c r="B16" s="40" t="s">
        <v>192</v>
      </c>
      <c r="C16" s="40" t="s">
        <v>587</v>
      </c>
      <c r="D16" s="40" t="s">
        <v>374</v>
      </c>
      <c r="E16" s="40" t="s">
        <v>403</v>
      </c>
      <c r="F16" s="40" t="s">
        <v>431</v>
      </c>
      <c r="G16" s="40" t="s">
        <v>209</v>
      </c>
      <c r="H16" s="40" t="s">
        <v>225</v>
      </c>
      <c r="I16" s="40" t="s">
        <v>454</v>
      </c>
      <c r="J16" s="40" t="s">
        <v>472</v>
      </c>
    </row>
    <row r="17" spans="1:10" ht="28.8" x14ac:dyDescent="0.3">
      <c r="A17" s="40" t="s">
        <v>332</v>
      </c>
      <c r="B17" s="40" t="s">
        <v>340</v>
      </c>
      <c r="C17" s="40" t="s">
        <v>588</v>
      </c>
      <c r="D17" s="40" t="s">
        <v>375</v>
      </c>
      <c r="E17" s="40" t="s">
        <v>404</v>
      </c>
      <c r="F17" s="40" t="s">
        <v>432</v>
      </c>
      <c r="G17" s="40" t="s">
        <v>344</v>
      </c>
      <c r="H17" s="40" t="s">
        <v>348</v>
      </c>
      <c r="I17" s="40" t="s">
        <v>455</v>
      </c>
      <c r="J17" s="40" t="s">
        <v>473</v>
      </c>
    </row>
    <row r="18" spans="1:10" ht="28.8" x14ac:dyDescent="0.3">
      <c r="A18" s="40" t="s">
        <v>333</v>
      </c>
      <c r="B18" s="40" t="s">
        <v>341</v>
      </c>
      <c r="C18" s="40" t="s">
        <v>589</v>
      </c>
      <c r="D18" s="40" t="s">
        <v>376</v>
      </c>
      <c r="E18" s="40" t="s">
        <v>405</v>
      </c>
      <c r="F18" s="40" t="s">
        <v>433</v>
      </c>
      <c r="G18" s="40" t="s">
        <v>345</v>
      </c>
      <c r="H18" s="40" t="s">
        <v>349</v>
      </c>
      <c r="I18" s="40" t="s">
        <v>456</v>
      </c>
      <c r="J18" s="40" t="s">
        <v>474</v>
      </c>
    </row>
    <row r="19" spans="1:10" ht="28.8" x14ac:dyDescent="0.3">
      <c r="A19" s="40" t="s">
        <v>334</v>
      </c>
      <c r="B19" s="40" t="s">
        <v>342</v>
      </c>
      <c r="C19" s="40" t="s">
        <v>590</v>
      </c>
      <c r="D19" s="40" t="s">
        <v>377</v>
      </c>
      <c r="E19" s="40" t="s">
        <v>406</v>
      </c>
      <c r="F19" s="40" t="s">
        <v>434</v>
      </c>
      <c r="G19" s="40" t="s">
        <v>346</v>
      </c>
      <c r="H19" s="40" t="s">
        <v>350</v>
      </c>
      <c r="I19" s="40" t="s">
        <v>457</v>
      </c>
      <c r="J19" s="40" t="s">
        <v>475</v>
      </c>
    </row>
    <row r="20" spans="1:10" ht="43.2" x14ac:dyDescent="0.3">
      <c r="A20" s="40" t="s">
        <v>335</v>
      </c>
      <c r="B20" s="40" t="s">
        <v>343</v>
      </c>
      <c r="C20" s="40" t="s">
        <v>591</v>
      </c>
      <c r="D20" s="40" t="s">
        <v>378</v>
      </c>
      <c r="E20" s="40" t="s">
        <v>407</v>
      </c>
      <c r="F20" s="40" t="s">
        <v>435</v>
      </c>
      <c r="G20" s="40" t="s">
        <v>347</v>
      </c>
      <c r="H20" s="40" t="s">
        <v>351</v>
      </c>
      <c r="I20" s="40" t="s">
        <v>458</v>
      </c>
      <c r="J20" s="40" t="s">
        <v>476</v>
      </c>
    </row>
    <row r="21" spans="1:10" x14ac:dyDescent="0.3">
      <c r="A21" s="40" t="s">
        <v>174</v>
      </c>
      <c r="B21" s="40" t="s">
        <v>197</v>
      </c>
      <c r="C21" s="40" t="s">
        <v>592</v>
      </c>
      <c r="D21" s="40" t="s">
        <v>379</v>
      </c>
      <c r="E21" s="40" t="s">
        <v>408</v>
      </c>
      <c r="F21" s="40" t="s">
        <v>436</v>
      </c>
      <c r="G21" s="40" t="s">
        <v>174</v>
      </c>
      <c r="H21" s="40" t="s">
        <v>226</v>
      </c>
      <c r="I21" s="40" t="s">
        <v>497</v>
      </c>
      <c r="J21" s="40" t="s">
        <v>504</v>
      </c>
    </row>
    <row r="22" spans="1:10" ht="57.6" x14ac:dyDescent="0.3">
      <c r="A22" s="40" t="s">
        <v>338</v>
      </c>
      <c r="B22" s="40" t="s">
        <v>198</v>
      </c>
      <c r="C22" s="40" t="s">
        <v>593</v>
      </c>
      <c r="D22" s="40" t="s">
        <v>380</v>
      </c>
      <c r="E22" s="40" t="s">
        <v>409</v>
      </c>
      <c r="F22" s="40" t="s">
        <v>437</v>
      </c>
      <c r="G22" s="40" t="s">
        <v>210</v>
      </c>
      <c r="H22" s="40" t="s">
        <v>227</v>
      </c>
      <c r="I22" s="40" t="s">
        <v>498</v>
      </c>
      <c r="J22" s="40" t="s">
        <v>505</v>
      </c>
    </row>
    <row r="23" spans="1:10" ht="66" customHeight="1" x14ac:dyDescent="0.3">
      <c r="A23" s="40" t="s">
        <v>234</v>
      </c>
      <c r="B23" s="40" t="s">
        <v>235</v>
      </c>
      <c r="C23" s="40" t="s">
        <v>594</v>
      </c>
      <c r="D23" s="40" t="s">
        <v>381</v>
      </c>
      <c r="E23" s="40" t="s">
        <v>410</v>
      </c>
      <c r="F23" s="40" t="s">
        <v>438</v>
      </c>
      <c r="G23" s="40" t="s">
        <v>236</v>
      </c>
      <c r="H23" s="40" t="s">
        <v>237</v>
      </c>
      <c r="I23" s="40" t="s">
        <v>459</v>
      </c>
      <c r="J23" s="40" t="s">
        <v>477</v>
      </c>
    </row>
    <row r="24" spans="1:10" x14ac:dyDescent="0.3">
      <c r="A24" s="40" t="s">
        <v>180</v>
      </c>
      <c r="B24" s="40" t="s">
        <v>193</v>
      </c>
      <c r="C24" s="40" t="s">
        <v>595</v>
      </c>
      <c r="D24" s="40" t="s">
        <v>382</v>
      </c>
      <c r="E24" s="40" t="s">
        <v>411</v>
      </c>
      <c r="F24" s="40" t="s">
        <v>439</v>
      </c>
      <c r="G24" s="40" t="s">
        <v>211</v>
      </c>
      <c r="H24" s="40" t="s">
        <v>228</v>
      </c>
      <c r="I24" s="40" t="s">
        <v>460</v>
      </c>
      <c r="J24" s="40" t="s">
        <v>478</v>
      </c>
    </row>
    <row r="25" spans="1:10" x14ac:dyDescent="0.3">
      <c r="A25" s="40" t="s">
        <v>181</v>
      </c>
      <c r="B25" s="40" t="s">
        <v>194</v>
      </c>
      <c r="C25" s="40" t="s">
        <v>596</v>
      </c>
      <c r="D25" s="40" t="s">
        <v>383</v>
      </c>
      <c r="E25" s="40" t="s">
        <v>412</v>
      </c>
      <c r="F25" s="40" t="s">
        <v>440</v>
      </c>
      <c r="G25" s="40" t="s">
        <v>212</v>
      </c>
      <c r="H25" s="40" t="s">
        <v>229</v>
      </c>
      <c r="I25" s="40" t="s">
        <v>461</v>
      </c>
      <c r="J25" s="40" t="s">
        <v>461</v>
      </c>
    </row>
    <row r="26" spans="1:10" x14ac:dyDescent="0.3">
      <c r="A26" s="40" t="s">
        <v>182</v>
      </c>
      <c r="B26" s="40" t="s">
        <v>195</v>
      </c>
      <c r="C26" s="40" t="s">
        <v>597</v>
      </c>
      <c r="D26" s="40" t="s">
        <v>384</v>
      </c>
      <c r="E26" s="40" t="s">
        <v>413</v>
      </c>
      <c r="F26" s="40" t="s">
        <v>441</v>
      </c>
      <c r="G26" s="40" t="s">
        <v>213</v>
      </c>
      <c r="H26" s="40" t="s">
        <v>230</v>
      </c>
      <c r="I26" s="40" t="s">
        <v>462</v>
      </c>
      <c r="J26" s="40" t="s">
        <v>479</v>
      </c>
    </row>
    <row r="27" spans="1:10" ht="28.8" x14ac:dyDescent="0.3">
      <c r="A27" s="40" t="s">
        <v>183</v>
      </c>
      <c r="B27" s="40" t="s">
        <v>196</v>
      </c>
      <c r="C27" s="40" t="s">
        <v>598</v>
      </c>
      <c r="D27" s="40" t="s">
        <v>385</v>
      </c>
      <c r="E27" s="40" t="s">
        <v>414</v>
      </c>
      <c r="F27" s="40" t="s">
        <v>442</v>
      </c>
      <c r="G27" s="40" t="s">
        <v>214</v>
      </c>
      <c r="H27" s="40" t="s">
        <v>231</v>
      </c>
      <c r="I27" s="40" t="s">
        <v>463</v>
      </c>
      <c r="J27" s="40" t="s">
        <v>480</v>
      </c>
    </row>
    <row r="28" spans="1:10" ht="66.599999999999994" customHeight="1" x14ac:dyDescent="0.3">
      <c r="A28" s="40" t="s">
        <v>336</v>
      </c>
      <c r="B28" s="40" t="s">
        <v>356</v>
      </c>
      <c r="C28" s="40" t="s">
        <v>599</v>
      </c>
      <c r="D28" s="40" t="s">
        <v>386</v>
      </c>
      <c r="E28" s="40" t="s">
        <v>415</v>
      </c>
      <c r="F28" s="40" t="s">
        <v>443</v>
      </c>
      <c r="G28" s="40" t="s">
        <v>354</v>
      </c>
      <c r="H28" s="40" t="s">
        <v>352</v>
      </c>
      <c r="I28" s="40" t="s">
        <v>506</v>
      </c>
      <c r="J28" s="40" t="s">
        <v>507</v>
      </c>
    </row>
    <row r="29" spans="1:10" ht="65.400000000000006" customHeight="1" x14ac:dyDescent="0.3">
      <c r="A29" s="40" t="s">
        <v>337</v>
      </c>
      <c r="B29" s="40" t="s">
        <v>357</v>
      </c>
      <c r="C29" s="40" t="s">
        <v>600</v>
      </c>
      <c r="D29" s="40" t="s">
        <v>387</v>
      </c>
      <c r="E29" s="40" t="s">
        <v>416</v>
      </c>
      <c r="F29" s="40" t="s">
        <v>444</v>
      </c>
      <c r="G29" s="40" t="s">
        <v>355</v>
      </c>
      <c r="H29" s="40" t="s">
        <v>353</v>
      </c>
      <c r="I29" s="40" t="s">
        <v>509</v>
      </c>
      <c r="J29" s="40" t="s">
        <v>508</v>
      </c>
    </row>
    <row r="30" spans="1:10" ht="57.6" x14ac:dyDescent="0.3">
      <c r="A30" s="40" t="s">
        <v>482</v>
      </c>
      <c r="B30" s="40" t="s">
        <v>483</v>
      </c>
      <c r="C30" s="40" t="s">
        <v>484</v>
      </c>
      <c r="D30" s="40" t="s">
        <v>485</v>
      </c>
      <c r="E30" s="40" t="s">
        <v>486</v>
      </c>
      <c r="F30" s="40" t="s">
        <v>487</v>
      </c>
      <c r="G30" s="40" t="s">
        <v>488</v>
      </c>
      <c r="H30" s="40" t="s">
        <v>489</v>
      </c>
      <c r="I30" s="40" t="s">
        <v>490</v>
      </c>
      <c r="J30" s="40" t="s">
        <v>491</v>
      </c>
    </row>
    <row r="31" spans="1:10" x14ac:dyDescent="0.3">
      <c r="A31" s="38"/>
      <c r="B31" s="38"/>
      <c r="C31" s="38"/>
      <c r="D31" s="38"/>
      <c r="E31" s="38"/>
      <c r="F31" s="38"/>
      <c r="G31" s="38"/>
      <c r="H31" s="38"/>
      <c r="I31" s="38"/>
      <c r="J31" s="38"/>
    </row>
    <row r="32" spans="1:10" x14ac:dyDescent="0.3">
      <c r="A32" s="38"/>
      <c r="B32" s="38"/>
      <c r="C32" s="38"/>
      <c r="D32" s="38"/>
      <c r="E32" s="38"/>
      <c r="F32" s="38"/>
      <c r="G32" s="38"/>
      <c r="H32" s="38"/>
      <c r="I32" s="38"/>
      <c r="J32" s="38"/>
    </row>
    <row r="33" spans="1:10" x14ac:dyDescent="0.3">
      <c r="A33" s="38"/>
      <c r="B33" s="38"/>
      <c r="C33" s="38"/>
      <c r="D33" s="38"/>
      <c r="E33" s="38"/>
      <c r="F33" s="38"/>
      <c r="G33" s="38"/>
      <c r="H33" s="38"/>
      <c r="I33" s="38"/>
      <c r="J33" s="38"/>
    </row>
    <row r="34" spans="1:10" x14ac:dyDescent="0.3">
      <c r="A34" s="38"/>
      <c r="B34" s="38"/>
      <c r="C34" s="38"/>
      <c r="D34" s="38"/>
      <c r="E34" s="38"/>
      <c r="F34" s="38"/>
      <c r="G34" s="38"/>
      <c r="H34" s="38"/>
      <c r="I34" s="38"/>
      <c r="J34" s="38"/>
    </row>
    <row r="39" spans="1:10" x14ac:dyDescent="0.3">
      <c r="A39"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1"/>
  <sheetViews>
    <sheetView zoomScale="88" zoomScaleNormal="88" workbookViewId="0">
      <selection activeCell="D58" sqref="D58:F58"/>
    </sheetView>
  </sheetViews>
  <sheetFormatPr defaultRowHeight="15.6" x14ac:dyDescent="0.35"/>
  <cols>
    <col min="1" max="1" width="15.6640625" style="5" customWidth="1"/>
    <col min="2" max="2" width="2.77734375" style="5" customWidth="1"/>
    <col min="3" max="4" width="7.21875" style="5" customWidth="1"/>
    <col min="5" max="5" width="8.88671875" style="5"/>
    <col min="6" max="6" width="9" style="5" customWidth="1"/>
    <col min="7" max="7" width="1.77734375" style="5" customWidth="1"/>
    <col min="8" max="37" width="4.21875" style="5" customWidth="1"/>
    <col min="38" max="43" width="3.109375" style="5" customWidth="1"/>
    <col min="44" max="44" width="8" style="5" customWidth="1"/>
    <col min="45" max="45" width="3.109375" style="5" customWidth="1"/>
    <col min="46" max="46" width="2.6640625" style="5" customWidth="1"/>
    <col min="47" max="16384" width="8.88671875" style="5"/>
  </cols>
  <sheetData>
    <row r="1" spans="1:46" ht="10.199999999999999" customHeight="1" x14ac:dyDescent="0.35"/>
    <row r="2" spans="1:46" x14ac:dyDescent="0.35">
      <c r="A2" s="39" t="s">
        <v>172</v>
      </c>
      <c r="B2" s="91"/>
      <c r="C2" s="92"/>
      <c r="D2" s="92"/>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2"/>
      <c r="AM2" s="92"/>
      <c r="AN2" s="92"/>
      <c r="AO2" s="92"/>
      <c r="AP2" s="92"/>
      <c r="AQ2" s="92"/>
      <c r="AR2" s="92"/>
      <c r="AS2" s="92"/>
      <c r="AT2" s="94"/>
    </row>
    <row r="3" spans="1:46" ht="20.399999999999999" customHeight="1" x14ac:dyDescent="0.45">
      <c r="B3" s="95"/>
      <c r="C3" s="96"/>
      <c r="D3" s="253" t="str">
        <f>HLOOKUP(A2,settings_LNG!A1:AD262,21,FALSE)</f>
        <v>Апостроф для укр. яз</v>
      </c>
      <c r="E3" s="254"/>
      <c r="F3" s="255"/>
      <c r="G3" s="96"/>
      <c r="H3" s="187" t="str">
        <f>HLOOKUP(A2,settings_LNG!A1:AD262,2,FALSE)</f>
        <v>Расширение раскладки клавиатуры в программе «Keybord Assistant 2.0.0»</v>
      </c>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8" t="str">
        <f>HLOOKUP(A2,settings_LNG!A1:AD262,24,FALSE)</f>
        <v>Короткое тире</v>
      </c>
      <c r="AI3" s="189"/>
      <c r="AJ3" s="189"/>
      <c r="AK3" s="189"/>
      <c r="AL3" s="189"/>
      <c r="AM3" s="190"/>
      <c r="AN3" s="96"/>
      <c r="AO3" s="96"/>
      <c r="AP3" s="96"/>
      <c r="AQ3" s="96"/>
      <c r="AR3" s="96"/>
      <c r="AS3" s="96"/>
      <c r="AT3" s="97"/>
    </row>
    <row r="4" spans="1:46" ht="17.399999999999999" thickBot="1" x14ac:dyDescent="0.4">
      <c r="B4" s="95"/>
      <c r="C4" s="98"/>
      <c r="D4" s="98"/>
      <c r="E4" s="98"/>
      <c r="F4" s="98"/>
      <c r="G4" s="96"/>
      <c r="H4" s="191" t="str">
        <f>HLOOKUP(A2,settings_LNG!A1:AD262,3,FALSE)</f>
        <v>Автор программы: Крутов А.Ю.;  E-mail: kaiu@mail.ru;  website: kaiu.narod.ru</v>
      </c>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96"/>
      <c r="AI4" s="96"/>
      <c r="AJ4" s="96"/>
      <c r="AK4" s="96"/>
      <c r="AL4" s="96"/>
      <c r="AM4" s="96"/>
      <c r="AN4" s="96"/>
      <c r="AO4" s="96"/>
      <c r="AP4" s="96"/>
      <c r="AQ4" s="96"/>
      <c r="AR4" s="96"/>
      <c r="AS4" s="96"/>
      <c r="AT4" s="97"/>
    </row>
    <row r="5" spans="1:46" s="1" customFormat="1" ht="15.6" customHeight="1" x14ac:dyDescent="0.35">
      <c r="B5" s="99"/>
      <c r="C5" s="256" t="str">
        <f>HLOOKUP(A2,settings_LNG!A1:AD262,22,FALSE)</f>
        <v>RAlt+Tab+m## - работа вместо мыши. mL2 - 2 клик лев. кнопки, mR - залипание правой кнопки. m↑ - перемещение курсора мыши. m→| - быстрое перемещение вперед к краю экрана. mS↑ - прокрутка вверх.</v>
      </c>
      <c r="D5" s="257"/>
      <c r="E5" s="257"/>
      <c r="F5" s="258"/>
      <c r="G5" s="98"/>
      <c r="H5" s="16" t="s">
        <v>38</v>
      </c>
      <c r="I5" s="25" t="s">
        <v>94</v>
      </c>
      <c r="J5" s="16" t="s">
        <v>9</v>
      </c>
      <c r="K5" s="26" t="s">
        <v>112</v>
      </c>
      <c r="L5" s="16" t="s">
        <v>11</v>
      </c>
      <c r="M5" s="26" t="s">
        <v>113</v>
      </c>
      <c r="N5" s="16" t="s">
        <v>12</v>
      </c>
      <c r="O5" s="26" t="s">
        <v>114</v>
      </c>
      <c r="P5" s="16" t="s">
        <v>13</v>
      </c>
      <c r="Q5" s="26" t="s">
        <v>115</v>
      </c>
      <c r="R5" s="16" t="s">
        <v>14</v>
      </c>
      <c r="S5" s="26"/>
      <c r="T5" s="16" t="s">
        <v>42</v>
      </c>
      <c r="U5" s="25" t="s">
        <v>116</v>
      </c>
      <c r="V5" s="16" t="s">
        <v>41</v>
      </c>
      <c r="W5" s="26" t="s">
        <v>123</v>
      </c>
      <c r="X5" s="16"/>
      <c r="Y5" s="26"/>
      <c r="Z5" s="16"/>
      <c r="AA5" s="26" t="s">
        <v>168</v>
      </c>
      <c r="AB5" s="16"/>
      <c r="AC5" s="26" t="s">
        <v>169</v>
      </c>
      <c r="AD5" s="16" t="s">
        <v>17</v>
      </c>
      <c r="AE5" s="26" t="s">
        <v>17</v>
      </c>
      <c r="AF5" s="16" t="s">
        <v>8</v>
      </c>
      <c r="AG5" s="26" t="s">
        <v>8</v>
      </c>
      <c r="AH5" s="16" t="s">
        <v>44</v>
      </c>
      <c r="AI5" s="26"/>
      <c r="AJ5" s="6"/>
      <c r="AK5" s="26"/>
      <c r="AL5" s="86"/>
      <c r="AM5" s="222" t="str">
        <f>HLOOKUP(A2,settings_LNG!A1:AD262,25,FALSE)</f>
        <v>Ударение</v>
      </c>
      <c r="AN5" s="223"/>
      <c r="AO5" s="223"/>
      <c r="AP5" s="223"/>
      <c r="AQ5" s="223"/>
      <c r="AR5" s="223"/>
      <c r="AS5" s="224"/>
      <c r="AT5" s="100"/>
    </row>
    <row r="6" spans="1:46" s="1" customFormat="1" ht="16.2" customHeight="1" thickBot="1" x14ac:dyDescent="0.4">
      <c r="B6" s="99"/>
      <c r="C6" s="259"/>
      <c r="D6" s="260"/>
      <c r="E6" s="260"/>
      <c r="F6" s="261"/>
      <c r="G6" s="98"/>
      <c r="H6" s="3" t="s">
        <v>0</v>
      </c>
      <c r="I6" s="90" t="s">
        <v>147</v>
      </c>
      <c r="J6" s="3" t="s">
        <v>1</v>
      </c>
      <c r="K6" s="2" t="s">
        <v>95</v>
      </c>
      <c r="L6" s="3" t="s">
        <v>2</v>
      </c>
      <c r="M6" s="2" t="s">
        <v>96</v>
      </c>
      <c r="N6" s="3" t="s">
        <v>3</v>
      </c>
      <c r="O6" s="2" t="s">
        <v>97</v>
      </c>
      <c r="P6" s="3" t="s">
        <v>4</v>
      </c>
      <c r="Q6" s="2" t="s">
        <v>4</v>
      </c>
      <c r="R6" s="3" t="s">
        <v>5</v>
      </c>
      <c r="S6" s="2" t="s">
        <v>14</v>
      </c>
      <c r="T6" s="3" t="s">
        <v>6</v>
      </c>
      <c r="U6" s="2" t="s">
        <v>51</v>
      </c>
      <c r="V6" s="3" t="s">
        <v>7</v>
      </c>
      <c r="W6" s="2"/>
      <c r="X6" s="31" t="s">
        <v>46</v>
      </c>
      <c r="Y6" s="2" t="s">
        <v>41</v>
      </c>
      <c r="Z6" s="31" t="s">
        <v>47</v>
      </c>
      <c r="AA6" s="2" t="s">
        <v>52</v>
      </c>
      <c r="AB6" s="31" t="s">
        <v>48</v>
      </c>
      <c r="AC6" s="2" t="s">
        <v>54</v>
      </c>
      <c r="AD6" s="3" t="s">
        <v>18</v>
      </c>
      <c r="AE6" s="2" t="s">
        <v>18</v>
      </c>
      <c r="AF6" s="3" t="s">
        <v>43</v>
      </c>
      <c r="AG6" s="2" t="s">
        <v>43</v>
      </c>
      <c r="AH6" s="3" t="s">
        <v>19</v>
      </c>
      <c r="AI6" s="2"/>
      <c r="AJ6" s="3"/>
      <c r="AK6" s="2"/>
      <c r="AL6" s="87"/>
      <c r="AM6" s="98"/>
      <c r="AN6" s="98"/>
      <c r="AO6" s="98"/>
      <c r="AP6" s="98"/>
      <c r="AQ6" s="98"/>
      <c r="AR6" s="98"/>
      <c r="AS6" s="87"/>
      <c r="AT6" s="100"/>
    </row>
    <row r="7" spans="1:46" ht="23.4" customHeight="1" thickBot="1" x14ac:dyDescent="0.4">
      <c r="B7" s="95"/>
      <c r="C7" s="259"/>
      <c r="D7" s="260"/>
      <c r="E7" s="260"/>
      <c r="F7" s="261"/>
      <c r="G7" s="96"/>
      <c r="H7" s="52" t="s">
        <v>241</v>
      </c>
      <c r="I7" s="51" t="s">
        <v>240</v>
      </c>
      <c r="J7" s="112" t="s">
        <v>557</v>
      </c>
      <c r="K7" s="55"/>
      <c r="L7" s="112" t="s">
        <v>558</v>
      </c>
      <c r="M7" s="55"/>
      <c r="N7" s="112" t="s">
        <v>559</v>
      </c>
      <c r="O7" s="55"/>
      <c r="P7" s="112" t="s">
        <v>560</v>
      </c>
      <c r="Q7" s="55"/>
      <c r="R7" s="112" t="s">
        <v>561</v>
      </c>
      <c r="S7" s="50" t="s">
        <v>98</v>
      </c>
      <c r="T7" s="112" t="s">
        <v>562</v>
      </c>
      <c r="U7" s="51" t="s">
        <v>147</v>
      </c>
      <c r="V7" s="112" t="s">
        <v>563</v>
      </c>
      <c r="W7" s="55"/>
      <c r="X7" s="112" t="s">
        <v>566</v>
      </c>
      <c r="Y7" s="50" t="s">
        <v>93</v>
      </c>
      <c r="Z7" s="112" t="s">
        <v>564</v>
      </c>
      <c r="AA7" s="55"/>
      <c r="AB7" s="112" t="s">
        <v>565</v>
      </c>
      <c r="AC7" s="55"/>
      <c r="AD7" s="56" t="s">
        <v>20</v>
      </c>
      <c r="AE7" s="53" t="s">
        <v>160</v>
      </c>
      <c r="AF7" s="56" t="s">
        <v>21</v>
      </c>
      <c r="AG7" s="54" t="s">
        <v>37</v>
      </c>
      <c r="AH7" s="4" t="s">
        <v>22</v>
      </c>
      <c r="AI7" s="55" t="s">
        <v>69</v>
      </c>
      <c r="AJ7" s="192" t="s">
        <v>23</v>
      </c>
      <c r="AK7" s="193"/>
      <c r="AL7" s="36"/>
      <c r="AM7" s="225" t="str">
        <f>HLOOKUP(A2,settings_LNG!A1:AD262,26,FALSE)</f>
        <v>Неразрывный пробел, большое тире и пробел</v>
      </c>
      <c r="AN7" s="226"/>
      <c r="AO7" s="226"/>
      <c r="AP7" s="226"/>
      <c r="AQ7" s="226"/>
      <c r="AR7" s="226"/>
      <c r="AS7" s="227"/>
      <c r="AT7" s="108"/>
    </row>
    <row r="8" spans="1:46" s="1" customFormat="1" ht="15.6" customHeight="1" x14ac:dyDescent="0.35">
      <c r="B8" s="99"/>
      <c r="C8" s="259"/>
      <c r="D8" s="260"/>
      <c r="E8" s="260"/>
      <c r="F8" s="261"/>
      <c r="G8" s="98"/>
      <c r="H8" s="84"/>
      <c r="I8" s="194" t="str">
        <f>HLOOKUP(A2,settings_LNG!A1:AD262,4,FALSE)</f>
        <v>мышь</v>
      </c>
      <c r="J8" s="195"/>
      <c r="K8" s="81" t="s">
        <v>88</v>
      </c>
      <c r="L8" s="25" t="s">
        <v>117</v>
      </c>
      <c r="M8" s="16" t="s">
        <v>89</v>
      </c>
      <c r="N8" s="26" t="s">
        <v>164</v>
      </c>
      <c r="O8" s="33" t="s">
        <v>86</v>
      </c>
      <c r="P8" s="26" t="s">
        <v>165</v>
      </c>
      <c r="Q8" s="18" t="s">
        <v>76</v>
      </c>
      <c r="R8" s="25" t="s">
        <v>119</v>
      </c>
      <c r="S8" s="19"/>
      <c r="T8" s="26" t="s">
        <v>118</v>
      </c>
      <c r="U8" s="6"/>
      <c r="V8" s="26" t="s">
        <v>124</v>
      </c>
      <c r="W8" s="12" t="s">
        <v>135</v>
      </c>
      <c r="X8" s="26" t="s">
        <v>125</v>
      </c>
      <c r="Y8" s="10" t="s">
        <v>71</v>
      </c>
      <c r="Z8" s="26" t="s">
        <v>92</v>
      </c>
      <c r="AA8" s="12" t="s">
        <v>84</v>
      </c>
      <c r="AB8" s="26" t="s">
        <v>126</v>
      </c>
      <c r="AC8" s="13" t="s">
        <v>82</v>
      </c>
      <c r="AD8" s="26" t="s">
        <v>40</v>
      </c>
      <c r="AE8" s="16" t="s">
        <v>66</v>
      </c>
      <c r="AF8" s="26" t="s">
        <v>66</v>
      </c>
      <c r="AG8" s="16" t="s">
        <v>68</v>
      </c>
      <c r="AH8" s="27" t="s">
        <v>68</v>
      </c>
      <c r="AI8" s="196"/>
      <c r="AJ8" s="197"/>
      <c r="AK8" s="198"/>
      <c r="AL8" s="98"/>
      <c r="AM8" s="228"/>
      <c r="AN8" s="229"/>
      <c r="AO8" s="229"/>
      <c r="AP8" s="229"/>
      <c r="AQ8" s="229"/>
      <c r="AR8" s="229"/>
      <c r="AS8" s="230"/>
      <c r="AT8" s="100"/>
    </row>
    <row r="9" spans="1:46" s="1" customFormat="1" ht="15.6" customHeight="1" thickBot="1" x14ac:dyDescent="0.5">
      <c r="B9" s="99"/>
      <c r="C9" s="259"/>
      <c r="D9" s="260"/>
      <c r="E9" s="260"/>
      <c r="F9" s="261"/>
      <c r="G9" s="98"/>
      <c r="H9" s="85"/>
      <c r="I9" s="202" t="s">
        <v>134</v>
      </c>
      <c r="J9" s="203"/>
      <c r="K9" s="83" t="s">
        <v>29</v>
      </c>
      <c r="L9" s="2"/>
      <c r="M9" s="22" t="s">
        <v>31</v>
      </c>
      <c r="N9" s="2" t="s">
        <v>166</v>
      </c>
      <c r="O9" s="21" t="s">
        <v>86</v>
      </c>
      <c r="P9" s="2" t="s">
        <v>98</v>
      </c>
      <c r="Q9" s="21" t="s">
        <v>76</v>
      </c>
      <c r="R9" s="2" t="s">
        <v>99</v>
      </c>
      <c r="S9" s="29" t="s">
        <v>72</v>
      </c>
      <c r="T9" s="2" t="s">
        <v>100</v>
      </c>
      <c r="U9" s="29" t="s">
        <v>45</v>
      </c>
      <c r="V9" s="2" t="s">
        <v>101</v>
      </c>
      <c r="W9" s="30" t="s">
        <v>50</v>
      </c>
      <c r="X9" s="2" t="s">
        <v>102</v>
      </c>
      <c r="Y9" s="29" t="s">
        <v>51</v>
      </c>
      <c r="Z9" s="2" t="s">
        <v>85</v>
      </c>
      <c r="AA9" s="31" t="s">
        <v>49</v>
      </c>
      <c r="AB9" s="2" t="s">
        <v>103</v>
      </c>
      <c r="AC9" s="31" t="s">
        <v>60</v>
      </c>
      <c r="AD9" s="2" t="s">
        <v>39</v>
      </c>
      <c r="AE9" s="3" t="s">
        <v>65</v>
      </c>
      <c r="AF9" s="2" t="s">
        <v>65</v>
      </c>
      <c r="AG9" s="3" t="s">
        <v>67</v>
      </c>
      <c r="AH9" s="7" t="s">
        <v>67</v>
      </c>
      <c r="AI9" s="199"/>
      <c r="AJ9" s="200"/>
      <c r="AK9" s="201"/>
      <c r="AL9" s="98"/>
      <c r="AM9" s="231"/>
      <c r="AN9" s="232"/>
      <c r="AO9" s="232"/>
      <c r="AP9" s="232"/>
      <c r="AQ9" s="232"/>
      <c r="AR9" s="232"/>
      <c r="AS9" s="233"/>
      <c r="AT9" s="100"/>
    </row>
    <row r="10" spans="1:46" ht="23.4" customHeight="1" thickBot="1" x14ac:dyDescent="0.4">
      <c r="B10" s="95"/>
      <c r="C10" s="259"/>
      <c r="D10" s="260"/>
      <c r="E10" s="260"/>
      <c r="F10" s="261"/>
      <c r="G10" s="96"/>
      <c r="H10" s="204" t="s">
        <v>63</v>
      </c>
      <c r="I10" s="205"/>
      <c r="J10" s="206"/>
      <c r="K10" s="67" t="s">
        <v>258</v>
      </c>
      <c r="L10" s="57" t="s">
        <v>259</v>
      </c>
      <c r="M10" s="66" t="s">
        <v>260</v>
      </c>
      <c r="N10" s="57" t="s">
        <v>261</v>
      </c>
      <c r="O10" s="66" t="s">
        <v>262</v>
      </c>
      <c r="P10" s="57" t="s">
        <v>263</v>
      </c>
      <c r="Q10" s="66" t="s">
        <v>264</v>
      </c>
      <c r="R10" s="57" t="s">
        <v>265</v>
      </c>
      <c r="S10" s="66" t="s">
        <v>266</v>
      </c>
      <c r="T10" s="57" t="s">
        <v>267</v>
      </c>
      <c r="U10" s="66" t="s">
        <v>268</v>
      </c>
      <c r="V10" s="57" t="s">
        <v>269</v>
      </c>
      <c r="W10" s="66" t="s">
        <v>270</v>
      </c>
      <c r="X10" s="57" t="s">
        <v>271</v>
      </c>
      <c r="Y10" s="66" t="s">
        <v>272</v>
      </c>
      <c r="Z10" s="57" t="s">
        <v>273</v>
      </c>
      <c r="AA10" s="66" t="s">
        <v>274</v>
      </c>
      <c r="AB10" s="57" t="s">
        <v>275</v>
      </c>
      <c r="AC10" s="66" t="s">
        <v>276</v>
      </c>
      <c r="AD10" s="57" t="s">
        <v>277</v>
      </c>
      <c r="AE10" s="66" t="s">
        <v>65</v>
      </c>
      <c r="AF10" s="57" t="s">
        <v>278</v>
      </c>
      <c r="AG10" s="66" t="s">
        <v>67</v>
      </c>
      <c r="AH10" s="57" t="s">
        <v>279</v>
      </c>
      <c r="AI10" s="199"/>
      <c r="AJ10" s="200"/>
      <c r="AK10" s="201"/>
      <c r="AL10" s="96"/>
      <c r="AM10" s="96"/>
      <c r="AN10" s="96"/>
      <c r="AO10" s="96"/>
      <c r="AP10" s="96"/>
      <c r="AQ10" s="96"/>
      <c r="AR10" s="96"/>
      <c r="AS10" s="96"/>
      <c r="AT10" s="97"/>
    </row>
    <row r="11" spans="1:46" ht="15.6" customHeight="1" x14ac:dyDescent="0.35">
      <c r="B11" s="95"/>
      <c r="C11" s="262"/>
      <c r="D11" s="263"/>
      <c r="E11" s="263"/>
      <c r="F11" s="264"/>
      <c r="G11" s="96"/>
      <c r="H11" s="218" t="s">
        <v>158</v>
      </c>
      <c r="I11" s="219"/>
      <c r="J11" s="126" t="str">
        <f>IF( $D$54="Disable","—", IF( $D$54="AllLayouts", " LngALL", IF(AND($D$54&gt;=1,$D$54&lt;=8), " Lng" &amp; $D$54, " " &amp; $D$54 ) ))</f>
        <v>—</v>
      </c>
      <c r="K11" s="127"/>
      <c r="L11" s="81" t="s">
        <v>90</v>
      </c>
      <c r="M11" s="26" t="s">
        <v>127</v>
      </c>
      <c r="N11" s="10" t="s">
        <v>77</v>
      </c>
      <c r="O11" s="26" t="s">
        <v>167</v>
      </c>
      <c r="P11" s="10" t="s">
        <v>75</v>
      </c>
      <c r="Q11" s="26" t="s">
        <v>128</v>
      </c>
      <c r="R11" s="10" t="s">
        <v>74</v>
      </c>
      <c r="S11" s="26"/>
      <c r="T11" s="20"/>
      <c r="U11" s="89"/>
      <c r="V11" s="6"/>
      <c r="W11" s="25" t="s">
        <v>162</v>
      </c>
      <c r="X11" s="10" t="s">
        <v>79</v>
      </c>
      <c r="Y11" s="26"/>
      <c r="Z11" s="10" t="s">
        <v>80</v>
      </c>
      <c r="AA11" s="26" t="s">
        <v>107</v>
      </c>
      <c r="AB11" s="10" t="s">
        <v>81</v>
      </c>
      <c r="AC11" s="35" t="s">
        <v>108</v>
      </c>
      <c r="AD11" s="13" t="s">
        <v>83</v>
      </c>
      <c r="AE11" s="25" t="s">
        <v>120</v>
      </c>
      <c r="AF11" s="16" t="s">
        <v>64</v>
      </c>
      <c r="AG11" s="27"/>
      <c r="AH11" s="207" t="s">
        <v>62</v>
      </c>
      <c r="AI11" s="208"/>
      <c r="AJ11" s="208"/>
      <c r="AK11" s="209"/>
      <c r="AL11" s="96"/>
      <c r="AM11" s="234" t="str">
        <f>HLOOKUP(A2,settings_LNG!A1:AD262,27,FALSE)</f>
        <v>Акценты вводить после символа. Все акценты выделены одним фоновым цветом.</v>
      </c>
      <c r="AN11" s="235"/>
      <c r="AO11" s="235"/>
      <c r="AP11" s="235"/>
      <c r="AQ11" s="235"/>
      <c r="AR11" s="235"/>
      <c r="AS11" s="236"/>
      <c r="AT11" s="97"/>
    </row>
    <row r="12" spans="1:46" ht="15.6" customHeight="1" thickBot="1" x14ac:dyDescent="0.4">
      <c r="B12" s="95"/>
      <c r="C12" s="96"/>
      <c r="D12" s="96"/>
      <c r="E12" s="96"/>
      <c r="F12" s="96"/>
      <c r="G12" s="96"/>
      <c r="H12" s="220"/>
      <c r="I12" s="221"/>
      <c r="J12" s="128" t="str">
        <f>IF( $D$53="Disable","—", $D$53)</f>
        <v>LCtrl</v>
      </c>
      <c r="K12" s="129"/>
      <c r="L12" s="82" t="s">
        <v>28</v>
      </c>
      <c r="M12" s="2" t="s">
        <v>104</v>
      </c>
      <c r="N12" s="3" t="s">
        <v>77</v>
      </c>
      <c r="O12" s="2" t="s">
        <v>13</v>
      </c>
      <c r="P12" s="3" t="s">
        <v>75</v>
      </c>
      <c r="Q12" s="2" t="s">
        <v>9</v>
      </c>
      <c r="R12" s="3" t="s">
        <v>74</v>
      </c>
      <c r="S12" s="2" t="s">
        <v>105</v>
      </c>
      <c r="T12" s="29" t="s">
        <v>73</v>
      </c>
      <c r="U12" s="2"/>
      <c r="V12" s="29" t="s">
        <v>23</v>
      </c>
      <c r="W12" s="2" t="s">
        <v>93</v>
      </c>
      <c r="X12" s="29" t="s">
        <v>52</v>
      </c>
      <c r="Y12" s="2" t="s">
        <v>148</v>
      </c>
      <c r="Z12" s="29" t="s">
        <v>53</v>
      </c>
      <c r="AA12" s="2" t="s">
        <v>16</v>
      </c>
      <c r="AB12" s="29" t="s">
        <v>54</v>
      </c>
      <c r="AC12" s="34" t="s">
        <v>106</v>
      </c>
      <c r="AD12" s="31" t="s">
        <v>61</v>
      </c>
      <c r="AE12" s="2" t="s">
        <v>107</v>
      </c>
      <c r="AF12" s="8" t="s">
        <v>10</v>
      </c>
      <c r="AG12" s="7" t="s">
        <v>108</v>
      </c>
      <c r="AH12" s="207"/>
      <c r="AI12" s="208"/>
      <c r="AJ12" s="208"/>
      <c r="AK12" s="209"/>
      <c r="AL12" s="96"/>
      <c r="AM12" s="237"/>
      <c r="AN12" s="238"/>
      <c r="AO12" s="238"/>
      <c r="AP12" s="238"/>
      <c r="AQ12" s="238"/>
      <c r="AR12" s="238"/>
      <c r="AS12" s="239"/>
      <c r="AT12" s="97"/>
    </row>
    <row r="13" spans="1:46" ht="23.4" customHeight="1" thickBot="1" x14ac:dyDescent="0.4">
      <c r="B13" s="95"/>
      <c r="C13" s="265" t="str">
        <f>HLOOKUP(A2,settings_LNG!A1:AD262,23,FALSE)</f>
        <v>Голубым фоном показаны отличия от раскладки И. Бирмана. Желтым фоном показаны клавиши  управления текстовым курсором  и др. клавиши, которые обычно справа от Enter-а. Esc, Ent, Bs дублируют клавиши и предназначены  больше для удобства.</v>
      </c>
      <c r="D13" s="266"/>
      <c r="E13" s="266"/>
      <c r="F13" s="267"/>
      <c r="G13" s="96"/>
      <c r="H13" s="213" t="s">
        <v>257</v>
      </c>
      <c r="I13" s="214"/>
      <c r="J13" s="214"/>
      <c r="K13" s="215"/>
      <c r="L13" s="66" t="s">
        <v>280</v>
      </c>
      <c r="M13" s="57" t="s">
        <v>281</v>
      </c>
      <c r="N13" s="66" t="s">
        <v>282</v>
      </c>
      <c r="O13" s="57" t="s">
        <v>283</v>
      </c>
      <c r="P13" s="66" t="s">
        <v>284</v>
      </c>
      <c r="Q13" s="57" t="s">
        <v>285</v>
      </c>
      <c r="R13" s="68" t="s">
        <v>286</v>
      </c>
      <c r="S13" s="60" t="s">
        <v>287</v>
      </c>
      <c r="T13" s="66" t="s">
        <v>288</v>
      </c>
      <c r="U13" s="57" t="s">
        <v>289</v>
      </c>
      <c r="V13" s="66" t="s">
        <v>290</v>
      </c>
      <c r="W13" s="57" t="s">
        <v>291</v>
      </c>
      <c r="X13" s="69" t="s">
        <v>292</v>
      </c>
      <c r="Y13" s="61" t="s">
        <v>293</v>
      </c>
      <c r="Z13" s="66" t="s">
        <v>294</v>
      </c>
      <c r="AA13" s="57" t="s">
        <v>295</v>
      </c>
      <c r="AB13" s="66" t="s">
        <v>296</v>
      </c>
      <c r="AC13" s="57" t="s">
        <v>297</v>
      </c>
      <c r="AD13" s="66" t="s">
        <v>298</v>
      </c>
      <c r="AE13" s="57" t="s">
        <v>299</v>
      </c>
      <c r="AF13" s="75" t="s">
        <v>10</v>
      </c>
      <c r="AG13" s="59" t="s">
        <v>300</v>
      </c>
      <c r="AH13" s="210"/>
      <c r="AI13" s="211"/>
      <c r="AJ13" s="211"/>
      <c r="AK13" s="212"/>
      <c r="AL13" s="96"/>
      <c r="AM13" s="240"/>
      <c r="AN13" s="241"/>
      <c r="AO13" s="241"/>
      <c r="AP13" s="241"/>
      <c r="AQ13" s="241"/>
      <c r="AR13" s="241"/>
      <c r="AS13" s="242"/>
      <c r="AT13" s="97"/>
    </row>
    <row r="14" spans="1:46" ht="15.6" customHeight="1" x14ac:dyDescent="0.5">
      <c r="B14" s="95"/>
      <c r="C14" s="268"/>
      <c r="D14" s="269"/>
      <c r="E14" s="269"/>
      <c r="F14" s="270"/>
      <c r="G14" s="96"/>
      <c r="H14" s="216" t="str">
        <f>IF( $D$55="Disable","—", IF( $D$55="AllLayouts", " LngALL", IF(AND($D$55&gt;=1,$D$55&lt;=8), " Lng" &amp; $D$55, " " &amp; $D$55 ) ))</f>
        <v xml:space="preserve"> Lng1</v>
      </c>
      <c r="I14" s="126"/>
      <c r="J14" s="126"/>
      <c r="K14" s="126"/>
      <c r="L14" s="127"/>
      <c r="M14" s="81" t="s">
        <v>91</v>
      </c>
      <c r="N14" s="37" t="s">
        <v>163</v>
      </c>
      <c r="O14" s="11" t="s">
        <v>75</v>
      </c>
      <c r="P14" s="28" t="s">
        <v>59</v>
      </c>
      <c r="Q14" s="11" t="s">
        <v>74</v>
      </c>
      <c r="R14" s="26" t="s">
        <v>129</v>
      </c>
      <c r="S14" s="17"/>
      <c r="T14" s="25" t="s">
        <v>121</v>
      </c>
      <c r="U14" s="16" t="s">
        <v>92</v>
      </c>
      <c r="V14" s="26" t="s">
        <v>130</v>
      </c>
      <c r="W14" s="6"/>
      <c r="X14" s="25" t="s">
        <v>122</v>
      </c>
      <c r="Y14" s="16" t="s">
        <v>57</v>
      </c>
      <c r="Z14" s="26"/>
      <c r="AA14" s="16" t="s">
        <v>15</v>
      </c>
      <c r="AB14" s="26" t="s">
        <v>15</v>
      </c>
      <c r="AC14" s="16" t="s">
        <v>16</v>
      </c>
      <c r="AD14" s="26" t="s">
        <v>16</v>
      </c>
      <c r="AE14" s="16" t="s">
        <v>59</v>
      </c>
      <c r="AF14" s="25" t="s">
        <v>69</v>
      </c>
      <c r="AG14" s="216" t="str">
        <f>IF( $D$56="Disable","—", IF( $D$56="AllLayouts", " LngALL", IF(AND($D$56&gt;=1,$D$56&lt;=8), " Lng" &amp; $D$56, " " &amp; $D$56 ) ))</f>
        <v xml:space="preserve"> Lng2</v>
      </c>
      <c r="AH14" s="126"/>
      <c r="AI14" s="126"/>
      <c r="AJ14" s="126"/>
      <c r="AK14" s="127"/>
      <c r="AL14" s="96"/>
      <c r="AM14" s="96"/>
      <c r="AN14" s="96"/>
      <c r="AO14" s="96"/>
      <c r="AP14" s="96"/>
      <c r="AQ14" s="96"/>
      <c r="AR14" s="96"/>
      <c r="AS14" s="96"/>
      <c r="AT14" s="97"/>
    </row>
    <row r="15" spans="1:46" ht="15.6" customHeight="1" thickBot="1" x14ac:dyDescent="0.5">
      <c r="B15" s="95"/>
      <c r="C15" s="268"/>
      <c r="D15" s="269"/>
      <c r="E15" s="269"/>
      <c r="F15" s="270"/>
      <c r="G15" s="96"/>
      <c r="H15" s="144"/>
      <c r="I15" s="217"/>
      <c r="J15" s="217"/>
      <c r="K15" s="217"/>
      <c r="L15" s="145"/>
      <c r="M15" s="83" t="s">
        <v>27</v>
      </c>
      <c r="N15" s="2"/>
      <c r="O15" s="22" t="s">
        <v>30</v>
      </c>
      <c r="P15" s="2" t="s">
        <v>109</v>
      </c>
      <c r="Q15" s="3" t="s">
        <v>87</v>
      </c>
      <c r="R15" s="2" t="s">
        <v>110</v>
      </c>
      <c r="S15" s="29" t="s">
        <v>70</v>
      </c>
      <c r="T15" s="2" t="s">
        <v>53</v>
      </c>
      <c r="U15" s="22" t="s">
        <v>85</v>
      </c>
      <c r="V15" s="2" t="s">
        <v>111</v>
      </c>
      <c r="W15" s="32" t="s">
        <v>55</v>
      </c>
      <c r="X15" s="2"/>
      <c r="Y15" s="3" t="s">
        <v>56</v>
      </c>
      <c r="Z15" s="2" t="s">
        <v>56</v>
      </c>
      <c r="AA15" s="3" t="s">
        <v>150</v>
      </c>
      <c r="AB15" s="2" t="s">
        <v>11</v>
      </c>
      <c r="AC15" s="3" t="s">
        <v>151</v>
      </c>
      <c r="AD15" s="2" t="s">
        <v>12</v>
      </c>
      <c r="AE15" s="3" t="s">
        <v>58</v>
      </c>
      <c r="AF15" s="2" t="s">
        <v>58</v>
      </c>
      <c r="AG15" s="144"/>
      <c r="AH15" s="217"/>
      <c r="AI15" s="217"/>
      <c r="AJ15" s="217"/>
      <c r="AK15" s="145"/>
      <c r="AL15" s="96"/>
      <c r="AM15" s="243" t="str">
        <f>HLOOKUP(A2,settings_LNG!A1:AD263,28,FALSE)</f>
        <v>Неразрывный пробел U+00A0  Alt+0160 (фикс. ширина только в Word, а в браузерах это не так!)
+SHIFT: Узкий неразрывный пробел U+202F Alt+8239 (фикс. ширина) Идеален для т. е., но в Word не отличим от пробела.</v>
      </c>
      <c r="AN15" s="244"/>
      <c r="AO15" s="244"/>
      <c r="AP15" s="244"/>
      <c r="AQ15" s="244"/>
      <c r="AR15" s="244"/>
      <c r="AS15" s="245"/>
      <c r="AT15" s="97"/>
    </row>
    <row r="16" spans="1:46" ht="23.4" customHeight="1" thickBot="1" x14ac:dyDescent="0.4">
      <c r="B16" s="95"/>
      <c r="C16" s="268"/>
      <c r="D16" s="269"/>
      <c r="E16" s="269"/>
      <c r="F16" s="270"/>
      <c r="G16" s="96"/>
      <c r="H16" s="14" t="s">
        <v>32</v>
      </c>
      <c r="I16" s="15" t="s">
        <v>33</v>
      </c>
      <c r="J16" s="9" t="s">
        <v>26</v>
      </c>
      <c r="K16" s="23" t="s">
        <v>34</v>
      </c>
      <c r="L16" s="24" t="s">
        <v>35</v>
      </c>
      <c r="M16" s="66" t="s">
        <v>301</v>
      </c>
      <c r="N16" s="57" t="s">
        <v>302</v>
      </c>
      <c r="O16" s="66" t="s">
        <v>303</v>
      </c>
      <c r="P16" s="57" t="s">
        <v>304</v>
      </c>
      <c r="Q16" s="66" t="s">
        <v>305</v>
      </c>
      <c r="R16" s="57" t="s">
        <v>306</v>
      </c>
      <c r="S16" s="66" t="s">
        <v>307</v>
      </c>
      <c r="T16" s="57" t="s">
        <v>308</v>
      </c>
      <c r="U16" s="66" t="s">
        <v>309</v>
      </c>
      <c r="V16" s="57" t="s">
        <v>310</v>
      </c>
      <c r="W16" s="66" t="s">
        <v>311</v>
      </c>
      <c r="X16" s="57" t="s">
        <v>312</v>
      </c>
      <c r="Y16" s="88" t="s">
        <v>313</v>
      </c>
      <c r="Z16" s="57" t="s">
        <v>314</v>
      </c>
      <c r="AA16" s="66" t="s">
        <v>315</v>
      </c>
      <c r="AB16" s="57" t="s">
        <v>316</v>
      </c>
      <c r="AC16" s="66" t="s">
        <v>317</v>
      </c>
      <c r="AD16" s="57" t="s">
        <v>318</v>
      </c>
      <c r="AE16" s="66" t="s">
        <v>319</v>
      </c>
      <c r="AF16" s="57" t="s">
        <v>317</v>
      </c>
      <c r="AG16" s="14" t="s">
        <v>32</v>
      </c>
      <c r="AH16" s="15" t="s">
        <v>33</v>
      </c>
      <c r="AI16" s="9" t="s">
        <v>26</v>
      </c>
      <c r="AJ16" s="23" t="s">
        <v>34</v>
      </c>
      <c r="AK16" s="24" t="s">
        <v>35</v>
      </c>
      <c r="AL16" s="96"/>
      <c r="AM16" s="246"/>
      <c r="AN16" s="247"/>
      <c r="AO16" s="247"/>
      <c r="AP16" s="247"/>
      <c r="AQ16" s="247"/>
      <c r="AR16" s="247"/>
      <c r="AS16" s="248"/>
      <c r="AT16" s="97"/>
    </row>
    <row r="17" spans="2:46" ht="15.6" customHeight="1" x14ac:dyDescent="0.45">
      <c r="B17" s="95"/>
      <c r="C17" s="268"/>
      <c r="D17" s="269"/>
      <c r="E17" s="269"/>
      <c r="F17" s="270"/>
      <c r="G17" s="96"/>
      <c r="H17" s="143" t="str">
        <f>IF( $D$57="Disable","—", IF( $D$57="AllLayouts", " LngALL", IF(AND($D$57&gt;=1,$D$57&lt;=8), " Lng" &amp; $D$57, " " &amp; $D$57 ) ))</f>
        <v xml:space="preserve"> </v>
      </c>
      <c r="I17" s="127"/>
      <c r="J17" s="171"/>
      <c r="K17" s="172"/>
      <c r="L17" s="292"/>
      <c r="M17" s="293"/>
      <c r="N17" s="296"/>
      <c r="O17" s="297"/>
      <c r="P17" s="297"/>
      <c r="Q17" s="297"/>
      <c r="R17" s="297"/>
      <c r="S17" s="297"/>
      <c r="T17" s="297"/>
      <c r="U17" s="297"/>
      <c r="V17" s="297"/>
      <c r="W17" s="297"/>
      <c r="X17" s="297"/>
      <c r="Y17" s="297"/>
      <c r="Z17" s="297"/>
      <c r="AA17" s="297"/>
      <c r="AB17" s="297"/>
      <c r="AC17" s="298"/>
      <c r="AD17" s="143" t="str">
        <f>IF( $D$51="Disable","—", IF( $D$51="AllLayouts", " LngALL", IF(AND($D$51&gt;=1,$D$51&lt;=8), " Lng" &amp; $D$51, " " &amp; $D$51 ) ))</f>
        <v xml:space="preserve"> Lng3</v>
      </c>
      <c r="AE17" s="127"/>
      <c r="AF17" s="143" t="str">
        <f>IF( $D$49="Disable","—", IF( $D$49="AllLayouts", " LngALL", IF(AND($D$49&gt;=1,$D$49&lt;=8), " Lng" &amp; $D$49, " " &amp; $D$49 ) ))</f>
        <v>—</v>
      </c>
      <c r="AG17" s="127"/>
      <c r="AH17" s="171"/>
      <c r="AI17" s="172"/>
      <c r="AJ17" s="143" t="str">
        <f>IF( $D$59="Disable","—", IF( $D$59="AllLayouts", " LngALL", IF(AND($D$59&gt;=1,$D$59&lt;=8), " Lng" &amp; $D$59, " " &amp; $D$59 ) ))</f>
        <v>—</v>
      </c>
      <c r="AK17" s="127"/>
      <c r="AL17" s="96"/>
      <c r="AM17" s="246"/>
      <c r="AN17" s="247"/>
      <c r="AO17" s="247"/>
      <c r="AP17" s="247"/>
      <c r="AQ17" s="247"/>
      <c r="AR17" s="247"/>
      <c r="AS17" s="248"/>
      <c r="AT17" s="97"/>
    </row>
    <row r="18" spans="2:46" ht="15.6" customHeight="1" thickBot="1" x14ac:dyDescent="0.5">
      <c r="B18" s="95"/>
      <c r="C18" s="268"/>
      <c r="D18" s="269"/>
      <c r="E18" s="269"/>
      <c r="F18" s="270"/>
      <c r="G18" s="96"/>
      <c r="H18" s="144"/>
      <c r="I18" s="145"/>
      <c r="J18" s="163"/>
      <c r="K18" s="165"/>
      <c r="L18" s="294"/>
      <c r="M18" s="295"/>
      <c r="N18" s="163"/>
      <c r="O18" s="164"/>
      <c r="P18" s="164"/>
      <c r="Q18" s="164"/>
      <c r="R18" s="164"/>
      <c r="S18" s="164"/>
      <c r="T18" s="164"/>
      <c r="U18" s="164"/>
      <c r="V18" s="164"/>
      <c r="W18" s="164"/>
      <c r="X18" s="164"/>
      <c r="Y18" s="164"/>
      <c r="Z18" s="164"/>
      <c r="AA18" s="164"/>
      <c r="AB18" s="164"/>
      <c r="AC18" s="165"/>
      <c r="AD18" s="177" t="str">
        <f>IF( $D$50="Disable","—", $D$50)</f>
        <v>—</v>
      </c>
      <c r="AE18" s="129"/>
      <c r="AF18" s="177" t="str">
        <f>IF( $D$48="Disable","—", $D$48)</f>
        <v>—</v>
      </c>
      <c r="AG18" s="129"/>
      <c r="AH18" s="173" t="s">
        <v>25</v>
      </c>
      <c r="AI18" s="174"/>
      <c r="AJ18" s="177" t="str">
        <f>IF( $D$58="Disable","—", $D$58)</f>
        <v>RAlt</v>
      </c>
      <c r="AK18" s="129"/>
      <c r="AL18" s="96"/>
      <c r="AM18" s="246"/>
      <c r="AN18" s="247"/>
      <c r="AO18" s="247"/>
      <c r="AP18" s="247"/>
      <c r="AQ18" s="247"/>
      <c r="AR18" s="247"/>
      <c r="AS18" s="248"/>
      <c r="AT18" s="97"/>
    </row>
    <row r="19" spans="2:46" ht="23.4" customHeight="1" thickBot="1" x14ac:dyDescent="0.6">
      <c r="B19" s="95"/>
      <c r="C19" s="268"/>
      <c r="D19" s="269"/>
      <c r="E19" s="269"/>
      <c r="F19" s="270"/>
      <c r="G19" s="96"/>
      <c r="H19" s="139" t="s">
        <v>131</v>
      </c>
      <c r="I19" s="140"/>
      <c r="J19" s="139" t="s">
        <v>132</v>
      </c>
      <c r="K19" s="140"/>
      <c r="L19" s="166" t="s">
        <v>133</v>
      </c>
      <c r="M19" s="167"/>
      <c r="N19" s="168" t="str">
        <f>IF( $D$60="Disable","—", IF( $D$60="AllLayouts", " LngALL", IF(AND($D$60&gt;=1,$D$60&lt;=8), " Lng" &amp; $D$60, " " &amp; $D$60 ) ))</f>
        <v xml:space="preserve"> Lng4</v>
      </c>
      <c r="O19" s="169"/>
      <c r="P19" s="169"/>
      <c r="Q19" s="169"/>
      <c r="R19" s="170" t="str">
        <f>HLOOKUP(A2,settings_LNG!A1:AD262,5,FALSE)</f>
        <v>ПРОБЕЛ</v>
      </c>
      <c r="S19" s="170"/>
      <c r="T19" s="170"/>
      <c r="U19" s="170"/>
      <c r="V19" s="170"/>
      <c r="W19" s="170"/>
      <c r="X19" s="170"/>
      <c r="Y19" s="170"/>
      <c r="Z19" s="74" t="s">
        <v>36</v>
      </c>
      <c r="AA19" s="73" t="s">
        <v>159</v>
      </c>
      <c r="AB19" s="72" t="s">
        <v>161</v>
      </c>
      <c r="AC19" s="71" t="s">
        <v>36</v>
      </c>
      <c r="AD19" s="160" t="s">
        <v>133</v>
      </c>
      <c r="AE19" s="161"/>
      <c r="AF19" s="158" t="s">
        <v>132</v>
      </c>
      <c r="AG19" s="159"/>
      <c r="AH19" s="175" t="s">
        <v>70</v>
      </c>
      <c r="AI19" s="176"/>
      <c r="AJ19" s="139" t="s">
        <v>131</v>
      </c>
      <c r="AK19" s="140"/>
      <c r="AL19" s="96"/>
      <c r="AM19" s="246"/>
      <c r="AN19" s="247"/>
      <c r="AO19" s="247"/>
      <c r="AP19" s="247"/>
      <c r="AQ19" s="247"/>
      <c r="AR19" s="247"/>
      <c r="AS19" s="248"/>
      <c r="AT19" s="97"/>
    </row>
    <row r="20" spans="2:46" ht="6" customHeight="1" x14ac:dyDescent="0.35">
      <c r="B20" s="95"/>
      <c r="C20" s="268"/>
      <c r="D20" s="269"/>
      <c r="E20" s="269"/>
      <c r="F20" s="270"/>
      <c r="G20" s="96"/>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96"/>
      <c r="AM20" s="246"/>
      <c r="AN20" s="247"/>
      <c r="AO20" s="247"/>
      <c r="AP20" s="247"/>
      <c r="AQ20" s="247"/>
      <c r="AR20" s="247"/>
      <c r="AS20" s="248"/>
      <c r="AT20" s="97"/>
    </row>
    <row r="21" spans="2:46" ht="15.6" customHeight="1" x14ac:dyDescent="0.35">
      <c r="B21" s="95"/>
      <c r="C21" s="271"/>
      <c r="D21" s="272"/>
      <c r="E21" s="272"/>
      <c r="F21" s="273"/>
      <c r="G21" s="96"/>
      <c r="H21" s="275" t="str">
        <f>HLOOKUP(A2,settings_LNG!A1:AD262,6,FALSE)</f>
        <v>Комбинации формируются из клавиш RAlt+«клавиша, где над ней надпись такого же цвета» и подобно для RWin, LAlt</v>
      </c>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96"/>
      <c r="AM21" s="249"/>
      <c r="AN21" s="250"/>
      <c r="AO21" s="250"/>
      <c r="AP21" s="250"/>
      <c r="AQ21" s="250"/>
      <c r="AR21" s="250"/>
      <c r="AS21" s="251"/>
      <c r="AT21" s="97"/>
    </row>
    <row r="22" spans="2:46" ht="27" customHeight="1" x14ac:dyDescent="0.35">
      <c r="B22" s="95"/>
      <c r="C22" s="96"/>
      <c r="D22" s="96"/>
      <c r="E22" s="96"/>
      <c r="F22" s="96"/>
      <c r="G22" s="96"/>
      <c r="H22" s="288" t="str">
        <f>HLOOKUP(A2,settings_LNG!A1:AD262,7,FALSE)</f>
        <v>Над клавишей слева комбинация для RAlt, а справа для RWin. Вверху комбинации ещё и с нажатием и удержанием  клавиши Shift. Примеры:</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96"/>
      <c r="AM22" s="96"/>
      <c r="AN22" s="96"/>
      <c r="AO22" s="96"/>
      <c r="AP22" s="96"/>
      <c r="AQ22" s="96"/>
      <c r="AR22" s="96"/>
      <c r="AS22" s="96"/>
      <c r="AT22" s="97"/>
    </row>
    <row r="23" spans="2:46" ht="25.2" customHeight="1" x14ac:dyDescent="0.35">
      <c r="B23" s="95"/>
      <c r="C23" s="276" t="str">
        <f>HLOOKUP(A2,settings_LNG!A1:AD262,30,FALSE)</f>
        <v>Lng1, Lng2 - обычно списки из одного языка (основного и дополнительного). Lng3 - переключение из третьего списка раскладок (обычно это язык 1 и 2). Lng4 - обычно переключение альтернативных раскладок и языков. LngALL - переключение всех раскладок.</v>
      </c>
      <c r="D23" s="277"/>
      <c r="E23" s="277"/>
      <c r="F23" s="278"/>
      <c r="G23" s="96"/>
      <c r="H23" s="289" t="str">
        <f>HLOOKUP(A2,settings_LNG!A1:AD262,8,FALSE)</f>
        <v>Комбинация
клавиш</v>
      </c>
      <c r="I23" s="290"/>
      <c r="J23" s="291"/>
      <c r="K23" s="162" t="str">
        <f>HLOOKUP(A2,settings_LNG!A1:AD262,9,FALSE)</f>
        <v>Без Shift</v>
      </c>
      <c r="L23" s="162"/>
      <c r="M23" s="162"/>
      <c r="N23" s="162"/>
      <c r="O23" s="162"/>
      <c r="P23" s="162"/>
      <c r="Q23" s="162"/>
      <c r="R23" s="162"/>
      <c r="S23" s="162" t="s">
        <v>136</v>
      </c>
      <c r="T23" s="162"/>
      <c r="U23" s="162"/>
      <c r="V23" s="162"/>
      <c r="W23" s="162"/>
      <c r="X23" s="162"/>
      <c r="Y23" s="162"/>
      <c r="Z23" s="162"/>
      <c r="AA23" s="162" t="str">
        <f>HLOOKUP(A2,settings_LNG!A1:AD262,10,FALSE)</f>
        <v>Примечание</v>
      </c>
      <c r="AB23" s="162"/>
      <c r="AC23" s="162"/>
      <c r="AD23" s="162"/>
      <c r="AE23" s="162"/>
      <c r="AF23" s="162"/>
      <c r="AG23" s="162"/>
      <c r="AH23" s="162"/>
      <c r="AI23" s="162"/>
      <c r="AJ23" s="162"/>
      <c r="AK23" s="162"/>
      <c r="AL23" s="96"/>
      <c r="AM23" s="178" t="str">
        <f>HLOOKUP(A2,settings_LNG!A1:AD263,29,FALSE)</f>
        <v xml:space="preserve">Короткий пробел U+2002  Alt+8194 En Space  &amp;ensp; (фикс. ширина, но разрыв текста есть) В Word выглядит одинаково с неразрывным!
+SHIFT: неразрывный пробел U+2007 Alt+8199 (шириной в цифру, для набора таблиц) </v>
      </c>
      <c r="AN23" s="179"/>
      <c r="AO23" s="179"/>
      <c r="AP23" s="179"/>
      <c r="AQ23" s="179"/>
      <c r="AR23" s="179"/>
      <c r="AS23" s="180"/>
      <c r="AT23" s="97"/>
    </row>
    <row r="24" spans="2:46" x14ac:dyDescent="0.35">
      <c r="B24" s="95"/>
      <c r="C24" s="279"/>
      <c r="D24" s="280"/>
      <c r="E24" s="280"/>
      <c r="F24" s="281"/>
      <c r="G24" s="96"/>
      <c r="H24" s="141" t="s">
        <v>153</v>
      </c>
      <c r="I24" s="141"/>
      <c r="J24" s="141"/>
      <c r="K24" s="149" t="s">
        <v>30</v>
      </c>
      <c r="L24" s="149"/>
      <c r="M24" s="149"/>
      <c r="N24" s="149"/>
      <c r="O24" s="149"/>
      <c r="P24" s="149"/>
      <c r="Q24" s="149"/>
      <c r="R24" s="149"/>
      <c r="S24" s="156" t="s">
        <v>139</v>
      </c>
      <c r="T24" s="156"/>
      <c r="U24" s="156"/>
      <c r="V24" s="156"/>
      <c r="W24" s="156"/>
      <c r="X24" s="156"/>
      <c r="Y24" s="156"/>
      <c r="Z24" s="156"/>
      <c r="AA24" s="157" t="str">
        <f>HLOOKUP(A2,settings_LNG!A1:AD262,11,FALSE)</f>
        <v>Укр. Буква (рус. звук  е)</v>
      </c>
      <c r="AB24" s="157"/>
      <c r="AC24" s="157"/>
      <c r="AD24" s="157"/>
      <c r="AE24" s="157"/>
      <c r="AF24" s="157"/>
      <c r="AG24" s="157"/>
      <c r="AH24" s="157"/>
      <c r="AI24" s="157"/>
      <c r="AJ24" s="157"/>
      <c r="AK24" s="157"/>
      <c r="AL24" s="96"/>
      <c r="AM24" s="181"/>
      <c r="AN24" s="182"/>
      <c r="AO24" s="182"/>
      <c r="AP24" s="182"/>
      <c r="AQ24" s="182"/>
      <c r="AR24" s="182"/>
      <c r="AS24" s="183"/>
      <c r="AT24" s="97"/>
    </row>
    <row r="25" spans="2:46" x14ac:dyDescent="0.35">
      <c r="B25" s="95"/>
      <c r="C25" s="279"/>
      <c r="D25" s="280"/>
      <c r="E25" s="280"/>
      <c r="F25" s="281"/>
      <c r="G25" s="96"/>
      <c r="H25" s="141" t="s">
        <v>154</v>
      </c>
      <c r="I25" s="141"/>
      <c r="J25" s="141"/>
      <c r="K25" s="149" t="s">
        <v>87</v>
      </c>
      <c r="L25" s="149"/>
      <c r="M25" s="149"/>
      <c r="N25" s="149"/>
      <c r="O25" s="149"/>
      <c r="P25" s="149"/>
      <c r="Q25" s="149"/>
      <c r="R25" s="149"/>
      <c r="S25" s="156" t="s">
        <v>137</v>
      </c>
      <c r="T25" s="156"/>
      <c r="U25" s="156"/>
      <c r="V25" s="156"/>
      <c r="W25" s="156"/>
      <c r="X25" s="156"/>
      <c r="Y25" s="156"/>
      <c r="Z25" s="156"/>
      <c r="AA25" s="157" t="str">
        <f>HLOOKUP(A2,settings_LNG!A1:AD262,12,FALSE)</f>
        <v>Тут · явл. пробелом (быстрый ввод для ленивых)</v>
      </c>
      <c r="AB25" s="157"/>
      <c r="AC25" s="157"/>
      <c r="AD25" s="157"/>
      <c r="AE25" s="157"/>
      <c r="AF25" s="157"/>
      <c r="AG25" s="157"/>
      <c r="AH25" s="157"/>
      <c r="AI25" s="157"/>
      <c r="AJ25" s="157"/>
      <c r="AK25" s="157"/>
      <c r="AL25" s="96"/>
      <c r="AM25" s="181"/>
      <c r="AN25" s="182"/>
      <c r="AO25" s="182"/>
      <c r="AP25" s="182"/>
      <c r="AQ25" s="182"/>
      <c r="AR25" s="182"/>
      <c r="AS25" s="183"/>
      <c r="AT25" s="97"/>
    </row>
    <row r="26" spans="2:46" x14ac:dyDescent="0.35">
      <c r="B26" s="95"/>
      <c r="C26" s="279"/>
      <c r="D26" s="280"/>
      <c r="E26" s="280"/>
      <c r="F26" s="281"/>
      <c r="G26" s="96"/>
      <c r="H26" s="141" t="s">
        <v>155</v>
      </c>
      <c r="I26" s="141"/>
      <c r="J26" s="141"/>
      <c r="K26" s="149" t="s">
        <v>142</v>
      </c>
      <c r="L26" s="149"/>
      <c r="M26" s="149"/>
      <c r="N26" s="149"/>
      <c r="O26" s="149"/>
      <c r="P26" s="149"/>
      <c r="Q26" s="149"/>
      <c r="R26" s="149"/>
      <c r="S26" s="156"/>
      <c r="T26" s="156"/>
      <c r="U26" s="156"/>
      <c r="V26" s="156"/>
      <c r="W26" s="156"/>
      <c r="X26" s="156"/>
      <c r="Y26" s="156"/>
      <c r="Z26" s="156"/>
      <c r="AA26" s="157" t="str">
        <f>HLOOKUP(A2,settings_LNG!A1:AD262,13,FALSE)</f>
        <v>Больше для выбора в контекстном меню</v>
      </c>
      <c r="AB26" s="157"/>
      <c r="AC26" s="157"/>
      <c r="AD26" s="157"/>
      <c r="AE26" s="157"/>
      <c r="AF26" s="157"/>
      <c r="AG26" s="157"/>
      <c r="AH26" s="157"/>
      <c r="AI26" s="157"/>
      <c r="AJ26" s="157"/>
      <c r="AK26" s="157"/>
      <c r="AL26" s="96"/>
      <c r="AM26" s="181"/>
      <c r="AN26" s="182"/>
      <c r="AO26" s="182"/>
      <c r="AP26" s="182"/>
      <c r="AQ26" s="182"/>
      <c r="AR26" s="182"/>
      <c r="AS26" s="183"/>
      <c r="AT26" s="97"/>
    </row>
    <row r="27" spans="2:46" x14ac:dyDescent="0.35">
      <c r="B27" s="95"/>
      <c r="C27" s="279"/>
      <c r="D27" s="280"/>
      <c r="E27" s="280"/>
      <c r="F27" s="281"/>
      <c r="G27" s="96"/>
      <c r="H27" s="141" t="s">
        <v>156</v>
      </c>
      <c r="I27" s="141"/>
      <c r="J27" s="141"/>
      <c r="K27" s="149" t="str">
        <f>HLOOKUP(A2,settings_LNG!A1:AD262,16,FALSE)</f>
        <v>Контекстное меню</v>
      </c>
      <c r="L27" s="149"/>
      <c r="M27" s="149"/>
      <c r="N27" s="149"/>
      <c r="O27" s="149"/>
      <c r="P27" s="149"/>
      <c r="Q27" s="149"/>
      <c r="R27" s="149"/>
      <c r="S27" s="156"/>
      <c r="T27" s="156"/>
      <c r="U27" s="156"/>
      <c r="V27" s="156"/>
      <c r="W27" s="156"/>
      <c r="X27" s="156"/>
      <c r="Y27" s="156"/>
      <c r="Z27" s="156"/>
      <c r="AA27" s="157" t="str">
        <f>HLOOKUP(A2,settings_LNG!A1:AD262,14,FALSE)</f>
        <v>Именно клавиатура, не правая кнопка мыши</v>
      </c>
      <c r="AB27" s="157"/>
      <c r="AC27" s="157"/>
      <c r="AD27" s="157"/>
      <c r="AE27" s="157"/>
      <c r="AF27" s="157"/>
      <c r="AG27" s="157"/>
      <c r="AH27" s="157"/>
      <c r="AI27" s="157"/>
      <c r="AJ27" s="157"/>
      <c r="AK27" s="157"/>
      <c r="AL27" s="96"/>
      <c r="AM27" s="181"/>
      <c r="AN27" s="182"/>
      <c r="AO27" s="182"/>
      <c r="AP27" s="182"/>
      <c r="AQ27" s="182"/>
      <c r="AR27" s="182"/>
      <c r="AS27" s="183"/>
      <c r="AT27" s="97"/>
    </row>
    <row r="28" spans="2:46" ht="15.6" customHeight="1" x14ac:dyDescent="0.35">
      <c r="B28" s="95"/>
      <c r="C28" s="279"/>
      <c r="D28" s="280"/>
      <c r="E28" s="280"/>
      <c r="F28" s="281"/>
      <c r="G28" s="96"/>
      <c r="H28" s="141" t="s">
        <v>157</v>
      </c>
      <c r="I28" s="141"/>
      <c r="J28" s="141"/>
      <c r="K28" s="142" t="s">
        <v>16</v>
      </c>
      <c r="L28" s="142"/>
      <c r="M28" s="142"/>
      <c r="N28" s="142"/>
      <c r="O28" s="142"/>
      <c r="P28" s="142"/>
      <c r="Q28" s="142"/>
      <c r="R28" s="142"/>
      <c r="S28" s="252" t="s">
        <v>107</v>
      </c>
      <c r="T28" s="252"/>
      <c r="U28" s="252"/>
      <c r="V28" s="252"/>
      <c r="W28" s="252"/>
      <c r="X28" s="252"/>
      <c r="Y28" s="252"/>
      <c r="Z28" s="252"/>
      <c r="AA28" s="157" t="str">
        <f>HLOOKUP(A2,settings_LNG!A1:AD262,15,FALSE)</f>
        <v>Анг. отр. скобка (по шифту ‘ внутренняя в “ ”)</v>
      </c>
      <c r="AB28" s="157"/>
      <c r="AC28" s="157"/>
      <c r="AD28" s="157"/>
      <c r="AE28" s="157"/>
      <c r="AF28" s="157"/>
      <c r="AG28" s="157"/>
      <c r="AH28" s="157"/>
      <c r="AI28" s="157"/>
      <c r="AJ28" s="157"/>
      <c r="AK28" s="157"/>
      <c r="AL28" s="96"/>
      <c r="AM28" s="184"/>
      <c r="AN28" s="185"/>
      <c r="AO28" s="185"/>
      <c r="AP28" s="185"/>
      <c r="AQ28" s="185"/>
      <c r="AR28" s="185"/>
      <c r="AS28" s="186"/>
      <c r="AT28" s="97"/>
    </row>
    <row r="29" spans="2:46" x14ac:dyDescent="0.35">
      <c r="B29" s="95"/>
      <c r="C29" s="279"/>
      <c r="D29" s="280"/>
      <c r="E29" s="280"/>
      <c r="F29" s="281"/>
      <c r="G29" s="96"/>
      <c r="H29" s="286" t="str">
        <f>HLOOKUP(A2,settings_LNG!A1:AD262,17,FALSE)</f>
        <v>Поддержа дополнительных комбинаций клавиш (если их не отключат в настройках):</v>
      </c>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96"/>
      <c r="AM29" s="96"/>
      <c r="AN29" s="96"/>
      <c r="AO29" s="96"/>
      <c r="AP29" s="96"/>
      <c r="AQ29" s="96"/>
      <c r="AR29" s="96"/>
      <c r="AS29" s="96"/>
      <c r="AT29" s="97"/>
    </row>
    <row r="30" spans="2:46" x14ac:dyDescent="0.35">
      <c r="B30" s="95"/>
      <c r="C30" s="279"/>
      <c r="D30" s="280"/>
      <c r="E30" s="280"/>
      <c r="F30" s="281"/>
      <c r="G30" s="96"/>
      <c r="H30" s="275" t="str">
        <f>HLOOKUP(A2,settings_LNG!A1:AD262,18,FALSE)</f>
        <v>Вставка текста без форматирования: Ctrl + Alt + V. Сменить раскладку уже набранного слова на текущую: RAlt + BackSpace</v>
      </c>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101"/>
      <c r="AM30" s="101"/>
      <c r="AN30" s="101"/>
      <c r="AO30" s="101"/>
      <c r="AP30" s="101"/>
      <c r="AQ30" s="101"/>
      <c r="AR30" s="101"/>
      <c r="AS30" s="96"/>
      <c r="AT30" s="97"/>
    </row>
    <row r="31" spans="2:46" x14ac:dyDescent="0.35">
      <c r="B31" s="95"/>
      <c r="C31" s="279"/>
      <c r="D31" s="280"/>
      <c r="E31" s="280"/>
      <c r="F31" s="281"/>
      <c r="G31" s="96"/>
      <c r="H31" s="275" t="str">
        <f>HLOOKUP(A2,settings_LNG!A1:AD262,19,FALSE)</f>
        <v>Выделенный текст в нижний регистр: Alt + Pause  (в верхний регистр: Alt + Shift + Pause).</v>
      </c>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102"/>
      <c r="AM31" s="102"/>
      <c r="AN31" s="102"/>
      <c r="AO31" s="102"/>
      <c r="AP31" s="102"/>
      <c r="AQ31" s="102"/>
      <c r="AR31" s="102"/>
      <c r="AS31" s="96"/>
      <c r="AT31" s="97"/>
    </row>
    <row r="32" spans="2:46" ht="28.2" customHeight="1" x14ac:dyDescent="0.35">
      <c r="B32" s="95"/>
      <c r="C32" s="282"/>
      <c r="D32" s="283"/>
      <c r="E32" s="283"/>
      <c r="F32" s="284"/>
      <c r="G32" s="96"/>
      <c r="H32" s="274" t="str">
        <f>HLOOKUP(A2,settings_LNG!A1:AD263,20,FALSE)</f>
        <v>Транслитерация (из translit_1) выделенного текста:  Alt + ScrollLock,  для имён файлов (из translit_2): Alt + Shift + ScrollLock, (молд. кирилицу на рум. латиницу: Alt + Win + ScrollLock)</v>
      </c>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103"/>
      <c r="AM32" s="103"/>
      <c r="AN32" s="103"/>
      <c r="AO32" s="103"/>
      <c r="AP32" s="103"/>
      <c r="AQ32" s="103"/>
      <c r="AR32" s="103"/>
      <c r="AS32" s="96"/>
      <c r="AT32" s="97"/>
    </row>
    <row r="33" spans="1:46" x14ac:dyDescent="0.35">
      <c r="B33" s="104"/>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6"/>
    </row>
    <row r="38" spans="1:46" x14ac:dyDescent="0.35">
      <c r="A38" s="146" t="str">
        <f>settings_INI!B2</f>
        <v>Visibility of the alphabet =ru= Видимость алфавита</v>
      </c>
      <c r="B38" s="147"/>
      <c r="C38" s="147"/>
      <c r="D38" s="147"/>
      <c r="E38" s="147"/>
      <c r="F38" s="148"/>
    </row>
    <row r="39" spans="1:46" x14ac:dyDescent="0.35">
      <c r="A39" s="114" t="str">
        <f>settings_INI!B3</f>
        <v>Parameter</v>
      </c>
      <c r="B39" s="119"/>
      <c r="C39" s="115"/>
      <c r="D39" s="116" t="str">
        <f>settings_INI!C3</f>
        <v>Value</v>
      </c>
      <c r="E39" s="117"/>
      <c r="F39" s="117"/>
    </row>
    <row r="40" spans="1:46" ht="16.8" x14ac:dyDescent="0.35">
      <c r="A40" s="136" t="str">
        <f>settings_INI!B4</f>
        <v>Alphabet1_EN</v>
      </c>
      <c r="B40" s="137"/>
      <c r="C40" s="138"/>
      <c r="D40" s="118">
        <f>IF(settings_INI!C4="", "", settings_INI!C4)</f>
        <v>1</v>
      </c>
      <c r="E40" s="118"/>
      <c r="F40" s="118"/>
      <c r="H40" s="111" t="s">
        <v>556</v>
      </c>
      <c r="I40" s="110"/>
      <c r="J40" s="110"/>
      <c r="K40" s="110"/>
      <c r="L40" s="110"/>
      <c r="M40" s="110"/>
      <c r="N40" s="110"/>
      <c r="O40" s="110"/>
      <c r="P40" s="110"/>
      <c r="Q40" s="110"/>
      <c r="R40" s="110"/>
      <c r="S40" s="110"/>
    </row>
    <row r="41" spans="1:46" x14ac:dyDescent="0.35">
      <c r="A41" s="136" t="str">
        <f>settings_INI!B5</f>
        <v>Alphabet2</v>
      </c>
      <c r="B41" s="137"/>
      <c r="C41" s="138"/>
      <c r="D41" s="118">
        <f>IF(settings_INI!C5="", "", settings_INI!C5)</f>
        <v>1</v>
      </c>
      <c r="E41" s="118"/>
      <c r="F41" s="118"/>
    </row>
    <row r="42" spans="1:46" x14ac:dyDescent="0.35">
      <c r="A42" s="114" t="str">
        <f>settings_INI!B6</f>
        <v>INI file setup =ru= Настройки из INI файла</v>
      </c>
      <c r="B42" s="119"/>
      <c r="C42" s="119"/>
      <c r="D42" s="119"/>
      <c r="E42" s="119"/>
      <c r="F42" s="115"/>
    </row>
    <row r="43" spans="1:46" x14ac:dyDescent="0.35">
      <c r="A43" s="114" t="str">
        <f>settings_INI!B7</f>
        <v>Parameter</v>
      </c>
      <c r="B43" s="119"/>
      <c r="C43" s="115"/>
      <c r="D43" s="116" t="str">
        <f>settings_INI!C7</f>
        <v>Value</v>
      </c>
      <c r="E43" s="117"/>
      <c r="F43" s="117"/>
      <c r="H43" s="285"/>
      <c r="I43" s="285"/>
      <c r="J43" s="285"/>
      <c r="K43" s="285"/>
      <c r="L43" s="285"/>
      <c r="M43" s="285"/>
      <c r="N43" s="285"/>
      <c r="O43" s="285"/>
      <c r="P43" s="285"/>
      <c r="Q43" s="285"/>
      <c r="R43" s="285"/>
      <c r="S43" s="285"/>
      <c r="T43" s="285"/>
      <c r="U43" s="285"/>
      <c r="V43" s="285"/>
      <c r="W43" s="285"/>
      <c r="X43" s="285"/>
      <c r="Y43" s="285"/>
      <c r="Z43" s="285"/>
      <c r="AA43" s="285"/>
      <c r="AB43" s="285"/>
      <c r="AC43" s="285"/>
      <c r="AD43" s="285"/>
      <c r="AE43" s="285"/>
      <c r="AF43" s="285"/>
      <c r="AG43" s="285"/>
      <c r="AH43" s="285"/>
      <c r="AI43" s="285"/>
      <c r="AJ43" s="285"/>
      <c r="AK43" s="285"/>
    </row>
    <row r="44" spans="1:46" x14ac:dyDescent="0.35">
      <c r="A44" s="133" t="str">
        <f>settings_INI!B8</f>
        <v>RWinBirmanLayout</v>
      </c>
      <c r="B44" s="134"/>
      <c r="C44" s="135"/>
      <c r="D44" s="118">
        <f>IF(settings_INI!C8="", "", settings_INI!C8)</f>
        <v>1</v>
      </c>
      <c r="E44" s="118"/>
      <c r="F44" s="118"/>
    </row>
    <row r="45" spans="1:46" x14ac:dyDescent="0.35">
      <c r="A45" s="120" t="str">
        <f>settings_INI!B9</f>
        <v>RAltAddMouse</v>
      </c>
      <c r="B45" s="121"/>
      <c r="C45" s="122"/>
      <c r="D45" s="118">
        <f>IF(settings_INI!C9="", "", settings_INI!C9)</f>
        <v>1</v>
      </c>
      <c r="E45" s="118"/>
      <c r="F45" s="118"/>
    </row>
    <row r="46" spans="1:46" x14ac:dyDescent="0.35">
      <c r="A46" s="123" t="str">
        <f>settings_INI!B10</f>
        <v>RAltAddCursor</v>
      </c>
      <c r="B46" s="124"/>
      <c r="C46" s="125"/>
      <c r="D46" s="118">
        <f>IF(settings_INI!C10="", "", settings_INI!C10)</f>
        <v>1</v>
      </c>
      <c r="E46" s="118"/>
      <c r="F46" s="118"/>
    </row>
    <row r="47" spans="1:46" x14ac:dyDescent="0.35">
      <c r="A47" s="130" t="str">
        <f>settings_INI!B11</f>
        <v>RAltAddChars</v>
      </c>
      <c r="B47" s="131"/>
      <c r="C47" s="132"/>
      <c r="D47" s="118">
        <f>IF(settings_INI!C11="", "", settings_INI!C11)</f>
        <v>1</v>
      </c>
      <c r="E47" s="118"/>
      <c r="F47" s="118"/>
    </row>
    <row r="48" spans="1:46" x14ac:dyDescent="0.35">
      <c r="A48" s="133" t="str">
        <f>settings_INI!B12</f>
        <v>RWinReassign</v>
      </c>
      <c r="B48" s="134"/>
      <c r="C48" s="135"/>
      <c r="D48" s="118" t="str">
        <f>IF(settings_INI!C12="", "", settings_INI!C12)</f>
        <v>Disable</v>
      </c>
      <c r="E48" s="118"/>
      <c r="F48" s="118"/>
    </row>
    <row r="49" spans="1:6" x14ac:dyDescent="0.35">
      <c r="A49" s="133" t="str">
        <f>settings_INI!B13</f>
        <v>RWinOption</v>
      </c>
      <c r="B49" s="134"/>
      <c r="C49" s="135"/>
      <c r="D49" s="118" t="str">
        <f>IF(settings_INI!C13="", "", settings_INI!C13)</f>
        <v>Disable</v>
      </c>
      <c r="E49" s="118"/>
      <c r="F49" s="118"/>
    </row>
    <row r="50" spans="1:6" x14ac:dyDescent="0.35">
      <c r="A50" s="130" t="str">
        <f>settings_INI!B14</f>
        <v>RAltReassign</v>
      </c>
      <c r="B50" s="131"/>
      <c r="C50" s="132"/>
      <c r="D50" s="118" t="str">
        <f>IF(settings_INI!C14="", "", settings_INI!C14)</f>
        <v>Disable</v>
      </c>
      <c r="E50" s="118"/>
      <c r="F50" s="118"/>
    </row>
    <row r="51" spans="1:6" x14ac:dyDescent="0.35">
      <c r="A51" s="130" t="str">
        <f>settings_INI!B15</f>
        <v>RAltOption</v>
      </c>
      <c r="B51" s="131"/>
      <c r="C51" s="132"/>
      <c r="D51" s="118">
        <f>IF(settings_INI!C15="", "", settings_INI!C15)</f>
        <v>3</v>
      </c>
      <c r="E51" s="118"/>
      <c r="F51" s="118"/>
    </row>
    <row r="52" spans="1:6" x14ac:dyDescent="0.35">
      <c r="A52" s="153" t="str">
        <f>settings_INI!B16</f>
        <v>LShift_RShift_CapsLock</v>
      </c>
      <c r="B52" s="154"/>
      <c r="C52" s="155"/>
      <c r="D52" s="118">
        <f>IF(settings_INI!C16="", "", settings_INI!C16)</f>
        <v>1</v>
      </c>
      <c r="E52" s="118"/>
      <c r="F52" s="118"/>
    </row>
    <row r="53" spans="1:6" x14ac:dyDescent="0.35">
      <c r="A53" s="150" t="str">
        <f>settings_INI!B17</f>
        <v>CapsLockReassign</v>
      </c>
      <c r="B53" s="151"/>
      <c r="C53" s="152"/>
      <c r="D53" s="118" t="str">
        <f>IF(settings_INI!C17="", "", settings_INI!C17)</f>
        <v>LCtrl</v>
      </c>
      <c r="E53" s="118"/>
      <c r="F53" s="118"/>
    </row>
    <row r="54" spans="1:6" x14ac:dyDescent="0.35">
      <c r="A54" s="150" t="str">
        <f>settings_INI!B18</f>
        <v>CapsLockOption</v>
      </c>
      <c r="B54" s="151"/>
      <c r="C54" s="152"/>
      <c r="D54" s="118" t="str">
        <f>IF(settings_INI!C18="", "", settings_INI!C18)</f>
        <v>Disable</v>
      </c>
      <c r="E54" s="118"/>
      <c r="F54" s="118"/>
    </row>
    <row r="55" spans="1:6" x14ac:dyDescent="0.35">
      <c r="A55" s="150" t="str">
        <f>settings_INI!B19</f>
        <v>LShiftOption</v>
      </c>
      <c r="B55" s="151"/>
      <c r="C55" s="152"/>
      <c r="D55" s="118">
        <f>IF(settings_INI!C19="", "", settings_INI!C19)</f>
        <v>1</v>
      </c>
      <c r="E55" s="118"/>
      <c r="F55" s="118"/>
    </row>
    <row r="56" spans="1:6" x14ac:dyDescent="0.35">
      <c r="A56" s="150" t="str">
        <f>settings_INI!B20</f>
        <v>RShiftOption</v>
      </c>
      <c r="B56" s="151"/>
      <c r="C56" s="152"/>
      <c r="D56" s="118">
        <f>IF(settings_INI!C20="", "", settings_INI!C20)</f>
        <v>2</v>
      </c>
      <c r="E56" s="118"/>
      <c r="F56" s="118"/>
    </row>
    <row r="57" spans="1:6" x14ac:dyDescent="0.35">
      <c r="A57" s="150" t="str">
        <f>settings_INI!B21</f>
        <v>LCtrlOption</v>
      </c>
      <c r="B57" s="151"/>
      <c r="C57" s="152"/>
      <c r="D57" s="118" t="str">
        <f>IF(settings_INI!C21="", "", settings_INI!C21)</f>
        <v/>
      </c>
      <c r="E57" s="118"/>
      <c r="F57" s="118"/>
    </row>
    <row r="58" spans="1:6" x14ac:dyDescent="0.35">
      <c r="A58" s="150" t="str">
        <f>settings_INI!B22</f>
        <v>RCtrlReassign</v>
      </c>
      <c r="B58" s="151"/>
      <c r="C58" s="152"/>
      <c r="D58" s="118" t="str">
        <f>IF(settings_INI!C22="", "", settings_INI!C22)</f>
        <v>RAlt</v>
      </c>
      <c r="E58" s="118"/>
      <c r="F58" s="118"/>
    </row>
    <row r="59" spans="1:6" x14ac:dyDescent="0.35">
      <c r="A59" s="150" t="str">
        <f>settings_INI!B23</f>
        <v>RCtrlOption</v>
      </c>
      <c r="B59" s="151"/>
      <c r="C59" s="152"/>
      <c r="D59" s="118" t="str">
        <f>IF(settings_INI!C23="", "", settings_INI!C23)</f>
        <v>Disable</v>
      </c>
      <c r="E59" s="118"/>
      <c r="F59" s="118"/>
    </row>
    <row r="60" spans="1:6" x14ac:dyDescent="0.35">
      <c r="A60" s="136" t="str">
        <f>settings_INI!B24</f>
        <v>LAltSpaceOption</v>
      </c>
      <c r="B60" s="137"/>
      <c r="C60" s="138"/>
      <c r="D60" s="118">
        <f>IF(settings_INI!C24="", "", settings_INI!C24)</f>
        <v>4</v>
      </c>
      <c r="E60" s="118"/>
      <c r="F60" s="118"/>
    </row>
    <row r="61" spans="1:6" x14ac:dyDescent="0.35">
      <c r="A61" s="136" t="str">
        <f>settings_INI!B25</f>
        <v>LAlt13_Enable</v>
      </c>
      <c r="B61" s="137"/>
      <c r="C61" s="138"/>
      <c r="D61" s="118">
        <f>IF(settings_INI!C25="", "", settings_INI!C25)</f>
        <v>1</v>
      </c>
      <c r="E61" s="118"/>
      <c r="F61" s="118"/>
    </row>
  </sheetData>
  <mergeCells count="125">
    <mergeCell ref="D3:F3"/>
    <mergeCell ref="C5:F11"/>
    <mergeCell ref="C13:F21"/>
    <mergeCell ref="H32:AK32"/>
    <mergeCell ref="H30:AK30"/>
    <mergeCell ref="A47:C47"/>
    <mergeCell ref="A48:C48"/>
    <mergeCell ref="A49:C49"/>
    <mergeCell ref="C23:F32"/>
    <mergeCell ref="H43:AK43"/>
    <mergeCell ref="H29:AK29"/>
    <mergeCell ref="H31:AK31"/>
    <mergeCell ref="D47:F47"/>
    <mergeCell ref="D48:F48"/>
    <mergeCell ref="D49:F49"/>
    <mergeCell ref="AJ19:AK19"/>
    <mergeCell ref="H20:AK20"/>
    <mergeCell ref="H21:AK21"/>
    <mergeCell ref="H22:AK22"/>
    <mergeCell ref="H23:J23"/>
    <mergeCell ref="J17:K17"/>
    <mergeCell ref="L17:M18"/>
    <mergeCell ref="N17:AC17"/>
    <mergeCell ref="J18:K18"/>
    <mergeCell ref="AJ17:AK17"/>
    <mergeCell ref="AJ18:AK18"/>
    <mergeCell ref="AM23:AS28"/>
    <mergeCell ref="H3:AG3"/>
    <mergeCell ref="AH3:AM3"/>
    <mergeCell ref="H4:AG4"/>
    <mergeCell ref="AJ7:AK7"/>
    <mergeCell ref="I8:J8"/>
    <mergeCell ref="AI8:AK10"/>
    <mergeCell ref="I9:J9"/>
    <mergeCell ref="H10:J10"/>
    <mergeCell ref="AH11:AK13"/>
    <mergeCell ref="H13:K13"/>
    <mergeCell ref="H14:L15"/>
    <mergeCell ref="AG14:AK15"/>
    <mergeCell ref="H11:I12"/>
    <mergeCell ref="AM5:AS5"/>
    <mergeCell ref="AM7:AS9"/>
    <mergeCell ref="AM11:AS13"/>
    <mergeCell ref="AM15:AS21"/>
    <mergeCell ref="AD17:AE17"/>
    <mergeCell ref="AD18:AE18"/>
    <mergeCell ref="S28:Z28"/>
    <mergeCell ref="AA28:AK28"/>
    <mergeCell ref="N18:AC18"/>
    <mergeCell ref="L19:M19"/>
    <mergeCell ref="N19:Q19"/>
    <mergeCell ref="R19:Y19"/>
    <mergeCell ref="AH17:AI17"/>
    <mergeCell ref="AH18:AI18"/>
    <mergeCell ref="AH19:AI19"/>
    <mergeCell ref="AF17:AG17"/>
    <mergeCell ref="AF18:AG18"/>
    <mergeCell ref="S26:Z26"/>
    <mergeCell ref="AA26:AK26"/>
    <mergeCell ref="H27:J27"/>
    <mergeCell ref="K27:R27"/>
    <mergeCell ref="S27:Z27"/>
    <mergeCell ref="AA27:AK27"/>
    <mergeCell ref="AF19:AG19"/>
    <mergeCell ref="S24:Z24"/>
    <mergeCell ref="AA24:AK24"/>
    <mergeCell ref="S25:Z25"/>
    <mergeCell ref="AA25:AK25"/>
    <mergeCell ref="AD19:AE19"/>
    <mergeCell ref="AA23:AK23"/>
    <mergeCell ref="H24:J24"/>
    <mergeCell ref="K23:R23"/>
    <mergeCell ref="S23:Z23"/>
    <mergeCell ref="D51:F51"/>
    <mergeCell ref="D52:F52"/>
    <mergeCell ref="D53:F53"/>
    <mergeCell ref="D54:F54"/>
    <mergeCell ref="D55:F55"/>
    <mergeCell ref="D56:F56"/>
    <mergeCell ref="D57:F57"/>
    <mergeCell ref="A51:C51"/>
    <mergeCell ref="A52:C52"/>
    <mergeCell ref="A53:C53"/>
    <mergeCell ref="A54:C54"/>
    <mergeCell ref="A59:C59"/>
    <mergeCell ref="D59:F59"/>
    <mergeCell ref="A60:C60"/>
    <mergeCell ref="D60:F60"/>
    <mergeCell ref="A61:C61"/>
    <mergeCell ref="D61:F61"/>
    <mergeCell ref="A55:C55"/>
    <mergeCell ref="A56:C56"/>
    <mergeCell ref="A57:C57"/>
    <mergeCell ref="A58:C58"/>
    <mergeCell ref="D58:F58"/>
    <mergeCell ref="A50:C50"/>
    <mergeCell ref="D50:F50"/>
    <mergeCell ref="A44:C44"/>
    <mergeCell ref="A41:C41"/>
    <mergeCell ref="D41:F41"/>
    <mergeCell ref="H19:I19"/>
    <mergeCell ref="J19:K19"/>
    <mergeCell ref="H28:J28"/>
    <mergeCell ref="K28:R28"/>
    <mergeCell ref="A38:F38"/>
    <mergeCell ref="A39:C39"/>
    <mergeCell ref="D39:F39"/>
    <mergeCell ref="A40:C40"/>
    <mergeCell ref="D40:F40"/>
    <mergeCell ref="K24:R24"/>
    <mergeCell ref="H25:J25"/>
    <mergeCell ref="K25:R25"/>
    <mergeCell ref="H26:J26"/>
    <mergeCell ref="K26:R26"/>
    <mergeCell ref="D43:F43"/>
    <mergeCell ref="D44:F44"/>
    <mergeCell ref="A42:F42"/>
    <mergeCell ref="A45:C45"/>
    <mergeCell ref="D45:F45"/>
    <mergeCell ref="A46:C46"/>
    <mergeCell ref="D46:F46"/>
    <mergeCell ref="A43:C43"/>
    <mergeCell ref="J11:K11"/>
    <mergeCell ref="J12:K12"/>
    <mergeCell ref="H17:I18"/>
  </mergeCells>
  <conditionalFormatting sqref="K5:K6 M5:M6 O5:O6 Q5:Q6 S5:S6 U5:U6 W5:W6 Y5:Y6 AA5:AA6 AC5:AC6 AE5:AE6 AG5:AG6 L8:L9 N8:N9 P8:P9 R8:R9 T8:T9 V8:V9 X8:X9 Z8:Z9 AB8:AB9 AD8:AD9 AF8:AF9 AH8:AH9 M11:M12 O11:O12 Q11:Q12 S11:S12 W11:W12 U11:U12 Y11:Y12 AA11:AA12 AC11:AC12 AE11:AE12 AG11:AG12 N14:N15 P14:P15 R14:R15 T14:T15 V14:V15 X14:X15 Z14:Z15 AB14:AB15 AD14:AD15 AF14:AF15 I5:I6">
    <cfRule type="expression" dxfId="180" priority="12">
      <formula>($D$44&lt;&gt;1)</formula>
    </cfRule>
  </conditionalFormatting>
  <conditionalFormatting sqref="C5 W8 Y8 AA8 AC8 AD11 AB11 Z11 X11 O14 Q14 R11:R12 P11:P12 N11:N12 O8:O9 Q8:Q9 H8:I9">
    <cfRule type="expression" dxfId="179" priority="11">
      <formula>($D$45&lt;&gt;1)</formula>
    </cfRule>
  </conditionalFormatting>
  <conditionalFormatting sqref="X6 Z6 AB6 W9 Y9 AA9 AC9 AD12 AB12 Z12 X12 V12 T12 S15 W15 S9 U9">
    <cfRule type="expression" dxfId="178" priority="10">
      <formula>$D$46&lt;&gt;1</formula>
    </cfRule>
  </conditionalFormatting>
  <conditionalFormatting sqref="I7 K7 M7 O7 Q7 S7 U7 W7 Y7 AA7 AC7 AE7 AG7 AI7 D3">
    <cfRule type="expression" dxfId="177" priority="9">
      <formula>$D$61&lt;&gt;1</formula>
    </cfRule>
  </conditionalFormatting>
  <conditionalFormatting sqref="AM5 D3 AM7">
    <cfRule type="expression" dxfId="176" priority="8">
      <formula>$D$61&lt;&gt;1</formula>
    </cfRule>
  </conditionalFormatting>
  <conditionalFormatting sqref="AM11">
    <cfRule type="expression" dxfId="175" priority="7">
      <formula>$D$44&lt;&gt;1</formula>
    </cfRule>
  </conditionalFormatting>
  <conditionalFormatting sqref="X5:X6">
    <cfRule type="expression" dxfId="174" priority="6">
      <formula>$D$46&lt;&gt;1</formula>
    </cfRule>
  </conditionalFormatting>
  <conditionalFormatting sqref="H5:H6 J5:J6 L5:L6 N5:N6 P5:P6 R5:R6 T5:T6 V5:V6 AD5:AD6 AF5:AF6 AE8:AE9 AG8:AG9 K8:K9 M8:M9 L11:L12 M14:M15 O15 Q15 U14:U15 Y14:Y15 AA14:AA15 AC14:AC15 AF11:AF12 AE14:AE15 AH5:AK6">
    <cfRule type="expression" dxfId="173" priority="5">
      <formula>$D$47&lt;&gt;1</formula>
    </cfRule>
  </conditionalFormatting>
  <conditionalFormatting sqref="AH3:AM3">
    <cfRule type="expression" dxfId="172" priority="4">
      <formula>$D$47&lt;&gt;1</formula>
    </cfRule>
  </conditionalFormatting>
  <conditionalFormatting sqref="K10 M10 O10 Q10 S10 U10 W10 Y10 AA10 AC10 AE10 AG10 L13 N13 P13 R13 T13 V13 X13 Z13 AB13 AD13 AF13 AE16 AC16 AA16 Y16 W16 U16 S16 Q16 O16 M16">
    <cfRule type="expression" dxfId="171" priority="3">
      <formula>$D$40&lt;&gt;1</formula>
    </cfRule>
  </conditionalFormatting>
  <conditionalFormatting sqref="L10 N10 P10 R10 T10 V10 X10 Z10 AB10 AD10 AF10 AH10 AG13 AE13 AC13 AA13 Y13 W13 U13 S13 Q13 O13 M13 N16 P16 R16 T16 V16 X16 Z16 AB16 AD16 AF16 R19:Y19">
    <cfRule type="expression" dxfId="170" priority="2">
      <formula>$D$41&lt;&gt;1</formula>
    </cfRule>
  </conditionalFormatting>
  <conditionalFormatting sqref="H11:I12">
    <cfRule type="expression" dxfId="169" priority="1">
      <formula>$D$52&lt;&gt;1</formula>
    </cfRule>
  </conditionalFormatting>
  <pageMargins left="0.7" right="0.7" top="0.75" bottom="0.75" header="0.3" footer="0.3"/>
  <pageSetup paperSize="8"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1"/>
  <sheetViews>
    <sheetView zoomScale="88" zoomScaleNormal="88" workbookViewId="0">
      <selection activeCell="AJ18" sqref="AJ18:AK18"/>
    </sheetView>
  </sheetViews>
  <sheetFormatPr defaultRowHeight="15.6" x14ac:dyDescent="0.35"/>
  <cols>
    <col min="1" max="1" width="15.6640625" style="5" customWidth="1"/>
    <col min="2" max="2" width="2.77734375" style="5" customWidth="1"/>
    <col min="3" max="4" width="7.21875" style="5" customWidth="1"/>
    <col min="5" max="5" width="8.88671875" style="5"/>
    <col min="6" max="6" width="9" style="5" customWidth="1"/>
    <col min="7" max="7" width="1.77734375" style="5" customWidth="1"/>
    <col min="8" max="37" width="4.21875" style="5" customWidth="1"/>
    <col min="38" max="43" width="3.109375" style="5" customWidth="1"/>
    <col min="44" max="44" width="8" style="5" customWidth="1"/>
    <col min="45" max="45" width="3.109375" style="5" customWidth="1"/>
    <col min="46" max="46" width="2.6640625" style="5" customWidth="1"/>
    <col min="47" max="16384" width="8.88671875" style="5"/>
  </cols>
  <sheetData>
    <row r="1" spans="1:46" ht="10.199999999999999" customHeight="1" x14ac:dyDescent="0.35"/>
    <row r="2" spans="1:46" x14ac:dyDescent="0.35">
      <c r="A2" s="39" t="s">
        <v>173</v>
      </c>
      <c r="B2" s="91"/>
      <c r="C2" s="92"/>
      <c r="D2" s="92"/>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2"/>
      <c r="AM2" s="92"/>
      <c r="AN2" s="92"/>
      <c r="AO2" s="92"/>
      <c r="AP2" s="92"/>
      <c r="AQ2" s="92"/>
      <c r="AR2" s="92"/>
      <c r="AS2" s="92"/>
      <c r="AT2" s="94"/>
    </row>
    <row r="3" spans="1:46" ht="20.399999999999999" customHeight="1" x14ac:dyDescent="0.45">
      <c r="B3" s="95"/>
      <c r="C3" s="96"/>
      <c r="D3" s="253" t="str">
        <f>HLOOKUP(A2,settings_LNG!A1:AD262,21,FALSE)</f>
        <v>Apostrophe for ukrainian yaz</v>
      </c>
      <c r="E3" s="254"/>
      <c r="F3" s="255"/>
      <c r="G3" s="96"/>
      <c r="H3" s="187" t="str">
        <f>HLOOKUP(A2,settings_LNG!A1:AD262,2,FALSE)</f>
        <v>Extension the keyboard layout in "Keybord Assistant 2.0.0"</v>
      </c>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8" t="str">
        <f>HLOOKUP(A2,settings_LNG!A1:AD262,24,FALSE)</f>
        <v>En dash</v>
      </c>
      <c r="AI3" s="189"/>
      <c r="AJ3" s="189"/>
      <c r="AK3" s="189"/>
      <c r="AL3" s="189"/>
      <c r="AM3" s="190"/>
      <c r="AN3" s="96"/>
      <c r="AO3" s="96"/>
      <c r="AP3" s="96"/>
      <c r="AQ3" s="96"/>
      <c r="AR3" s="96"/>
      <c r="AS3" s="96"/>
      <c r="AT3" s="97"/>
    </row>
    <row r="4" spans="1:46" ht="17.399999999999999" thickBot="1" x14ac:dyDescent="0.4">
      <c r="B4" s="95"/>
      <c r="C4" s="98"/>
      <c r="D4" s="98"/>
      <c r="E4" s="98"/>
      <c r="F4" s="98"/>
      <c r="G4" s="96"/>
      <c r="H4" s="191" t="str">
        <f>HLOOKUP(A2,settings_LNG!A1:AD262,3,FALSE)</f>
        <v>Program author: Krutov A.Yu.; E-mail: kaiu@mail.ru; website: kaiu.narod.ru</v>
      </c>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96"/>
      <c r="AI4" s="96"/>
      <c r="AJ4" s="96"/>
      <c r="AK4" s="96"/>
      <c r="AL4" s="96"/>
      <c r="AM4" s="96"/>
      <c r="AN4" s="96"/>
      <c r="AO4" s="96"/>
      <c r="AP4" s="96"/>
      <c r="AQ4" s="96"/>
      <c r="AR4" s="96"/>
      <c r="AS4" s="96"/>
      <c r="AT4" s="97"/>
    </row>
    <row r="5" spans="1:46" s="1" customFormat="1" ht="15.6" customHeight="1" x14ac:dyDescent="0.35">
      <c r="B5" s="99"/>
      <c r="C5" s="256" t="str">
        <f>HLOOKUP(A2,settings_LNG!A1:AD262,22,FALSE)</f>
        <v xml:space="preserve">RAlt+Tab+m## - work instead of a mouse. mL2 - 2 clicks of the left button, mR - sticky right button. m↑ - move the mouse cursor. m→| - fast forward to the edge of the screen. mS↑ - scroll up. </v>
      </c>
      <c r="D5" s="257"/>
      <c r="E5" s="257"/>
      <c r="F5" s="258"/>
      <c r="G5" s="98"/>
      <c r="H5" s="16" t="s">
        <v>38</v>
      </c>
      <c r="I5" s="25" t="s">
        <v>94</v>
      </c>
      <c r="J5" s="16" t="s">
        <v>9</v>
      </c>
      <c r="K5" s="26" t="s">
        <v>112</v>
      </c>
      <c r="L5" s="16" t="s">
        <v>11</v>
      </c>
      <c r="M5" s="26" t="s">
        <v>113</v>
      </c>
      <c r="N5" s="16" t="s">
        <v>12</v>
      </c>
      <c r="O5" s="26" t="s">
        <v>114</v>
      </c>
      <c r="P5" s="16" t="s">
        <v>13</v>
      </c>
      <c r="Q5" s="26" t="s">
        <v>115</v>
      </c>
      <c r="R5" s="16" t="s">
        <v>14</v>
      </c>
      <c r="S5" s="26"/>
      <c r="T5" s="16" t="s">
        <v>42</v>
      </c>
      <c r="U5" s="25" t="s">
        <v>116</v>
      </c>
      <c r="V5" s="16" t="s">
        <v>41</v>
      </c>
      <c r="W5" s="26" t="s">
        <v>123</v>
      </c>
      <c r="X5" s="16"/>
      <c r="Y5" s="26"/>
      <c r="Z5" s="16"/>
      <c r="AA5" s="26" t="s">
        <v>168</v>
      </c>
      <c r="AB5" s="16"/>
      <c r="AC5" s="26" t="s">
        <v>169</v>
      </c>
      <c r="AD5" s="16" t="s">
        <v>17</v>
      </c>
      <c r="AE5" s="26" t="s">
        <v>17</v>
      </c>
      <c r="AF5" s="16" t="s">
        <v>8</v>
      </c>
      <c r="AG5" s="26" t="s">
        <v>8</v>
      </c>
      <c r="AH5" s="16" t="s">
        <v>44</v>
      </c>
      <c r="AI5" s="26"/>
      <c r="AJ5" s="6"/>
      <c r="AK5" s="26"/>
      <c r="AL5" s="86"/>
      <c r="AM5" s="222" t="str">
        <f>HLOOKUP(A2,settings_LNG!A1:AD262,25,FALSE)</f>
        <v>stress</v>
      </c>
      <c r="AN5" s="223"/>
      <c r="AO5" s="223"/>
      <c r="AP5" s="223"/>
      <c r="AQ5" s="223"/>
      <c r="AR5" s="223"/>
      <c r="AS5" s="224"/>
      <c r="AT5" s="100"/>
    </row>
    <row r="6" spans="1:46" s="1" customFormat="1" ht="16.2" customHeight="1" thickBot="1" x14ac:dyDescent="0.4">
      <c r="B6" s="99"/>
      <c r="C6" s="259"/>
      <c r="D6" s="260"/>
      <c r="E6" s="260"/>
      <c r="F6" s="261"/>
      <c r="G6" s="98"/>
      <c r="H6" s="3" t="s">
        <v>0</v>
      </c>
      <c r="I6" s="90" t="s">
        <v>147</v>
      </c>
      <c r="J6" s="3" t="s">
        <v>1</v>
      </c>
      <c r="K6" s="2" t="s">
        <v>95</v>
      </c>
      <c r="L6" s="3" t="s">
        <v>2</v>
      </c>
      <c r="M6" s="2" t="s">
        <v>96</v>
      </c>
      <c r="N6" s="3" t="s">
        <v>3</v>
      </c>
      <c r="O6" s="2" t="s">
        <v>97</v>
      </c>
      <c r="P6" s="3" t="s">
        <v>4</v>
      </c>
      <c r="Q6" s="2" t="s">
        <v>4</v>
      </c>
      <c r="R6" s="3" t="s">
        <v>5</v>
      </c>
      <c r="S6" s="2" t="s">
        <v>14</v>
      </c>
      <c r="T6" s="3" t="s">
        <v>6</v>
      </c>
      <c r="U6" s="2" t="s">
        <v>51</v>
      </c>
      <c r="V6" s="3" t="s">
        <v>7</v>
      </c>
      <c r="W6" s="2"/>
      <c r="X6" s="31" t="s">
        <v>46</v>
      </c>
      <c r="Y6" s="2" t="s">
        <v>41</v>
      </c>
      <c r="Z6" s="31" t="s">
        <v>47</v>
      </c>
      <c r="AA6" s="2" t="s">
        <v>52</v>
      </c>
      <c r="AB6" s="31" t="s">
        <v>48</v>
      </c>
      <c r="AC6" s="2" t="s">
        <v>54</v>
      </c>
      <c r="AD6" s="3" t="s">
        <v>18</v>
      </c>
      <c r="AE6" s="2" t="s">
        <v>18</v>
      </c>
      <c r="AF6" s="3" t="s">
        <v>43</v>
      </c>
      <c r="AG6" s="2" t="s">
        <v>43</v>
      </c>
      <c r="AH6" s="3" t="s">
        <v>19</v>
      </c>
      <c r="AI6" s="2"/>
      <c r="AJ6" s="3"/>
      <c r="AK6" s="2"/>
      <c r="AL6" s="87"/>
      <c r="AM6" s="98"/>
      <c r="AN6" s="98"/>
      <c r="AO6" s="98"/>
      <c r="AP6" s="98"/>
      <c r="AQ6" s="98"/>
      <c r="AR6" s="98"/>
      <c r="AS6" s="87"/>
      <c r="AT6" s="100"/>
    </row>
    <row r="7" spans="1:46" ht="23.4" customHeight="1" thickBot="1" x14ac:dyDescent="0.4">
      <c r="B7" s="95"/>
      <c r="C7" s="259"/>
      <c r="D7" s="260"/>
      <c r="E7" s="260"/>
      <c r="F7" s="261"/>
      <c r="G7" s="96"/>
      <c r="H7" s="109" t="s">
        <v>38</v>
      </c>
      <c r="I7" s="51" t="s">
        <v>240</v>
      </c>
      <c r="J7" s="112" t="s">
        <v>557</v>
      </c>
      <c r="K7" s="55"/>
      <c r="L7" s="112" t="s">
        <v>558</v>
      </c>
      <c r="M7" s="55"/>
      <c r="N7" s="112" t="s">
        <v>559</v>
      </c>
      <c r="O7" s="55"/>
      <c r="P7" s="112" t="s">
        <v>560</v>
      </c>
      <c r="Q7" s="55"/>
      <c r="R7" s="112" t="s">
        <v>561</v>
      </c>
      <c r="S7" s="50" t="s">
        <v>98</v>
      </c>
      <c r="T7" s="112" t="s">
        <v>562</v>
      </c>
      <c r="U7" s="51" t="s">
        <v>147</v>
      </c>
      <c r="V7" s="112" t="s">
        <v>563</v>
      </c>
      <c r="W7" s="55"/>
      <c r="X7" s="112" t="s">
        <v>566</v>
      </c>
      <c r="Y7" s="50" t="s">
        <v>93</v>
      </c>
      <c r="Z7" s="112" t="s">
        <v>564</v>
      </c>
      <c r="AA7" s="55"/>
      <c r="AB7" s="112" t="s">
        <v>565</v>
      </c>
      <c r="AC7" s="55"/>
      <c r="AD7" s="79" t="s">
        <v>20</v>
      </c>
      <c r="AE7" s="53" t="s">
        <v>160</v>
      </c>
      <c r="AF7" s="79" t="s">
        <v>21</v>
      </c>
      <c r="AG7" s="54" t="s">
        <v>37</v>
      </c>
      <c r="AH7" s="4" t="s">
        <v>22</v>
      </c>
      <c r="AI7" s="55" t="s">
        <v>69</v>
      </c>
      <c r="AJ7" s="192" t="s">
        <v>23</v>
      </c>
      <c r="AK7" s="193"/>
      <c r="AL7" s="36"/>
      <c r="AM7" s="225" t="str">
        <f>HLOOKUP(A2,settings_LNG!A1:AD262,26,FALSE)</f>
        <v>Non-breaking space, em dash and space</v>
      </c>
      <c r="AN7" s="226"/>
      <c r="AO7" s="226"/>
      <c r="AP7" s="226"/>
      <c r="AQ7" s="226"/>
      <c r="AR7" s="226"/>
      <c r="AS7" s="227"/>
      <c r="AT7" s="108"/>
    </row>
    <row r="8" spans="1:46" s="1" customFormat="1" ht="15.6" customHeight="1" x14ac:dyDescent="0.35">
      <c r="B8" s="99"/>
      <c r="C8" s="259"/>
      <c r="D8" s="260"/>
      <c r="E8" s="260"/>
      <c r="F8" s="261"/>
      <c r="G8" s="98"/>
      <c r="H8" s="84"/>
      <c r="I8" s="194" t="str">
        <f>HLOOKUP(A2,settings_LNG!A1:AD262,4,FALSE)</f>
        <v>mouse</v>
      </c>
      <c r="J8" s="195"/>
      <c r="K8" s="81" t="s">
        <v>88</v>
      </c>
      <c r="L8" s="25" t="s">
        <v>117</v>
      </c>
      <c r="M8" s="16" t="s">
        <v>89</v>
      </c>
      <c r="N8" s="26" t="s">
        <v>164</v>
      </c>
      <c r="O8" s="33" t="s">
        <v>86</v>
      </c>
      <c r="P8" s="26" t="s">
        <v>165</v>
      </c>
      <c r="Q8" s="18" t="s">
        <v>76</v>
      </c>
      <c r="R8" s="25" t="s">
        <v>119</v>
      </c>
      <c r="S8" s="19"/>
      <c r="T8" s="26" t="s">
        <v>118</v>
      </c>
      <c r="U8" s="6"/>
      <c r="V8" s="26" t="s">
        <v>124</v>
      </c>
      <c r="W8" s="12" t="s">
        <v>135</v>
      </c>
      <c r="X8" s="26" t="s">
        <v>125</v>
      </c>
      <c r="Y8" s="10" t="s">
        <v>71</v>
      </c>
      <c r="Z8" s="26" t="s">
        <v>92</v>
      </c>
      <c r="AA8" s="12" t="s">
        <v>84</v>
      </c>
      <c r="AB8" s="26" t="s">
        <v>126</v>
      </c>
      <c r="AC8" s="13" t="s">
        <v>82</v>
      </c>
      <c r="AD8" s="26" t="s">
        <v>40</v>
      </c>
      <c r="AE8" s="16" t="s">
        <v>66</v>
      </c>
      <c r="AF8" s="26" t="s">
        <v>66</v>
      </c>
      <c r="AG8" s="16" t="s">
        <v>68</v>
      </c>
      <c r="AH8" s="27" t="s">
        <v>68</v>
      </c>
      <c r="AI8" s="196"/>
      <c r="AJ8" s="197"/>
      <c r="AK8" s="198"/>
      <c r="AL8" s="98"/>
      <c r="AM8" s="228"/>
      <c r="AN8" s="229"/>
      <c r="AO8" s="229"/>
      <c r="AP8" s="229"/>
      <c r="AQ8" s="229"/>
      <c r="AR8" s="229"/>
      <c r="AS8" s="230"/>
      <c r="AT8" s="100"/>
    </row>
    <row r="9" spans="1:46" s="1" customFormat="1" ht="15.6" customHeight="1" thickBot="1" x14ac:dyDescent="0.5">
      <c r="B9" s="99"/>
      <c r="C9" s="259"/>
      <c r="D9" s="260"/>
      <c r="E9" s="260"/>
      <c r="F9" s="261"/>
      <c r="G9" s="98"/>
      <c r="H9" s="85"/>
      <c r="I9" s="202" t="s">
        <v>134</v>
      </c>
      <c r="J9" s="203"/>
      <c r="K9" s="83" t="s">
        <v>29</v>
      </c>
      <c r="L9" s="2"/>
      <c r="M9" s="22" t="s">
        <v>31</v>
      </c>
      <c r="N9" s="2" t="s">
        <v>166</v>
      </c>
      <c r="O9" s="21" t="s">
        <v>86</v>
      </c>
      <c r="P9" s="2" t="s">
        <v>98</v>
      </c>
      <c r="Q9" s="21" t="s">
        <v>76</v>
      </c>
      <c r="R9" s="2" t="s">
        <v>99</v>
      </c>
      <c r="S9" s="29" t="s">
        <v>72</v>
      </c>
      <c r="T9" s="2" t="s">
        <v>100</v>
      </c>
      <c r="U9" s="29" t="s">
        <v>45</v>
      </c>
      <c r="V9" s="2" t="s">
        <v>101</v>
      </c>
      <c r="W9" s="30" t="s">
        <v>50</v>
      </c>
      <c r="X9" s="2" t="s">
        <v>102</v>
      </c>
      <c r="Y9" s="29" t="s">
        <v>51</v>
      </c>
      <c r="Z9" s="2" t="s">
        <v>85</v>
      </c>
      <c r="AA9" s="31" t="s">
        <v>49</v>
      </c>
      <c r="AB9" s="2" t="s">
        <v>103</v>
      </c>
      <c r="AC9" s="31" t="s">
        <v>60</v>
      </c>
      <c r="AD9" s="2" t="s">
        <v>39</v>
      </c>
      <c r="AE9" s="3" t="s">
        <v>65</v>
      </c>
      <c r="AF9" s="2" t="s">
        <v>65</v>
      </c>
      <c r="AG9" s="3" t="s">
        <v>67</v>
      </c>
      <c r="AH9" s="7" t="s">
        <v>67</v>
      </c>
      <c r="AI9" s="199"/>
      <c r="AJ9" s="200"/>
      <c r="AK9" s="201"/>
      <c r="AL9" s="98"/>
      <c r="AM9" s="231"/>
      <c r="AN9" s="232"/>
      <c r="AO9" s="232"/>
      <c r="AP9" s="232"/>
      <c r="AQ9" s="232"/>
      <c r="AR9" s="232"/>
      <c r="AS9" s="233"/>
      <c r="AT9" s="100"/>
    </row>
    <row r="10" spans="1:46" ht="23.4" customHeight="1" thickBot="1" x14ac:dyDescent="0.4">
      <c r="B10" s="95"/>
      <c r="C10" s="259"/>
      <c r="D10" s="260"/>
      <c r="E10" s="260"/>
      <c r="F10" s="261"/>
      <c r="G10" s="96"/>
      <c r="H10" s="204" t="s">
        <v>63</v>
      </c>
      <c r="I10" s="205"/>
      <c r="J10" s="206"/>
      <c r="K10" s="67" t="s">
        <v>258</v>
      </c>
      <c r="L10" s="80" t="s">
        <v>258</v>
      </c>
      <c r="M10" s="66" t="s">
        <v>260</v>
      </c>
      <c r="N10" s="80" t="s">
        <v>260</v>
      </c>
      <c r="O10" s="66" t="s">
        <v>262</v>
      </c>
      <c r="P10" s="80" t="s">
        <v>262</v>
      </c>
      <c r="Q10" s="66" t="s">
        <v>264</v>
      </c>
      <c r="R10" s="80" t="s">
        <v>264</v>
      </c>
      <c r="S10" s="66" t="s">
        <v>266</v>
      </c>
      <c r="T10" s="80" t="s">
        <v>266</v>
      </c>
      <c r="U10" s="66" t="s">
        <v>268</v>
      </c>
      <c r="V10" s="80" t="s">
        <v>268</v>
      </c>
      <c r="W10" s="66" t="s">
        <v>270</v>
      </c>
      <c r="X10" s="80" t="s">
        <v>270</v>
      </c>
      <c r="Y10" s="66" t="s">
        <v>272</v>
      </c>
      <c r="Z10" s="80" t="s">
        <v>272</v>
      </c>
      <c r="AA10" s="66" t="s">
        <v>274</v>
      </c>
      <c r="AB10" s="80" t="s">
        <v>274</v>
      </c>
      <c r="AC10" s="66" t="s">
        <v>276</v>
      </c>
      <c r="AD10" s="80" t="s">
        <v>276</v>
      </c>
      <c r="AE10" s="66" t="s">
        <v>65</v>
      </c>
      <c r="AF10" s="80" t="s">
        <v>65</v>
      </c>
      <c r="AG10" s="66" t="s">
        <v>67</v>
      </c>
      <c r="AH10" s="80" t="s">
        <v>67</v>
      </c>
      <c r="AI10" s="199"/>
      <c r="AJ10" s="200"/>
      <c r="AK10" s="201"/>
      <c r="AL10" s="96"/>
      <c r="AM10" s="96"/>
      <c r="AN10" s="96"/>
      <c r="AO10" s="96"/>
      <c r="AP10" s="96"/>
      <c r="AQ10" s="96"/>
      <c r="AR10" s="96"/>
      <c r="AS10" s="96"/>
      <c r="AT10" s="97"/>
    </row>
    <row r="11" spans="1:46" ht="15.6" customHeight="1" x14ac:dyDescent="0.35">
      <c r="B11" s="95"/>
      <c r="C11" s="262"/>
      <c r="D11" s="263"/>
      <c r="E11" s="263"/>
      <c r="F11" s="264"/>
      <c r="G11" s="96"/>
      <c r="H11" s="218" t="s">
        <v>158</v>
      </c>
      <c r="I11" s="219"/>
      <c r="J11" s="126" t="str">
        <f>IF( $D$54="Disable","—", IF( $D$54="AllLayouts", " LngALL", IF(AND($D$54&gt;=1,$D$54&lt;=8), " Lng" &amp; $D$54, " " &amp; $D$54 ) ))</f>
        <v>—</v>
      </c>
      <c r="K11" s="127"/>
      <c r="L11" s="81" t="s">
        <v>90</v>
      </c>
      <c r="M11" s="26" t="s">
        <v>127</v>
      </c>
      <c r="N11" s="10" t="s">
        <v>77</v>
      </c>
      <c r="O11" s="26" t="s">
        <v>167</v>
      </c>
      <c r="P11" s="10" t="s">
        <v>75</v>
      </c>
      <c r="Q11" s="26" t="s">
        <v>128</v>
      </c>
      <c r="R11" s="10" t="s">
        <v>74</v>
      </c>
      <c r="S11" s="26"/>
      <c r="T11" s="20"/>
      <c r="U11" s="89"/>
      <c r="V11" s="6"/>
      <c r="W11" s="25" t="s">
        <v>162</v>
      </c>
      <c r="X11" s="10" t="s">
        <v>79</v>
      </c>
      <c r="Y11" s="26"/>
      <c r="Z11" s="10" t="s">
        <v>80</v>
      </c>
      <c r="AA11" s="26" t="s">
        <v>107</v>
      </c>
      <c r="AB11" s="10" t="s">
        <v>81</v>
      </c>
      <c r="AC11" s="35" t="s">
        <v>108</v>
      </c>
      <c r="AD11" s="13" t="s">
        <v>83</v>
      </c>
      <c r="AE11" s="25" t="s">
        <v>120</v>
      </c>
      <c r="AF11" s="16" t="s">
        <v>64</v>
      </c>
      <c r="AG11" s="27"/>
      <c r="AH11" s="207" t="s">
        <v>62</v>
      </c>
      <c r="AI11" s="208"/>
      <c r="AJ11" s="208"/>
      <c r="AK11" s="209"/>
      <c r="AL11" s="96"/>
      <c r="AM11" s="234" t="str">
        <f>HLOOKUP(A2,settings_LNG!A1:AD262,27,FALSE)</f>
        <v>Enter accents after the character. All accents are highlighted with the same background color.</v>
      </c>
      <c r="AN11" s="235"/>
      <c r="AO11" s="235"/>
      <c r="AP11" s="235"/>
      <c r="AQ11" s="235"/>
      <c r="AR11" s="235"/>
      <c r="AS11" s="236"/>
      <c r="AT11" s="97"/>
    </row>
    <row r="12" spans="1:46" ht="15.6" customHeight="1" thickBot="1" x14ac:dyDescent="0.4">
      <c r="B12" s="95"/>
      <c r="C12" s="96"/>
      <c r="D12" s="96"/>
      <c r="E12" s="96"/>
      <c r="F12" s="96"/>
      <c r="G12" s="96"/>
      <c r="H12" s="220"/>
      <c r="I12" s="221"/>
      <c r="J12" s="128" t="str">
        <f>IF( $D$53="Disable","—", $D$53)</f>
        <v>LCtrl</v>
      </c>
      <c r="K12" s="129"/>
      <c r="L12" s="82" t="s">
        <v>28</v>
      </c>
      <c r="M12" s="2" t="s">
        <v>104</v>
      </c>
      <c r="N12" s="3" t="s">
        <v>77</v>
      </c>
      <c r="O12" s="2" t="s">
        <v>13</v>
      </c>
      <c r="P12" s="3" t="s">
        <v>75</v>
      </c>
      <c r="Q12" s="2" t="s">
        <v>9</v>
      </c>
      <c r="R12" s="3" t="s">
        <v>74</v>
      </c>
      <c r="S12" s="2" t="s">
        <v>105</v>
      </c>
      <c r="T12" s="29" t="s">
        <v>73</v>
      </c>
      <c r="U12" s="2"/>
      <c r="V12" s="29" t="s">
        <v>23</v>
      </c>
      <c r="W12" s="2" t="s">
        <v>93</v>
      </c>
      <c r="X12" s="29" t="s">
        <v>52</v>
      </c>
      <c r="Y12" s="2" t="s">
        <v>148</v>
      </c>
      <c r="Z12" s="29" t="s">
        <v>53</v>
      </c>
      <c r="AA12" s="2" t="s">
        <v>16</v>
      </c>
      <c r="AB12" s="29" t="s">
        <v>54</v>
      </c>
      <c r="AC12" s="34" t="s">
        <v>106</v>
      </c>
      <c r="AD12" s="31" t="s">
        <v>61</v>
      </c>
      <c r="AE12" s="2" t="s">
        <v>107</v>
      </c>
      <c r="AF12" s="8" t="s">
        <v>10</v>
      </c>
      <c r="AG12" s="7" t="s">
        <v>108</v>
      </c>
      <c r="AH12" s="207"/>
      <c r="AI12" s="208"/>
      <c r="AJ12" s="208"/>
      <c r="AK12" s="209"/>
      <c r="AL12" s="96"/>
      <c r="AM12" s="237"/>
      <c r="AN12" s="238"/>
      <c r="AO12" s="238"/>
      <c r="AP12" s="238"/>
      <c r="AQ12" s="238"/>
      <c r="AR12" s="238"/>
      <c r="AS12" s="239"/>
      <c r="AT12" s="97"/>
    </row>
    <row r="13" spans="1:46" ht="23.4" customHeight="1" thickBot="1" x14ac:dyDescent="0.4">
      <c r="B13" s="95"/>
      <c r="C13" s="265" t="str">
        <f>HLOOKUP(A2,settings_LNG!A1:AD262,23,FALSE)</f>
        <v>The blue background shows the differences from I. Birman's layout. The yellow background shows the text cursor control keys and other keys, which are usually to the right of Enter. Esc, Ent, Bs duplicate keys and are more for convenience.</v>
      </c>
      <c r="D13" s="266"/>
      <c r="E13" s="266"/>
      <c r="F13" s="267"/>
      <c r="G13" s="96"/>
      <c r="H13" s="213" t="s">
        <v>257</v>
      </c>
      <c r="I13" s="214"/>
      <c r="J13" s="214"/>
      <c r="K13" s="215"/>
      <c r="L13" s="66" t="s">
        <v>280</v>
      </c>
      <c r="M13" s="80" t="s">
        <v>280</v>
      </c>
      <c r="N13" s="66" t="s">
        <v>282</v>
      </c>
      <c r="O13" s="80" t="s">
        <v>282</v>
      </c>
      <c r="P13" s="66" t="s">
        <v>284</v>
      </c>
      <c r="Q13" s="80" t="s">
        <v>284</v>
      </c>
      <c r="R13" s="68" t="s">
        <v>286</v>
      </c>
      <c r="S13" s="60" t="s">
        <v>286</v>
      </c>
      <c r="T13" s="66" t="s">
        <v>288</v>
      </c>
      <c r="U13" s="80" t="s">
        <v>288</v>
      </c>
      <c r="V13" s="66" t="s">
        <v>290</v>
      </c>
      <c r="W13" s="80" t="s">
        <v>290</v>
      </c>
      <c r="X13" s="69" t="s">
        <v>292</v>
      </c>
      <c r="Y13" s="61" t="s">
        <v>292</v>
      </c>
      <c r="Z13" s="66" t="s">
        <v>294</v>
      </c>
      <c r="AA13" s="80" t="s">
        <v>294</v>
      </c>
      <c r="AB13" s="66" t="s">
        <v>296</v>
      </c>
      <c r="AC13" s="80" t="s">
        <v>296</v>
      </c>
      <c r="AD13" s="66" t="s">
        <v>298</v>
      </c>
      <c r="AE13" s="80" t="s">
        <v>298</v>
      </c>
      <c r="AF13" s="75" t="s">
        <v>10</v>
      </c>
      <c r="AG13" s="59" t="s">
        <v>510</v>
      </c>
      <c r="AH13" s="210"/>
      <c r="AI13" s="211"/>
      <c r="AJ13" s="211"/>
      <c r="AK13" s="212"/>
      <c r="AL13" s="96"/>
      <c r="AM13" s="240"/>
      <c r="AN13" s="241"/>
      <c r="AO13" s="241"/>
      <c r="AP13" s="241"/>
      <c r="AQ13" s="241"/>
      <c r="AR13" s="241"/>
      <c r="AS13" s="242"/>
      <c r="AT13" s="97"/>
    </row>
    <row r="14" spans="1:46" ht="15.6" customHeight="1" x14ac:dyDescent="0.5">
      <c r="B14" s="95"/>
      <c r="C14" s="268"/>
      <c r="D14" s="269"/>
      <c r="E14" s="269"/>
      <c r="F14" s="270"/>
      <c r="G14" s="96"/>
      <c r="H14" s="216" t="str">
        <f>IF( $D$55="Disable","—", IF( $D$55="AllLayouts", " LngALL", IF(AND($D$55&gt;=1,$D$55&lt;=8), " Lng" &amp; $D$55, " " &amp; $D$55 ) ))</f>
        <v xml:space="preserve"> Lng1</v>
      </c>
      <c r="I14" s="126"/>
      <c r="J14" s="126"/>
      <c r="K14" s="126"/>
      <c r="L14" s="127"/>
      <c r="M14" s="81" t="s">
        <v>91</v>
      </c>
      <c r="N14" s="37" t="s">
        <v>163</v>
      </c>
      <c r="O14" s="11" t="s">
        <v>75</v>
      </c>
      <c r="P14" s="28" t="s">
        <v>59</v>
      </c>
      <c r="Q14" s="11" t="s">
        <v>74</v>
      </c>
      <c r="R14" s="26" t="s">
        <v>129</v>
      </c>
      <c r="S14" s="17"/>
      <c r="T14" s="25" t="s">
        <v>121</v>
      </c>
      <c r="U14" s="16" t="s">
        <v>92</v>
      </c>
      <c r="V14" s="26" t="s">
        <v>130</v>
      </c>
      <c r="W14" s="6"/>
      <c r="X14" s="25" t="s">
        <v>122</v>
      </c>
      <c r="Y14" s="16" t="s">
        <v>57</v>
      </c>
      <c r="Z14" s="26"/>
      <c r="AA14" s="16" t="s">
        <v>15</v>
      </c>
      <c r="AB14" s="26" t="s">
        <v>15</v>
      </c>
      <c r="AC14" s="16" t="s">
        <v>16</v>
      </c>
      <c r="AD14" s="26" t="s">
        <v>16</v>
      </c>
      <c r="AE14" s="16" t="s">
        <v>59</v>
      </c>
      <c r="AF14" s="25" t="s">
        <v>69</v>
      </c>
      <c r="AG14" s="216" t="str">
        <f>IF( $D$56="Disable","—", IF( $D$56="AllLayouts", " LngALL", IF(AND($D$56&gt;=1,$D$56&lt;=8), " Lng" &amp; $D$56, " " &amp; $D$56 ) ))</f>
        <v xml:space="preserve"> Lng2</v>
      </c>
      <c r="AH14" s="126"/>
      <c r="AI14" s="126"/>
      <c r="AJ14" s="126"/>
      <c r="AK14" s="127"/>
      <c r="AL14" s="96"/>
      <c r="AM14" s="96"/>
      <c r="AN14" s="96"/>
      <c r="AO14" s="96"/>
      <c r="AP14" s="96"/>
      <c r="AQ14" s="96"/>
      <c r="AR14" s="96"/>
      <c r="AS14" s="96"/>
      <c r="AT14" s="97"/>
    </row>
    <row r="15" spans="1:46" ht="15.6" customHeight="1" thickBot="1" x14ac:dyDescent="0.5">
      <c r="B15" s="95"/>
      <c r="C15" s="268"/>
      <c r="D15" s="269"/>
      <c r="E15" s="269"/>
      <c r="F15" s="270"/>
      <c r="G15" s="96"/>
      <c r="H15" s="144"/>
      <c r="I15" s="217"/>
      <c r="J15" s="217"/>
      <c r="K15" s="217"/>
      <c r="L15" s="145"/>
      <c r="M15" s="83" t="s">
        <v>27</v>
      </c>
      <c r="N15" s="2"/>
      <c r="O15" s="22" t="s">
        <v>30</v>
      </c>
      <c r="P15" s="2" t="s">
        <v>109</v>
      </c>
      <c r="Q15" s="3" t="s">
        <v>87</v>
      </c>
      <c r="R15" s="2" t="s">
        <v>110</v>
      </c>
      <c r="S15" s="29" t="s">
        <v>70</v>
      </c>
      <c r="T15" s="2" t="s">
        <v>53</v>
      </c>
      <c r="U15" s="22" t="s">
        <v>85</v>
      </c>
      <c r="V15" s="2" t="s">
        <v>111</v>
      </c>
      <c r="W15" s="32" t="s">
        <v>55</v>
      </c>
      <c r="X15" s="2"/>
      <c r="Y15" s="3" t="s">
        <v>56</v>
      </c>
      <c r="Z15" s="2" t="s">
        <v>56</v>
      </c>
      <c r="AA15" s="3" t="s">
        <v>150</v>
      </c>
      <c r="AB15" s="2" t="s">
        <v>11</v>
      </c>
      <c r="AC15" s="3" t="s">
        <v>151</v>
      </c>
      <c r="AD15" s="2" t="s">
        <v>12</v>
      </c>
      <c r="AE15" s="3" t="s">
        <v>58</v>
      </c>
      <c r="AF15" s="2" t="s">
        <v>58</v>
      </c>
      <c r="AG15" s="144"/>
      <c r="AH15" s="217"/>
      <c r="AI15" s="217"/>
      <c r="AJ15" s="217"/>
      <c r="AK15" s="145"/>
      <c r="AL15" s="96"/>
      <c r="AM15" s="243" t="str">
        <f>HLOOKUP(A2,settings_LNG!A1:AD263,28,FALSE)</f>
        <v>Non-breaking space U+00A0 Alt+0160 (fixed width only in Word, not in browsers!)
+SHIFT: Narrow non-breaking space U+202F Alt+8239 (fixed width) Ideal for ie, but indistinguishable from a space in Word.</v>
      </c>
      <c r="AN15" s="244"/>
      <c r="AO15" s="244"/>
      <c r="AP15" s="244"/>
      <c r="AQ15" s="244"/>
      <c r="AR15" s="244"/>
      <c r="AS15" s="245"/>
      <c r="AT15" s="97"/>
    </row>
    <row r="16" spans="1:46" ht="23.4" customHeight="1" thickBot="1" x14ac:dyDescent="0.4">
      <c r="B16" s="95"/>
      <c r="C16" s="268"/>
      <c r="D16" s="269"/>
      <c r="E16" s="269"/>
      <c r="F16" s="270"/>
      <c r="G16" s="96"/>
      <c r="H16" s="14" t="s">
        <v>32</v>
      </c>
      <c r="I16" s="15" t="s">
        <v>33</v>
      </c>
      <c r="J16" s="9" t="s">
        <v>26</v>
      </c>
      <c r="K16" s="23" t="s">
        <v>34</v>
      </c>
      <c r="L16" s="24" t="s">
        <v>35</v>
      </c>
      <c r="M16" s="66" t="s">
        <v>301</v>
      </c>
      <c r="N16" s="80" t="s">
        <v>301</v>
      </c>
      <c r="O16" s="66" t="s">
        <v>303</v>
      </c>
      <c r="P16" s="80" t="s">
        <v>303</v>
      </c>
      <c r="Q16" s="66" t="s">
        <v>305</v>
      </c>
      <c r="R16" s="80" t="s">
        <v>305</v>
      </c>
      <c r="S16" s="66" t="s">
        <v>307</v>
      </c>
      <c r="T16" s="80" t="s">
        <v>307</v>
      </c>
      <c r="U16" s="66" t="s">
        <v>309</v>
      </c>
      <c r="V16" s="80" t="s">
        <v>309</v>
      </c>
      <c r="W16" s="66" t="s">
        <v>311</v>
      </c>
      <c r="X16" s="80" t="s">
        <v>311</v>
      </c>
      <c r="Y16" s="88" t="s">
        <v>313</v>
      </c>
      <c r="Z16" s="80" t="s">
        <v>313</v>
      </c>
      <c r="AA16" s="66" t="s">
        <v>315</v>
      </c>
      <c r="AB16" s="80" t="s">
        <v>315</v>
      </c>
      <c r="AC16" s="66" t="s">
        <v>317</v>
      </c>
      <c r="AD16" s="80" t="s">
        <v>317</v>
      </c>
      <c r="AE16" s="66" t="s">
        <v>319</v>
      </c>
      <c r="AF16" s="80" t="s">
        <v>319</v>
      </c>
      <c r="AG16" s="14" t="s">
        <v>32</v>
      </c>
      <c r="AH16" s="15" t="s">
        <v>33</v>
      </c>
      <c r="AI16" s="9" t="s">
        <v>26</v>
      </c>
      <c r="AJ16" s="23" t="s">
        <v>34</v>
      </c>
      <c r="AK16" s="24" t="s">
        <v>35</v>
      </c>
      <c r="AL16" s="96"/>
      <c r="AM16" s="246"/>
      <c r="AN16" s="247"/>
      <c r="AO16" s="247"/>
      <c r="AP16" s="247"/>
      <c r="AQ16" s="247"/>
      <c r="AR16" s="247"/>
      <c r="AS16" s="248"/>
      <c r="AT16" s="97"/>
    </row>
    <row r="17" spans="2:46" ht="15.6" customHeight="1" x14ac:dyDescent="0.45">
      <c r="B17" s="95"/>
      <c r="C17" s="268"/>
      <c r="D17" s="269"/>
      <c r="E17" s="269"/>
      <c r="F17" s="270"/>
      <c r="G17" s="96"/>
      <c r="H17" s="143" t="str">
        <f>IF( $D$57="Disable","—", IF( $D$57="AllLayouts", " LngALL", IF(AND($D$57&gt;=1,$D$57&lt;=8), " Lng" &amp; $D$57, " " &amp; $D$57 ) ))</f>
        <v xml:space="preserve"> </v>
      </c>
      <c r="I17" s="127"/>
      <c r="J17" s="171"/>
      <c r="K17" s="172"/>
      <c r="L17" s="292"/>
      <c r="M17" s="293"/>
      <c r="N17" s="296"/>
      <c r="O17" s="297"/>
      <c r="P17" s="297"/>
      <c r="Q17" s="297"/>
      <c r="R17" s="297"/>
      <c r="S17" s="297"/>
      <c r="T17" s="297"/>
      <c r="U17" s="297"/>
      <c r="V17" s="297"/>
      <c r="W17" s="297"/>
      <c r="X17" s="297"/>
      <c r="Y17" s="297"/>
      <c r="Z17" s="297"/>
      <c r="AA17" s="297"/>
      <c r="AB17" s="297"/>
      <c r="AC17" s="298"/>
      <c r="AD17" s="143" t="str">
        <f>IF( $D$51="Disable","—", IF( $D$51="AllLayouts", " LngALL", IF(AND($D$51&gt;=1,$D$51&lt;=8), " Lng" &amp; $D$51, " " &amp; $D$51 ) ))</f>
        <v xml:space="preserve"> Lng3</v>
      </c>
      <c r="AE17" s="127"/>
      <c r="AF17" s="143" t="str">
        <f>IF( $D$49="Disable","—", IF( $D$49="AllLayouts", " LngALL", IF(AND($D$49&gt;=1,$D$49&lt;=8), " Lng" &amp; $D$49, " " &amp; $D$49 ) ))</f>
        <v>—</v>
      </c>
      <c r="AG17" s="127"/>
      <c r="AH17" s="171"/>
      <c r="AI17" s="172"/>
      <c r="AJ17" s="143" t="str">
        <f>IF( $D$59="Disable","—", IF( $D$59="AllLayouts", " LngALL", IF(AND($D$59&gt;=1,$D$59&lt;=8), " Lng" &amp; $D$59, " " &amp; $D$59 ) ))</f>
        <v>—</v>
      </c>
      <c r="AK17" s="127"/>
      <c r="AL17" s="96"/>
      <c r="AM17" s="246"/>
      <c r="AN17" s="247"/>
      <c r="AO17" s="247"/>
      <c r="AP17" s="247"/>
      <c r="AQ17" s="247"/>
      <c r="AR17" s="247"/>
      <c r="AS17" s="248"/>
      <c r="AT17" s="97"/>
    </row>
    <row r="18" spans="2:46" ht="15.6" customHeight="1" thickBot="1" x14ac:dyDescent="0.5">
      <c r="B18" s="95"/>
      <c r="C18" s="268"/>
      <c r="D18" s="269"/>
      <c r="E18" s="269"/>
      <c r="F18" s="270"/>
      <c r="G18" s="96"/>
      <c r="H18" s="144"/>
      <c r="I18" s="145"/>
      <c r="J18" s="163"/>
      <c r="K18" s="165"/>
      <c r="L18" s="294"/>
      <c r="M18" s="295"/>
      <c r="N18" s="163"/>
      <c r="O18" s="164"/>
      <c r="P18" s="164"/>
      <c r="Q18" s="164"/>
      <c r="R18" s="164"/>
      <c r="S18" s="164"/>
      <c r="T18" s="164"/>
      <c r="U18" s="164"/>
      <c r="V18" s="164"/>
      <c r="W18" s="164"/>
      <c r="X18" s="164"/>
      <c r="Y18" s="164"/>
      <c r="Z18" s="164"/>
      <c r="AA18" s="164"/>
      <c r="AB18" s="164"/>
      <c r="AC18" s="165"/>
      <c r="AD18" s="177" t="str">
        <f>IF( $D$50="Disable","—", $D$50)</f>
        <v>—</v>
      </c>
      <c r="AE18" s="129"/>
      <c r="AF18" s="177" t="str">
        <f>IF( $D$48="Disable","—", $D$48)</f>
        <v>—</v>
      </c>
      <c r="AG18" s="129"/>
      <c r="AH18" s="173" t="s">
        <v>25</v>
      </c>
      <c r="AI18" s="174"/>
      <c r="AJ18" s="177" t="str">
        <f>IF( $D$58="Disable","—", $D$58)</f>
        <v>RAlt</v>
      </c>
      <c r="AK18" s="129"/>
      <c r="AL18" s="96"/>
      <c r="AM18" s="246"/>
      <c r="AN18" s="247"/>
      <c r="AO18" s="247"/>
      <c r="AP18" s="247"/>
      <c r="AQ18" s="247"/>
      <c r="AR18" s="247"/>
      <c r="AS18" s="248"/>
      <c r="AT18" s="97"/>
    </row>
    <row r="19" spans="2:46" ht="23.4" customHeight="1" thickBot="1" x14ac:dyDescent="0.6">
      <c r="B19" s="95"/>
      <c r="C19" s="268"/>
      <c r="D19" s="269"/>
      <c r="E19" s="269"/>
      <c r="F19" s="270"/>
      <c r="G19" s="96"/>
      <c r="H19" s="139" t="s">
        <v>131</v>
      </c>
      <c r="I19" s="140"/>
      <c r="J19" s="139" t="s">
        <v>132</v>
      </c>
      <c r="K19" s="140"/>
      <c r="L19" s="166" t="s">
        <v>133</v>
      </c>
      <c r="M19" s="167"/>
      <c r="N19" s="168" t="str">
        <f>IF( $D$60="Disable","—", IF( $D$60="AllLayouts", " LngALL", IF(AND($D$60&gt;=1,$D$60&lt;=8), " Lng" &amp; $D$60, " " &amp; $D$60 ) ))</f>
        <v xml:space="preserve"> Lng4</v>
      </c>
      <c r="O19" s="169"/>
      <c r="P19" s="169"/>
      <c r="Q19" s="169"/>
      <c r="R19" s="170" t="str">
        <f>HLOOKUP(A2,settings_LNG!A1:AD262,5,FALSE)</f>
        <v>SPACE</v>
      </c>
      <c r="S19" s="170"/>
      <c r="T19" s="170"/>
      <c r="U19" s="170"/>
      <c r="V19" s="170"/>
      <c r="W19" s="170"/>
      <c r="X19" s="170"/>
      <c r="Y19" s="170"/>
      <c r="Z19" s="74" t="s">
        <v>36</v>
      </c>
      <c r="AA19" s="73" t="s">
        <v>159</v>
      </c>
      <c r="AB19" s="72" t="s">
        <v>161</v>
      </c>
      <c r="AC19" s="71" t="s">
        <v>36</v>
      </c>
      <c r="AD19" s="160" t="s">
        <v>133</v>
      </c>
      <c r="AE19" s="161"/>
      <c r="AF19" s="158" t="s">
        <v>132</v>
      </c>
      <c r="AG19" s="159"/>
      <c r="AH19" s="175" t="s">
        <v>70</v>
      </c>
      <c r="AI19" s="176"/>
      <c r="AJ19" s="139" t="s">
        <v>131</v>
      </c>
      <c r="AK19" s="140"/>
      <c r="AL19" s="96"/>
      <c r="AM19" s="246"/>
      <c r="AN19" s="247"/>
      <c r="AO19" s="247"/>
      <c r="AP19" s="247"/>
      <c r="AQ19" s="247"/>
      <c r="AR19" s="247"/>
      <c r="AS19" s="248"/>
      <c r="AT19" s="97"/>
    </row>
    <row r="20" spans="2:46" ht="6" customHeight="1" x14ac:dyDescent="0.35">
      <c r="B20" s="95"/>
      <c r="C20" s="268"/>
      <c r="D20" s="269"/>
      <c r="E20" s="269"/>
      <c r="F20" s="270"/>
      <c r="G20" s="96"/>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96"/>
      <c r="AM20" s="246"/>
      <c r="AN20" s="247"/>
      <c r="AO20" s="247"/>
      <c r="AP20" s="247"/>
      <c r="AQ20" s="247"/>
      <c r="AR20" s="247"/>
      <c r="AS20" s="248"/>
      <c r="AT20" s="97"/>
    </row>
    <row r="21" spans="2:46" ht="15.6" customHeight="1" x14ac:dyDescent="0.35">
      <c r="B21" s="95"/>
      <c r="C21" s="271"/>
      <c r="D21" s="272"/>
      <c r="E21" s="272"/>
      <c r="F21" s="273"/>
      <c r="G21" s="96"/>
      <c r="H21" s="275" t="str">
        <f>HLOOKUP(A2,settings_LNG!A1:AD262,6,FALSE)</f>
        <v>Combinations are formed from the keys RAlt + "key, where the inscription of the same color is above it" and similarly for RWin, Lalt</v>
      </c>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96"/>
      <c r="AM21" s="249"/>
      <c r="AN21" s="250"/>
      <c r="AO21" s="250"/>
      <c r="AP21" s="250"/>
      <c r="AQ21" s="250"/>
      <c r="AR21" s="250"/>
      <c r="AS21" s="251"/>
      <c r="AT21" s="97"/>
    </row>
    <row r="22" spans="2:46" ht="27" customHeight="1" x14ac:dyDescent="0.35">
      <c r="B22" s="95"/>
      <c r="C22" s="96"/>
      <c r="D22" s="96"/>
      <c r="E22" s="96"/>
      <c r="F22" s="96"/>
      <c r="G22" s="96"/>
      <c r="H22" s="288" t="str">
        <f>HLOOKUP(A2,settings_LNG!A1:AD262,7,FALSE)</f>
        <v>Above the key on the left is the combination for RAlt, and on the right for RWin. At the top of the combination is also with pressing and holding the Shift.</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96"/>
      <c r="AM22" s="96"/>
      <c r="AN22" s="96"/>
      <c r="AO22" s="96"/>
      <c r="AP22" s="96"/>
      <c r="AQ22" s="96"/>
      <c r="AR22" s="96"/>
      <c r="AS22" s="96"/>
      <c r="AT22" s="97"/>
    </row>
    <row r="23" spans="2:46" ht="25.2" customHeight="1" x14ac:dyDescent="0.35">
      <c r="B23" s="95"/>
      <c r="C23" s="276" t="str">
        <f>HLOOKUP(A2,settings_LNG!A1:AD262,30,FALSE)</f>
        <v>Lng1, Lng2 - usually lists from one language (primary and secondary). Lng3 - switching from the third list of layouts (usually language 1 and 2). Lng4 - usually switching between alternative layouts and languages. LngALL - switch all layouts.</v>
      </c>
      <c r="D23" s="277"/>
      <c r="E23" s="277"/>
      <c r="F23" s="278"/>
      <c r="G23" s="96"/>
      <c r="H23" s="289" t="str">
        <f>HLOOKUP(A2,settings_LNG!A1:AD262,8,FALSE)</f>
        <v>Combination
keys</v>
      </c>
      <c r="I23" s="290"/>
      <c r="J23" s="291"/>
      <c r="K23" s="162" t="str">
        <f>HLOOKUP(A2,settings_LNG!A1:AD262,9,FALSE)</f>
        <v>Without Shift</v>
      </c>
      <c r="L23" s="162"/>
      <c r="M23" s="162"/>
      <c r="N23" s="162"/>
      <c r="O23" s="162"/>
      <c r="P23" s="162"/>
      <c r="Q23" s="162"/>
      <c r="R23" s="162"/>
      <c r="S23" s="162" t="s">
        <v>136</v>
      </c>
      <c r="T23" s="162"/>
      <c r="U23" s="162"/>
      <c r="V23" s="162"/>
      <c r="W23" s="162"/>
      <c r="X23" s="162"/>
      <c r="Y23" s="162"/>
      <c r="Z23" s="162"/>
      <c r="AA23" s="162" t="str">
        <f>HLOOKUP(A2,settings_LNG!A1:AD262,10,FALSE)</f>
        <v>Note</v>
      </c>
      <c r="AB23" s="162"/>
      <c r="AC23" s="162"/>
      <c r="AD23" s="162"/>
      <c r="AE23" s="162"/>
      <c r="AF23" s="162"/>
      <c r="AG23" s="162"/>
      <c r="AH23" s="162"/>
      <c r="AI23" s="162"/>
      <c r="AJ23" s="162"/>
      <c r="AK23" s="162"/>
      <c r="AL23" s="96"/>
      <c r="AM23" s="178" t="str">
        <f>HLOOKUP(A2,settings_LNG!A1:AD263,29,FALSE)</f>
        <v xml:space="preserve">Short space U+2002 Alt+8194 En Space &amp;ensp; (fixed width, but there is a text break) In Word it looks the same as non-breaking!
+SHIFT: non-breaking space U+2007 Alt+8199 (number-wide, for table set) </v>
      </c>
      <c r="AN23" s="179"/>
      <c r="AO23" s="179"/>
      <c r="AP23" s="179"/>
      <c r="AQ23" s="179"/>
      <c r="AR23" s="179"/>
      <c r="AS23" s="180"/>
      <c r="AT23" s="97"/>
    </row>
    <row r="24" spans="2:46" x14ac:dyDescent="0.35">
      <c r="B24" s="95"/>
      <c r="C24" s="279"/>
      <c r="D24" s="280"/>
      <c r="E24" s="280"/>
      <c r="F24" s="281"/>
      <c r="G24" s="96"/>
      <c r="H24" s="141" t="s">
        <v>153</v>
      </c>
      <c r="I24" s="141"/>
      <c r="J24" s="141"/>
      <c r="K24" s="149" t="s">
        <v>30</v>
      </c>
      <c r="L24" s="149"/>
      <c r="M24" s="149"/>
      <c r="N24" s="149"/>
      <c r="O24" s="149"/>
      <c r="P24" s="149"/>
      <c r="Q24" s="149"/>
      <c r="R24" s="149"/>
      <c r="S24" s="156" t="s">
        <v>139</v>
      </c>
      <c r="T24" s="156"/>
      <c r="U24" s="156"/>
      <c r="V24" s="156"/>
      <c r="W24" s="156"/>
      <c r="X24" s="156"/>
      <c r="Y24" s="156"/>
      <c r="Z24" s="156"/>
      <c r="AA24" s="157" t="str">
        <f>HLOOKUP(A2,settings_LNG!A1:AD262,11,FALSE)</f>
        <v>Ukr. letter (Rus. sound e)</v>
      </c>
      <c r="AB24" s="157"/>
      <c r="AC24" s="157"/>
      <c r="AD24" s="157"/>
      <c r="AE24" s="157"/>
      <c r="AF24" s="157"/>
      <c r="AG24" s="157"/>
      <c r="AH24" s="157"/>
      <c r="AI24" s="157"/>
      <c r="AJ24" s="157"/>
      <c r="AK24" s="157"/>
      <c r="AL24" s="96"/>
      <c r="AM24" s="181"/>
      <c r="AN24" s="182"/>
      <c r="AO24" s="182"/>
      <c r="AP24" s="182"/>
      <c r="AQ24" s="182"/>
      <c r="AR24" s="182"/>
      <c r="AS24" s="183"/>
      <c r="AT24" s="97"/>
    </row>
    <row r="25" spans="2:46" x14ac:dyDescent="0.35">
      <c r="B25" s="95"/>
      <c r="C25" s="279"/>
      <c r="D25" s="280"/>
      <c r="E25" s="280"/>
      <c r="F25" s="281"/>
      <c r="G25" s="96"/>
      <c r="H25" s="141" t="s">
        <v>154</v>
      </c>
      <c r="I25" s="141"/>
      <c r="J25" s="141"/>
      <c r="K25" s="149" t="s">
        <v>87</v>
      </c>
      <c r="L25" s="149"/>
      <c r="M25" s="149"/>
      <c r="N25" s="149"/>
      <c r="O25" s="149"/>
      <c r="P25" s="149"/>
      <c r="Q25" s="149"/>
      <c r="R25" s="149"/>
      <c r="S25" s="156" t="s">
        <v>137</v>
      </c>
      <c r="T25" s="156"/>
      <c r="U25" s="156"/>
      <c r="V25" s="156"/>
      <c r="W25" s="156"/>
      <c r="X25" s="156"/>
      <c r="Y25" s="156"/>
      <c r="Z25" s="156"/>
      <c r="AA25" s="157" t="str">
        <f>HLOOKUP(A2,settings_LNG!A1:AD262,12,FALSE)</f>
        <v>Here · space (quick input for lazy people)</v>
      </c>
      <c r="AB25" s="157"/>
      <c r="AC25" s="157"/>
      <c r="AD25" s="157"/>
      <c r="AE25" s="157"/>
      <c r="AF25" s="157"/>
      <c r="AG25" s="157"/>
      <c r="AH25" s="157"/>
      <c r="AI25" s="157"/>
      <c r="AJ25" s="157"/>
      <c r="AK25" s="157"/>
      <c r="AL25" s="96"/>
      <c r="AM25" s="181"/>
      <c r="AN25" s="182"/>
      <c r="AO25" s="182"/>
      <c r="AP25" s="182"/>
      <c r="AQ25" s="182"/>
      <c r="AR25" s="182"/>
      <c r="AS25" s="183"/>
      <c r="AT25" s="97"/>
    </row>
    <row r="26" spans="2:46" x14ac:dyDescent="0.35">
      <c r="B26" s="95"/>
      <c r="C26" s="279"/>
      <c r="D26" s="280"/>
      <c r="E26" s="280"/>
      <c r="F26" s="281"/>
      <c r="G26" s="96"/>
      <c r="H26" s="141" t="s">
        <v>155</v>
      </c>
      <c r="I26" s="141"/>
      <c r="J26" s="141"/>
      <c r="K26" s="149" t="s">
        <v>142</v>
      </c>
      <c r="L26" s="149"/>
      <c r="M26" s="149"/>
      <c r="N26" s="149"/>
      <c r="O26" s="149"/>
      <c r="P26" s="149"/>
      <c r="Q26" s="149"/>
      <c r="R26" s="149"/>
      <c r="S26" s="156"/>
      <c r="T26" s="156"/>
      <c r="U26" s="156"/>
      <c r="V26" s="156"/>
      <c r="W26" s="156"/>
      <c r="X26" s="156"/>
      <c r="Y26" s="156"/>
      <c r="Z26" s="156"/>
      <c r="AA26" s="157" t="str">
        <f>HLOOKUP(A2,settings_LNG!A1:AD262,13,FALSE)</f>
        <v>More to choose from the context menu</v>
      </c>
      <c r="AB26" s="157"/>
      <c r="AC26" s="157"/>
      <c r="AD26" s="157"/>
      <c r="AE26" s="157"/>
      <c r="AF26" s="157"/>
      <c r="AG26" s="157"/>
      <c r="AH26" s="157"/>
      <c r="AI26" s="157"/>
      <c r="AJ26" s="157"/>
      <c r="AK26" s="157"/>
      <c r="AL26" s="96"/>
      <c r="AM26" s="181"/>
      <c r="AN26" s="182"/>
      <c r="AO26" s="182"/>
      <c r="AP26" s="182"/>
      <c r="AQ26" s="182"/>
      <c r="AR26" s="182"/>
      <c r="AS26" s="183"/>
      <c r="AT26" s="97"/>
    </row>
    <row r="27" spans="2:46" x14ac:dyDescent="0.35">
      <c r="B27" s="95"/>
      <c r="C27" s="279"/>
      <c r="D27" s="280"/>
      <c r="E27" s="280"/>
      <c r="F27" s="281"/>
      <c r="G27" s="96"/>
      <c r="H27" s="141" t="s">
        <v>156</v>
      </c>
      <c r="I27" s="141"/>
      <c r="J27" s="141"/>
      <c r="K27" s="149" t="str">
        <f>HLOOKUP(A2,settings_LNG!A1:AD262,16,FALSE)</f>
        <v>Context menu</v>
      </c>
      <c r="L27" s="149"/>
      <c r="M27" s="149"/>
      <c r="N27" s="149"/>
      <c r="O27" s="149"/>
      <c r="P27" s="149"/>
      <c r="Q27" s="149"/>
      <c r="R27" s="149"/>
      <c r="S27" s="156"/>
      <c r="T27" s="156"/>
      <c r="U27" s="156"/>
      <c r="V27" s="156"/>
      <c r="W27" s="156"/>
      <c r="X27" s="156"/>
      <c r="Y27" s="156"/>
      <c r="Z27" s="156"/>
      <c r="AA27" s="157" t="str">
        <f>HLOOKUP(A2,settings_LNG!A1:AD262,14,FALSE)</f>
        <v>It's the keyboard, not the right mouse button.</v>
      </c>
      <c r="AB27" s="157"/>
      <c r="AC27" s="157"/>
      <c r="AD27" s="157"/>
      <c r="AE27" s="157"/>
      <c r="AF27" s="157"/>
      <c r="AG27" s="157"/>
      <c r="AH27" s="157"/>
      <c r="AI27" s="157"/>
      <c r="AJ27" s="157"/>
      <c r="AK27" s="157"/>
      <c r="AL27" s="96"/>
      <c r="AM27" s="181"/>
      <c r="AN27" s="182"/>
      <c r="AO27" s="182"/>
      <c r="AP27" s="182"/>
      <c r="AQ27" s="182"/>
      <c r="AR27" s="182"/>
      <c r="AS27" s="183"/>
      <c r="AT27" s="97"/>
    </row>
    <row r="28" spans="2:46" ht="15.6" customHeight="1" x14ac:dyDescent="0.35">
      <c r="B28" s="95"/>
      <c r="C28" s="279"/>
      <c r="D28" s="280"/>
      <c r="E28" s="280"/>
      <c r="F28" s="281"/>
      <c r="G28" s="96"/>
      <c r="H28" s="141" t="s">
        <v>157</v>
      </c>
      <c r="I28" s="141"/>
      <c r="J28" s="141"/>
      <c r="K28" s="142" t="s">
        <v>16</v>
      </c>
      <c r="L28" s="142"/>
      <c r="M28" s="142"/>
      <c r="N28" s="142"/>
      <c r="O28" s="142"/>
      <c r="P28" s="142"/>
      <c r="Q28" s="142"/>
      <c r="R28" s="142"/>
      <c r="S28" s="252" t="s">
        <v>107</v>
      </c>
      <c r="T28" s="252"/>
      <c r="U28" s="252"/>
      <c r="V28" s="252"/>
      <c r="W28" s="252"/>
      <c r="X28" s="252"/>
      <c r="Y28" s="252"/>
      <c r="Z28" s="252"/>
      <c r="AA28" s="157" t="str">
        <f>HLOOKUP(A2,settings_LNG!A1:AD262,15,FALSE)</f>
        <v>Eng. neg. bracket (by shift ‘ inner in “ ”)</v>
      </c>
      <c r="AB28" s="157"/>
      <c r="AC28" s="157"/>
      <c r="AD28" s="157"/>
      <c r="AE28" s="157"/>
      <c r="AF28" s="157"/>
      <c r="AG28" s="157"/>
      <c r="AH28" s="157"/>
      <c r="AI28" s="157"/>
      <c r="AJ28" s="157"/>
      <c r="AK28" s="157"/>
      <c r="AL28" s="96"/>
      <c r="AM28" s="184"/>
      <c r="AN28" s="185"/>
      <c r="AO28" s="185"/>
      <c r="AP28" s="185"/>
      <c r="AQ28" s="185"/>
      <c r="AR28" s="185"/>
      <c r="AS28" s="186"/>
      <c r="AT28" s="97"/>
    </row>
    <row r="29" spans="2:46" x14ac:dyDescent="0.35">
      <c r="B29" s="95"/>
      <c r="C29" s="279"/>
      <c r="D29" s="280"/>
      <c r="E29" s="280"/>
      <c r="F29" s="281"/>
      <c r="G29" s="96"/>
      <c r="H29" s="286" t="str">
        <f>HLOOKUP(A2,settings_LNG!A1:AD262,17,FALSE)</f>
        <v>Support for additional key combinations (if they are not disabled in the settings):</v>
      </c>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96"/>
      <c r="AM29" s="96"/>
      <c r="AN29" s="96"/>
      <c r="AO29" s="96"/>
      <c r="AP29" s="96"/>
      <c r="AQ29" s="96"/>
      <c r="AR29" s="96"/>
      <c r="AS29" s="96"/>
      <c r="AT29" s="97"/>
    </row>
    <row r="30" spans="2:46" x14ac:dyDescent="0.35">
      <c r="B30" s="95"/>
      <c r="C30" s="279"/>
      <c r="D30" s="280"/>
      <c r="E30" s="280"/>
      <c r="F30" s="281"/>
      <c r="G30" s="96"/>
      <c r="H30" s="275" t="str">
        <f>HLOOKUP(A2,settings_LNG!A1:AD262,18,FALSE)</f>
        <v>Paste text without formatting: Ctrl + Alt + V. Change the layout of an already typed word to the current one: RAlt + BackSpace</v>
      </c>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101"/>
      <c r="AM30" s="101"/>
      <c r="AN30" s="101"/>
      <c r="AO30" s="101"/>
      <c r="AP30" s="101"/>
      <c r="AQ30" s="101"/>
      <c r="AR30" s="101"/>
      <c r="AS30" s="96"/>
      <c r="AT30" s="97"/>
    </row>
    <row r="31" spans="2:46" x14ac:dyDescent="0.35">
      <c r="B31" s="95"/>
      <c r="C31" s="279"/>
      <c r="D31" s="280"/>
      <c r="E31" s="280"/>
      <c r="F31" s="281"/>
      <c r="G31" s="96"/>
      <c r="H31" s="275" t="str">
        <f>HLOOKUP(A2,settings_LNG!A1:AD262,19,FALSE)</f>
        <v>Selected text to lower case: Alt + Pause (to upper case: Alt + Shift + Pause).</v>
      </c>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102"/>
      <c r="AM31" s="102"/>
      <c r="AN31" s="102"/>
      <c r="AO31" s="102"/>
      <c r="AP31" s="102"/>
      <c r="AQ31" s="102"/>
      <c r="AR31" s="102"/>
      <c r="AS31" s="96"/>
      <c r="AT31" s="97"/>
    </row>
    <row r="32" spans="2:46" ht="28.2" customHeight="1" x14ac:dyDescent="0.35">
      <c r="B32" s="95"/>
      <c r="C32" s="282"/>
      <c r="D32" s="283"/>
      <c r="E32" s="283"/>
      <c r="F32" s="284"/>
      <c r="G32" s="96"/>
      <c r="H32" s="274" t="str">
        <f>HLOOKUP(A2,settings_LNG!A1:AD263,20,FALSE)</f>
        <v>Transliteration (from translit_1) of selected text: Alt + ScrollLock, for filenames (from translit_2): Alt + Shift + ScrollLock, (Mold. Cyrillic to Roman. Latin: Alt + Win + ScrollLock)</v>
      </c>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103"/>
      <c r="AM32" s="103"/>
      <c r="AN32" s="103"/>
      <c r="AO32" s="103"/>
      <c r="AP32" s="103"/>
      <c r="AQ32" s="103"/>
      <c r="AR32" s="103"/>
      <c r="AS32" s="96"/>
      <c r="AT32" s="97"/>
    </row>
    <row r="33" spans="1:46" x14ac:dyDescent="0.35">
      <c r="B33" s="104"/>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6"/>
    </row>
    <row r="38" spans="1:46" x14ac:dyDescent="0.35">
      <c r="A38" s="146" t="str">
        <f>settings_INI!B2</f>
        <v>Visibility of the alphabet =ru= Видимость алфавита</v>
      </c>
      <c r="B38" s="147"/>
      <c r="C38" s="147"/>
      <c r="D38" s="147"/>
      <c r="E38" s="147"/>
      <c r="F38" s="148"/>
    </row>
    <row r="39" spans="1:46" x14ac:dyDescent="0.35">
      <c r="A39" s="114" t="str">
        <f>settings_INI!B3</f>
        <v>Parameter</v>
      </c>
      <c r="B39" s="119"/>
      <c r="C39" s="115"/>
      <c r="D39" s="116" t="str">
        <f>settings_INI!C3</f>
        <v>Value</v>
      </c>
      <c r="E39" s="117"/>
      <c r="F39" s="117"/>
    </row>
    <row r="40" spans="1:46" ht="16.8" x14ac:dyDescent="0.35">
      <c r="A40" s="136" t="str">
        <f>settings_INI!B4</f>
        <v>Alphabet1_EN</v>
      </c>
      <c r="B40" s="137"/>
      <c r="C40" s="138"/>
      <c r="D40" s="118">
        <f>IF(settings_INI!C4="", "", settings_INI!C4)</f>
        <v>1</v>
      </c>
      <c r="E40" s="118"/>
      <c r="F40" s="118"/>
      <c r="H40" s="111" t="s">
        <v>556</v>
      </c>
      <c r="I40" s="110"/>
      <c r="J40" s="110"/>
      <c r="K40" s="110"/>
      <c r="L40" s="110"/>
      <c r="M40" s="110"/>
      <c r="N40" s="110"/>
      <c r="O40" s="110"/>
      <c r="P40" s="110"/>
      <c r="Q40" s="110"/>
      <c r="R40" s="110"/>
      <c r="S40" s="110"/>
    </row>
    <row r="41" spans="1:46" x14ac:dyDescent="0.35">
      <c r="A41" s="136" t="str">
        <f>settings_INI!B5</f>
        <v>Alphabet2</v>
      </c>
      <c r="B41" s="137"/>
      <c r="C41" s="138"/>
      <c r="D41" s="118">
        <f>IF(settings_INI!C5="", "", settings_INI!C5)</f>
        <v>1</v>
      </c>
      <c r="E41" s="118"/>
      <c r="F41" s="118"/>
    </row>
    <row r="42" spans="1:46" x14ac:dyDescent="0.35">
      <c r="A42" s="114" t="str">
        <f>settings_INI!B6</f>
        <v>INI file setup =ru= Настройки из INI файла</v>
      </c>
      <c r="B42" s="119"/>
      <c r="C42" s="119"/>
      <c r="D42" s="119"/>
      <c r="E42" s="119"/>
      <c r="F42" s="115"/>
    </row>
    <row r="43" spans="1:46" x14ac:dyDescent="0.35">
      <c r="A43" s="114" t="str">
        <f>settings_INI!B7</f>
        <v>Parameter</v>
      </c>
      <c r="B43" s="119"/>
      <c r="C43" s="115"/>
      <c r="D43" s="116" t="str">
        <f>settings_INI!C7</f>
        <v>Value</v>
      </c>
      <c r="E43" s="117"/>
      <c r="F43" s="117"/>
      <c r="H43" s="285"/>
      <c r="I43" s="285"/>
      <c r="J43" s="285"/>
      <c r="K43" s="285"/>
      <c r="L43" s="285"/>
      <c r="M43" s="285"/>
      <c r="N43" s="285"/>
      <c r="O43" s="285"/>
      <c r="P43" s="285"/>
      <c r="Q43" s="285"/>
      <c r="R43" s="285"/>
      <c r="S43" s="285"/>
      <c r="T43" s="285"/>
      <c r="U43" s="285"/>
      <c r="V43" s="285"/>
      <c r="W43" s="285"/>
      <c r="X43" s="285"/>
      <c r="Y43" s="285"/>
      <c r="Z43" s="285"/>
      <c r="AA43" s="285"/>
      <c r="AB43" s="285"/>
      <c r="AC43" s="285"/>
      <c r="AD43" s="285"/>
      <c r="AE43" s="285"/>
      <c r="AF43" s="285"/>
      <c r="AG43" s="285"/>
      <c r="AH43" s="285"/>
      <c r="AI43" s="285"/>
      <c r="AJ43" s="285"/>
      <c r="AK43" s="285"/>
    </row>
    <row r="44" spans="1:46" x14ac:dyDescent="0.35">
      <c r="A44" s="133" t="str">
        <f>settings_INI!B8</f>
        <v>RWinBirmanLayout</v>
      </c>
      <c r="B44" s="134"/>
      <c r="C44" s="135"/>
      <c r="D44" s="118">
        <f>IF(settings_INI!C8="", "", settings_INI!C8)</f>
        <v>1</v>
      </c>
      <c r="E44" s="118"/>
      <c r="F44" s="118"/>
    </row>
    <row r="45" spans="1:46" x14ac:dyDescent="0.35">
      <c r="A45" s="120" t="str">
        <f>settings_INI!B9</f>
        <v>RAltAddMouse</v>
      </c>
      <c r="B45" s="121"/>
      <c r="C45" s="122"/>
      <c r="D45" s="118">
        <f>IF(settings_INI!C9="", "", settings_INI!C9)</f>
        <v>1</v>
      </c>
      <c r="E45" s="118"/>
      <c r="F45" s="118"/>
    </row>
    <row r="46" spans="1:46" x14ac:dyDescent="0.35">
      <c r="A46" s="123" t="str">
        <f>settings_INI!B10</f>
        <v>RAltAddCursor</v>
      </c>
      <c r="B46" s="124"/>
      <c r="C46" s="125"/>
      <c r="D46" s="118">
        <f>IF(settings_INI!C10="", "", settings_INI!C10)</f>
        <v>1</v>
      </c>
      <c r="E46" s="118"/>
      <c r="F46" s="118"/>
    </row>
    <row r="47" spans="1:46" x14ac:dyDescent="0.35">
      <c r="A47" s="130" t="str">
        <f>settings_INI!B11</f>
        <v>RAltAddChars</v>
      </c>
      <c r="B47" s="131"/>
      <c r="C47" s="132"/>
      <c r="D47" s="118">
        <f>IF(settings_INI!C11="", "", settings_INI!C11)</f>
        <v>1</v>
      </c>
      <c r="E47" s="118"/>
      <c r="F47" s="118"/>
    </row>
    <row r="48" spans="1:46" x14ac:dyDescent="0.35">
      <c r="A48" s="133" t="str">
        <f>settings_INI!B12</f>
        <v>RWinReassign</v>
      </c>
      <c r="B48" s="134"/>
      <c r="C48" s="135"/>
      <c r="D48" s="118" t="str">
        <f>IF(settings_INI!C12="", "", settings_INI!C12)</f>
        <v>Disable</v>
      </c>
      <c r="E48" s="118"/>
      <c r="F48" s="118"/>
    </row>
    <row r="49" spans="1:6" x14ac:dyDescent="0.35">
      <c r="A49" s="133" t="str">
        <f>settings_INI!B13</f>
        <v>RWinOption</v>
      </c>
      <c r="B49" s="134"/>
      <c r="C49" s="135"/>
      <c r="D49" s="118" t="str">
        <f>IF(settings_INI!C13="", "", settings_INI!C13)</f>
        <v>Disable</v>
      </c>
      <c r="E49" s="118"/>
      <c r="F49" s="118"/>
    </row>
    <row r="50" spans="1:6" x14ac:dyDescent="0.35">
      <c r="A50" s="130" t="str">
        <f>settings_INI!B14</f>
        <v>RAltReassign</v>
      </c>
      <c r="B50" s="131"/>
      <c r="C50" s="132"/>
      <c r="D50" s="118" t="str">
        <f>IF(settings_INI!C14="", "", settings_INI!C14)</f>
        <v>Disable</v>
      </c>
      <c r="E50" s="118"/>
      <c r="F50" s="118"/>
    </row>
    <row r="51" spans="1:6" x14ac:dyDescent="0.35">
      <c r="A51" s="130" t="str">
        <f>settings_INI!B15</f>
        <v>RAltOption</v>
      </c>
      <c r="B51" s="131"/>
      <c r="C51" s="132"/>
      <c r="D51" s="118">
        <f>IF(settings_INI!C15="", "", settings_INI!C15)</f>
        <v>3</v>
      </c>
      <c r="E51" s="118"/>
      <c r="F51" s="118"/>
    </row>
    <row r="52" spans="1:6" x14ac:dyDescent="0.35">
      <c r="A52" s="153" t="str">
        <f>settings_INI!B16</f>
        <v>LShift_RShift_CapsLock</v>
      </c>
      <c r="B52" s="154"/>
      <c r="C52" s="155"/>
      <c r="D52" s="118">
        <f>IF(settings_INI!C16="", "", settings_INI!C16)</f>
        <v>1</v>
      </c>
      <c r="E52" s="118"/>
      <c r="F52" s="118"/>
    </row>
    <row r="53" spans="1:6" x14ac:dyDescent="0.35">
      <c r="A53" s="150" t="str">
        <f>settings_INI!B17</f>
        <v>CapsLockReassign</v>
      </c>
      <c r="B53" s="151"/>
      <c r="C53" s="152"/>
      <c r="D53" s="118" t="str">
        <f>IF(settings_INI!C17="", "", settings_INI!C17)</f>
        <v>LCtrl</v>
      </c>
      <c r="E53" s="118"/>
      <c r="F53" s="118"/>
    </row>
    <row r="54" spans="1:6" x14ac:dyDescent="0.35">
      <c r="A54" s="150" t="str">
        <f>settings_INI!B18</f>
        <v>CapsLockOption</v>
      </c>
      <c r="B54" s="151"/>
      <c r="C54" s="152"/>
      <c r="D54" s="118" t="str">
        <f>IF(settings_INI!C18="", "", settings_INI!C18)</f>
        <v>Disable</v>
      </c>
      <c r="E54" s="118"/>
      <c r="F54" s="118"/>
    </row>
    <row r="55" spans="1:6" x14ac:dyDescent="0.35">
      <c r="A55" s="150" t="str">
        <f>settings_INI!B19</f>
        <v>LShiftOption</v>
      </c>
      <c r="B55" s="151"/>
      <c r="C55" s="152"/>
      <c r="D55" s="118">
        <f>IF(settings_INI!C19="", "", settings_INI!C19)</f>
        <v>1</v>
      </c>
      <c r="E55" s="118"/>
      <c r="F55" s="118"/>
    </row>
    <row r="56" spans="1:6" x14ac:dyDescent="0.35">
      <c r="A56" s="150" t="str">
        <f>settings_INI!B20</f>
        <v>RShiftOption</v>
      </c>
      <c r="B56" s="151"/>
      <c r="C56" s="152"/>
      <c r="D56" s="118">
        <f>IF(settings_INI!C20="", "", settings_INI!C20)</f>
        <v>2</v>
      </c>
      <c r="E56" s="118"/>
      <c r="F56" s="118"/>
    </row>
    <row r="57" spans="1:6" x14ac:dyDescent="0.35">
      <c r="A57" s="150" t="str">
        <f>settings_INI!B21</f>
        <v>LCtrlOption</v>
      </c>
      <c r="B57" s="151"/>
      <c r="C57" s="152"/>
      <c r="D57" s="118" t="str">
        <f>IF(settings_INI!C21="", "", settings_INI!C21)</f>
        <v/>
      </c>
      <c r="E57" s="118"/>
      <c r="F57" s="118"/>
    </row>
    <row r="58" spans="1:6" x14ac:dyDescent="0.35">
      <c r="A58" s="150" t="str">
        <f>settings_INI!B22</f>
        <v>RCtrlReassign</v>
      </c>
      <c r="B58" s="151"/>
      <c r="C58" s="152"/>
      <c r="D58" s="118" t="str">
        <f>IF(settings_INI!C22="", "", settings_INI!C22)</f>
        <v>RAlt</v>
      </c>
      <c r="E58" s="118"/>
      <c r="F58" s="118"/>
    </row>
    <row r="59" spans="1:6" x14ac:dyDescent="0.35">
      <c r="A59" s="150" t="str">
        <f>settings_INI!B23</f>
        <v>RCtrlOption</v>
      </c>
      <c r="B59" s="151"/>
      <c r="C59" s="152"/>
      <c r="D59" s="118" t="str">
        <f>IF(settings_INI!C23="", "", settings_INI!C23)</f>
        <v>Disable</v>
      </c>
      <c r="E59" s="118"/>
      <c r="F59" s="118"/>
    </row>
    <row r="60" spans="1:6" x14ac:dyDescent="0.35">
      <c r="A60" s="136" t="str">
        <f>settings_INI!B24</f>
        <v>LAltSpaceOption</v>
      </c>
      <c r="B60" s="137"/>
      <c r="C60" s="138"/>
      <c r="D60" s="118">
        <f>IF(settings_INI!C24="", "", settings_INI!C24)</f>
        <v>4</v>
      </c>
      <c r="E60" s="118"/>
      <c r="F60" s="118"/>
    </row>
    <row r="61" spans="1:6" x14ac:dyDescent="0.35">
      <c r="A61" s="136" t="str">
        <f>settings_INI!B25</f>
        <v>LAlt13_Enable</v>
      </c>
      <c r="B61" s="137"/>
      <c r="C61" s="138"/>
      <c r="D61" s="118">
        <f>IF(settings_INI!C25="", "", settings_INI!C25)</f>
        <v>1</v>
      </c>
      <c r="E61" s="118"/>
      <c r="F61" s="118"/>
    </row>
  </sheetData>
  <mergeCells count="125">
    <mergeCell ref="I9:J9"/>
    <mergeCell ref="H10:J10"/>
    <mergeCell ref="H11:I12"/>
    <mergeCell ref="J11:K11"/>
    <mergeCell ref="AH11:AK13"/>
    <mergeCell ref="AM11:AS13"/>
    <mergeCell ref="J12:K12"/>
    <mergeCell ref="D3:F3"/>
    <mergeCell ref="H3:AG3"/>
    <mergeCell ref="AH3:AM3"/>
    <mergeCell ref="H4:AG4"/>
    <mergeCell ref="C5:F11"/>
    <mergeCell ref="AM5:AS5"/>
    <mergeCell ref="AJ7:AK7"/>
    <mergeCell ref="AM7:AS9"/>
    <mergeCell ref="I8:J8"/>
    <mergeCell ref="AI8:AK10"/>
    <mergeCell ref="C13:F21"/>
    <mergeCell ref="H13:K13"/>
    <mergeCell ref="H14:L15"/>
    <mergeCell ref="AG14:AK15"/>
    <mergeCell ref="AM15:AS21"/>
    <mergeCell ref="H17:I18"/>
    <mergeCell ref="J17:K17"/>
    <mergeCell ref="L17:M18"/>
    <mergeCell ref="N17:AC17"/>
    <mergeCell ref="AD17:AE17"/>
    <mergeCell ref="AF17:AG17"/>
    <mergeCell ref="AH17:AI17"/>
    <mergeCell ref="AJ17:AK17"/>
    <mergeCell ref="J18:K18"/>
    <mergeCell ref="N18:AC18"/>
    <mergeCell ref="AD18:AE18"/>
    <mergeCell ref="AF18:AG18"/>
    <mergeCell ref="AH18:AI18"/>
    <mergeCell ref="AJ18:AK18"/>
    <mergeCell ref="AF19:AG19"/>
    <mergeCell ref="AH19:AI19"/>
    <mergeCell ref="AJ19:AK19"/>
    <mergeCell ref="H20:AK20"/>
    <mergeCell ref="H21:AK21"/>
    <mergeCell ref="H22:AK22"/>
    <mergeCell ref="H19:I19"/>
    <mergeCell ref="J19:K19"/>
    <mergeCell ref="L19:M19"/>
    <mergeCell ref="N19:Q19"/>
    <mergeCell ref="R19:Y19"/>
    <mergeCell ref="AD19:AE19"/>
    <mergeCell ref="H26:J26"/>
    <mergeCell ref="K26:R26"/>
    <mergeCell ref="S26:Z26"/>
    <mergeCell ref="AA26:AK26"/>
    <mergeCell ref="AM23:AS28"/>
    <mergeCell ref="H24:J24"/>
    <mergeCell ref="K24:R24"/>
    <mergeCell ref="S24:Z24"/>
    <mergeCell ref="AA24:AK24"/>
    <mergeCell ref="H27:J27"/>
    <mergeCell ref="K27:R27"/>
    <mergeCell ref="S27:Z27"/>
    <mergeCell ref="AA27:AK27"/>
    <mergeCell ref="H28:J28"/>
    <mergeCell ref="K28:R28"/>
    <mergeCell ref="S28:Z28"/>
    <mergeCell ref="A40:C40"/>
    <mergeCell ref="D40:F40"/>
    <mergeCell ref="A41:C41"/>
    <mergeCell ref="D41:F41"/>
    <mergeCell ref="A42:F42"/>
    <mergeCell ref="A43:C43"/>
    <mergeCell ref="D43:F43"/>
    <mergeCell ref="H29:AK29"/>
    <mergeCell ref="H30:AK30"/>
    <mergeCell ref="H31:AK31"/>
    <mergeCell ref="H32:AK32"/>
    <mergeCell ref="A38:F38"/>
    <mergeCell ref="A39:C39"/>
    <mergeCell ref="D39:F39"/>
    <mergeCell ref="C23:F32"/>
    <mergeCell ref="H23:J23"/>
    <mergeCell ref="K23:R23"/>
    <mergeCell ref="S23:Z23"/>
    <mergeCell ref="AA23:AK23"/>
    <mergeCell ref="AA28:AK28"/>
    <mergeCell ref="H25:J25"/>
    <mergeCell ref="K25:R25"/>
    <mergeCell ref="S25:Z25"/>
    <mergeCell ref="AA25:AK25"/>
    <mergeCell ref="A47:C47"/>
    <mergeCell ref="D47:F47"/>
    <mergeCell ref="A48:C48"/>
    <mergeCell ref="D48:F48"/>
    <mergeCell ref="A49:C49"/>
    <mergeCell ref="D49:F49"/>
    <mergeCell ref="H43:AK43"/>
    <mergeCell ref="A44:C44"/>
    <mergeCell ref="D44:F44"/>
    <mergeCell ref="A45:C45"/>
    <mergeCell ref="D45:F45"/>
    <mergeCell ref="A46:C46"/>
    <mergeCell ref="D46:F46"/>
    <mergeCell ref="A53:C53"/>
    <mergeCell ref="D53:F53"/>
    <mergeCell ref="A54:C54"/>
    <mergeCell ref="D54:F54"/>
    <mergeCell ref="A55:C55"/>
    <mergeCell ref="D55:F55"/>
    <mergeCell ref="A50:C50"/>
    <mergeCell ref="D50:F50"/>
    <mergeCell ref="A51:C51"/>
    <mergeCell ref="D51:F51"/>
    <mergeCell ref="A52:C52"/>
    <mergeCell ref="D52:F52"/>
    <mergeCell ref="A59:C59"/>
    <mergeCell ref="D59:F59"/>
    <mergeCell ref="A60:C60"/>
    <mergeCell ref="D60:F60"/>
    <mergeCell ref="A61:C61"/>
    <mergeCell ref="D61:F61"/>
    <mergeCell ref="A56:C56"/>
    <mergeCell ref="D56:F56"/>
    <mergeCell ref="A57:C57"/>
    <mergeCell ref="D57:F57"/>
    <mergeCell ref="A58:C58"/>
    <mergeCell ref="D58:F58"/>
  </mergeCells>
  <conditionalFormatting sqref="K5:K6 M5:M6 O5:O6 Q5:Q6 S5:S6 U5:U6 W5:W6 Y5:Y6 AA5:AA6 AC5:AC6 AE5:AE6 AG5:AG6 L8:L9 N8:N9 P8:P9 R8:R9 T8:T9 V8:V9 X8:X9 Z8:Z9 AB8:AB9 AD8:AD9 AF8:AF9 AH8:AH9 M11:M12 O11:O12 Q11:Q12 S11:S12 W11:W12 U11:U12 Y11:Y12 AA11:AA12 AC11:AC12 AE11:AE12 AG11:AG12 N14:N15 P14:P15 R14:R15 T14:T15 V14:V15 X14:X15 Z14:Z15 AB14:AB15 AD14:AD15 AF14:AF15 I5:I6">
    <cfRule type="expression" dxfId="168" priority="19">
      <formula>($D$44&lt;&gt;1)</formula>
    </cfRule>
  </conditionalFormatting>
  <conditionalFormatting sqref="C5 W8 Y8 AA8 AC8 AD11 AB11 Z11 X11 O14 Q14 R11:R12 P11:P12 N11:N12 O8:O9 Q8:Q9 H8:I9">
    <cfRule type="expression" dxfId="167" priority="18">
      <formula>($D$45&lt;&gt;1)</formula>
    </cfRule>
  </conditionalFormatting>
  <conditionalFormatting sqref="X6 Z6 AB6 W9 Y9 AA9 AC9 AD12 AB12 Z12 X12 V12 T12 S15 W15 S9 U9">
    <cfRule type="expression" dxfId="166" priority="17">
      <formula>$D$46&lt;&gt;1</formula>
    </cfRule>
  </conditionalFormatting>
  <conditionalFormatting sqref="D3">
    <cfRule type="expression" dxfId="165" priority="16">
      <formula>$D$61&lt;&gt;1</formula>
    </cfRule>
  </conditionalFormatting>
  <conditionalFormatting sqref="AM5 D3 AM7">
    <cfRule type="expression" dxfId="164" priority="15">
      <formula>$D$61&lt;&gt;1</formula>
    </cfRule>
  </conditionalFormatting>
  <conditionalFormatting sqref="AM11">
    <cfRule type="expression" dxfId="163" priority="14">
      <formula>$D$44&lt;&gt;1</formula>
    </cfRule>
  </conditionalFormatting>
  <conditionalFormatting sqref="X5:X6">
    <cfRule type="expression" dxfId="162" priority="13">
      <formula>$D$46&lt;&gt;1</formula>
    </cfRule>
  </conditionalFormatting>
  <conditionalFormatting sqref="H5:H6 J5:J6 L5:L6 N5:N6 P5:P6 R5:R6 T5:T6 V5:V6 AD5:AD6 AF5:AF6 AE8:AE9 AG8:AG9 K8:K9 M8:M9 L11:L12 M14:M15 O15 Q15 U14:U15 Y14:Y15 AA14:AA15 AC14:AC15 AF11:AF12 AE14:AE15 AH5:AK6">
    <cfRule type="expression" dxfId="161" priority="12">
      <formula>$D$47&lt;&gt;1</formula>
    </cfRule>
  </conditionalFormatting>
  <conditionalFormatting sqref="AH3:AM3">
    <cfRule type="expression" dxfId="160" priority="11">
      <formula>$D$47&lt;&gt;1</formula>
    </cfRule>
  </conditionalFormatting>
  <conditionalFormatting sqref="R19:Y19">
    <cfRule type="expression" dxfId="159" priority="9">
      <formula>$D$41&lt;&gt;1</formula>
    </cfRule>
  </conditionalFormatting>
  <conditionalFormatting sqref="H11:I12">
    <cfRule type="expression" dxfId="158" priority="8">
      <formula>$D$52&lt;&gt;1</formula>
    </cfRule>
  </conditionalFormatting>
  <conditionalFormatting sqref="K10 M10 O10 Q10 S10 U10 W10 Y10 AA10 AC10 AE10 AG10">
    <cfRule type="expression" dxfId="157" priority="7">
      <formula>$D$40&lt;&gt;1</formula>
    </cfRule>
  </conditionalFormatting>
  <conditionalFormatting sqref="L10 N10 P10 R10 T10 V10 X10 Z10 AB10 AD10 AF10 AH10">
    <cfRule type="expression" dxfId="156" priority="6">
      <formula>$D$41&lt;&gt;1</formula>
    </cfRule>
  </conditionalFormatting>
  <conditionalFormatting sqref="L13 N13 P13 R13 T13 V13 X13 Z13 AB13 AD13 AF13">
    <cfRule type="expression" dxfId="155" priority="5">
      <formula>$D$40&lt;&gt;1</formula>
    </cfRule>
  </conditionalFormatting>
  <conditionalFormatting sqref="AG13 AE13 AC13 AA13 Y13 W13 U13 S13 Q13 O13 M13">
    <cfRule type="expression" dxfId="154" priority="4">
      <formula>$D$41&lt;&gt;1</formula>
    </cfRule>
  </conditionalFormatting>
  <conditionalFormatting sqref="AE16 AC16 AA16 Y16 W16 U16 S16 Q16 O16 M16">
    <cfRule type="expression" dxfId="153" priority="3">
      <formula>$D$40&lt;&gt;1</formula>
    </cfRule>
  </conditionalFormatting>
  <conditionalFormatting sqref="N16 P16 R16 T16 V16 X16 Z16 AB16 AD16 AF16">
    <cfRule type="expression" dxfId="152" priority="2">
      <formula>$D$41&lt;&gt;1</formula>
    </cfRule>
  </conditionalFormatting>
  <conditionalFormatting sqref="I7 K7 M7 O7 Q7 S7 U7 W7 Y7 AA7 AC7 AE7 AG7 AI7">
    <cfRule type="expression" dxfId="151" priority="1">
      <formula>$D$61&lt;&gt;1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1"/>
  <sheetViews>
    <sheetView zoomScale="88" zoomScaleNormal="88" workbookViewId="0">
      <selection activeCell="AV2" sqref="AV2"/>
    </sheetView>
  </sheetViews>
  <sheetFormatPr defaultRowHeight="15.6" x14ac:dyDescent="0.35"/>
  <cols>
    <col min="1" max="1" width="15.6640625" style="5" customWidth="1"/>
    <col min="2" max="2" width="2.77734375" style="5" customWidth="1"/>
    <col min="3" max="4" width="7.21875" style="5" customWidth="1"/>
    <col min="5" max="5" width="8.88671875" style="5"/>
    <col min="6" max="6" width="9" style="5" customWidth="1"/>
    <col min="7" max="7" width="1.77734375" style="5" customWidth="1"/>
    <col min="8" max="37" width="4.21875" style="5" customWidth="1"/>
    <col min="38" max="43" width="3.109375" style="5" customWidth="1"/>
    <col min="44" max="44" width="8" style="5" customWidth="1"/>
    <col min="45" max="45" width="3.109375" style="5" customWidth="1"/>
    <col min="46" max="46" width="2.6640625" style="5" customWidth="1"/>
    <col min="47" max="16384" width="8.88671875" style="5"/>
  </cols>
  <sheetData>
    <row r="1" spans="1:46" ht="10.199999999999999" customHeight="1" x14ac:dyDescent="0.35"/>
    <row r="2" spans="1:46" x14ac:dyDescent="0.35">
      <c r="A2" s="39" t="s">
        <v>358</v>
      </c>
      <c r="B2" s="91"/>
      <c r="C2" s="92"/>
      <c r="D2" s="92"/>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2"/>
      <c r="AM2" s="92"/>
      <c r="AN2" s="92"/>
      <c r="AO2" s="92"/>
      <c r="AP2" s="92"/>
      <c r="AQ2" s="92"/>
      <c r="AR2" s="92"/>
      <c r="AS2" s="92"/>
      <c r="AT2" s="94"/>
    </row>
    <row r="3" spans="1:46" ht="20.399999999999999" customHeight="1" x14ac:dyDescent="0.45">
      <c r="B3" s="95"/>
      <c r="C3" s="96"/>
      <c r="D3" s="253" t="str">
        <f>HLOOKUP(A2,settings_LNG!A1:AD262,21,FALSE)</f>
        <v>Apostroph für ukrainisches Yaz</v>
      </c>
      <c r="E3" s="254"/>
      <c r="F3" s="255"/>
      <c r="G3" s="96"/>
      <c r="H3" s="187" t="str">
        <f>HLOOKUP(A2,settings_LNG!A1:AD262,2,FALSE)</f>
        <v>Erweiterung des Tastaturlayouts im "Keybord Assistant 2.0.0"</v>
      </c>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8" t="str">
        <f>HLOOKUP(A2,settings_LNG!A1:AD262,24,FALSE)</f>
        <v>En Bindestrich</v>
      </c>
      <c r="AI3" s="189"/>
      <c r="AJ3" s="189"/>
      <c r="AK3" s="189"/>
      <c r="AL3" s="189"/>
      <c r="AM3" s="190"/>
      <c r="AN3" s="96"/>
      <c r="AO3" s="96"/>
      <c r="AP3" s="96"/>
      <c r="AQ3" s="96"/>
      <c r="AR3" s="96"/>
      <c r="AS3" s="96"/>
      <c r="AT3" s="97"/>
    </row>
    <row r="4" spans="1:46" ht="17.399999999999999" thickBot="1" x14ac:dyDescent="0.4">
      <c r="B4" s="95"/>
      <c r="C4" s="98"/>
      <c r="D4" s="98"/>
      <c r="E4" s="98"/>
      <c r="F4" s="98"/>
      <c r="G4" s="96"/>
      <c r="H4" s="191" t="str">
        <f>HLOOKUP(A2,settings_LNG!A1:AD262,3,FALSE)</f>
        <v>Programmautor: Krutov A.Yu.; E-Mail: kaiu@mail.ru; Website: kaiu.narod.ru</v>
      </c>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96"/>
      <c r="AI4" s="96"/>
      <c r="AJ4" s="96"/>
      <c r="AK4" s="96"/>
      <c r="AL4" s="96"/>
      <c r="AM4" s="96"/>
      <c r="AN4" s="96"/>
      <c r="AO4" s="96"/>
      <c r="AP4" s="96"/>
      <c r="AQ4" s="96"/>
      <c r="AR4" s="96"/>
      <c r="AS4" s="96"/>
      <c r="AT4" s="97"/>
    </row>
    <row r="5" spans="1:46" s="1" customFormat="1" ht="15.6" customHeight="1" x14ac:dyDescent="0.35">
      <c r="B5" s="99"/>
      <c r="C5" s="256" t="str">
        <f>HLOOKUP(A2,settings_LNG!A1:AD262,22,FALSE)</f>
        <v>RAlt+Tab+m## - funktioniert anstelle einer Maus. mL2 - 2 Klicks auf die linke Taste, mR - klebrige rechte Taste. m↑ - bewegt den Mauszeiger. m→| - Schneller Vorlauf zum Rand des Bildschirms. mS↑ - nach oben scrollen.</v>
      </c>
      <c r="D5" s="257"/>
      <c r="E5" s="257"/>
      <c r="F5" s="258"/>
      <c r="G5" s="98"/>
      <c r="H5" s="16" t="s">
        <v>38</v>
      </c>
      <c r="I5" s="25" t="s">
        <v>94</v>
      </c>
      <c r="J5" s="16" t="s">
        <v>9</v>
      </c>
      <c r="K5" s="26" t="s">
        <v>112</v>
      </c>
      <c r="L5" s="16" t="s">
        <v>11</v>
      </c>
      <c r="M5" s="26" t="s">
        <v>113</v>
      </c>
      <c r="N5" s="16" t="s">
        <v>12</v>
      </c>
      <c r="O5" s="26" t="s">
        <v>114</v>
      </c>
      <c r="P5" s="16" t="s">
        <v>13</v>
      </c>
      <c r="Q5" s="26" t="s">
        <v>115</v>
      </c>
      <c r="R5" s="16" t="s">
        <v>14</v>
      </c>
      <c r="S5" s="26"/>
      <c r="T5" s="16" t="s">
        <v>42</v>
      </c>
      <c r="U5" s="25" t="s">
        <v>116</v>
      </c>
      <c r="V5" s="16" t="s">
        <v>41</v>
      </c>
      <c r="W5" s="26" t="s">
        <v>123</v>
      </c>
      <c r="X5" s="16"/>
      <c r="Y5" s="26"/>
      <c r="Z5" s="16"/>
      <c r="AA5" s="26" t="s">
        <v>168</v>
      </c>
      <c r="AB5" s="16"/>
      <c r="AC5" s="26" t="s">
        <v>169</v>
      </c>
      <c r="AD5" s="16" t="s">
        <v>17</v>
      </c>
      <c r="AE5" s="26" t="s">
        <v>17</v>
      </c>
      <c r="AF5" s="16" t="s">
        <v>8</v>
      </c>
      <c r="AG5" s="26" t="s">
        <v>8</v>
      </c>
      <c r="AH5" s="16" t="s">
        <v>44</v>
      </c>
      <c r="AI5" s="26"/>
      <c r="AJ5" s="6"/>
      <c r="AK5" s="26"/>
      <c r="AL5" s="86"/>
      <c r="AM5" s="222" t="str">
        <f>HLOOKUP(A2,settings_LNG!A1:AD262,25,FALSE)</f>
        <v>betonen</v>
      </c>
      <c r="AN5" s="223"/>
      <c r="AO5" s="223"/>
      <c r="AP5" s="223"/>
      <c r="AQ5" s="223"/>
      <c r="AR5" s="223"/>
      <c r="AS5" s="224"/>
      <c r="AT5" s="100"/>
    </row>
    <row r="6" spans="1:46" s="1" customFormat="1" ht="16.2" customHeight="1" thickBot="1" x14ac:dyDescent="0.4">
      <c r="B6" s="99"/>
      <c r="C6" s="259"/>
      <c r="D6" s="260"/>
      <c r="E6" s="260"/>
      <c r="F6" s="261"/>
      <c r="G6" s="98"/>
      <c r="H6" s="3" t="s">
        <v>0</v>
      </c>
      <c r="I6" s="90" t="s">
        <v>147</v>
      </c>
      <c r="J6" s="3" t="s">
        <v>1</v>
      </c>
      <c r="K6" s="2" t="s">
        <v>95</v>
      </c>
      <c r="L6" s="3" t="s">
        <v>2</v>
      </c>
      <c r="M6" s="2" t="s">
        <v>96</v>
      </c>
      <c r="N6" s="3" t="s">
        <v>3</v>
      </c>
      <c r="O6" s="2" t="s">
        <v>97</v>
      </c>
      <c r="P6" s="3" t="s">
        <v>4</v>
      </c>
      <c r="Q6" s="2" t="s">
        <v>4</v>
      </c>
      <c r="R6" s="3" t="s">
        <v>5</v>
      </c>
      <c r="S6" s="2" t="s">
        <v>14</v>
      </c>
      <c r="T6" s="3" t="s">
        <v>6</v>
      </c>
      <c r="U6" s="2" t="s">
        <v>51</v>
      </c>
      <c r="V6" s="3" t="s">
        <v>7</v>
      </c>
      <c r="W6" s="2"/>
      <c r="X6" s="31" t="s">
        <v>46</v>
      </c>
      <c r="Y6" s="2" t="s">
        <v>41</v>
      </c>
      <c r="Z6" s="31" t="s">
        <v>47</v>
      </c>
      <c r="AA6" s="2" t="s">
        <v>52</v>
      </c>
      <c r="AB6" s="31" t="s">
        <v>48</v>
      </c>
      <c r="AC6" s="2" t="s">
        <v>54</v>
      </c>
      <c r="AD6" s="3" t="s">
        <v>18</v>
      </c>
      <c r="AE6" s="2" t="s">
        <v>18</v>
      </c>
      <c r="AF6" s="3" t="s">
        <v>43</v>
      </c>
      <c r="AG6" s="2" t="s">
        <v>43</v>
      </c>
      <c r="AH6" s="3" t="s">
        <v>19</v>
      </c>
      <c r="AI6" s="2"/>
      <c r="AJ6" s="3"/>
      <c r="AK6" s="2"/>
      <c r="AL6" s="87"/>
      <c r="AM6" s="98"/>
      <c r="AN6" s="98"/>
      <c r="AO6" s="98"/>
      <c r="AP6" s="98"/>
      <c r="AQ6" s="98"/>
      <c r="AR6" s="98"/>
      <c r="AS6" s="87"/>
      <c r="AT6" s="100"/>
    </row>
    <row r="7" spans="1:46" ht="23.4" customHeight="1" thickBot="1" x14ac:dyDescent="0.4">
      <c r="B7" s="95"/>
      <c r="C7" s="259"/>
      <c r="D7" s="260"/>
      <c r="E7" s="260"/>
      <c r="F7" s="261"/>
      <c r="G7" s="96"/>
      <c r="H7" s="109" t="s">
        <v>511</v>
      </c>
      <c r="I7" s="51" t="s">
        <v>240</v>
      </c>
      <c r="J7" s="112" t="s">
        <v>557</v>
      </c>
      <c r="K7" s="55"/>
      <c r="L7" s="112" t="s">
        <v>558</v>
      </c>
      <c r="M7" s="55"/>
      <c r="N7" s="112" t="s">
        <v>559</v>
      </c>
      <c r="O7" s="55"/>
      <c r="P7" s="112" t="s">
        <v>560</v>
      </c>
      <c r="Q7" s="55"/>
      <c r="R7" s="112" t="s">
        <v>561</v>
      </c>
      <c r="S7" s="50" t="s">
        <v>98</v>
      </c>
      <c r="T7" s="112" t="s">
        <v>562</v>
      </c>
      <c r="U7" s="51" t="s">
        <v>147</v>
      </c>
      <c r="V7" s="112" t="s">
        <v>563</v>
      </c>
      <c r="W7" s="55"/>
      <c r="X7" s="112" t="s">
        <v>566</v>
      </c>
      <c r="Y7" s="50" t="s">
        <v>93</v>
      </c>
      <c r="Z7" s="112" t="s">
        <v>564</v>
      </c>
      <c r="AA7" s="55"/>
      <c r="AB7" s="112" t="s">
        <v>565</v>
      </c>
      <c r="AC7" s="55"/>
      <c r="AD7" s="79" t="s">
        <v>111</v>
      </c>
      <c r="AE7" s="53" t="s">
        <v>160</v>
      </c>
      <c r="AF7" s="79" t="s">
        <v>512</v>
      </c>
      <c r="AG7" s="54" t="s">
        <v>37</v>
      </c>
      <c r="AH7" s="4" t="s">
        <v>3</v>
      </c>
      <c r="AI7" s="55" t="s">
        <v>69</v>
      </c>
      <c r="AJ7" s="192" t="s">
        <v>23</v>
      </c>
      <c r="AK7" s="193"/>
      <c r="AL7" s="36"/>
      <c r="AM7" s="225" t="str">
        <f>HLOOKUP(A2,settings_LNG!A1:AD262,26,FALSE)</f>
        <v>Geschütztes Leerzeichen, Bindestrich und Leerzeichen</v>
      </c>
      <c r="AN7" s="226"/>
      <c r="AO7" s="226"/>
      <c r="AP7" s="226"/>
      <c r="AQ7" s="226"/>
      <c r="AR7" s="226"/>
      <c r="AS7" s="227"/>
      <c r="AT7" s="108"/>
    </row>
    <row r="8" spans="1:46" s="1" customFormat="1" ht="15.6" customHeight="1" x14ac:dyDescent="0.35">
      <c r="B8" s="99"/>
      <c r="C8" s="259"/>
      <c r="D8" s="260"/>
      <c r="E8" s="260"/>
      <c r="F8" s="261"/>
      <c r="G8" s="98"/>
      <c r="H8" s="84"/>
      <c r="I8" s="194" t="str">
        <f>HLOOKUP(A2,settings_LNG!A1:AD262,4,FALSE)</f>
        <v>Maus</v>
      </c>
      <c r="J8" s="195"/>
      <c r="K8" s="81" t="s">
        <v>88</v>
      </c>
      <c r="L8" s="25" t="s">
        <v>117</v>
      </c>
      <c r="M8" s="16" t="s">
        <v>89</v>
      </c>
      <c r="N8" s="26" t="s">
        <v>164</v>
      </c>
      <c r="O8" s="33" t="s">
        <v>86</v>
      </c>
      <c r="P8" s="26" t="s">
        <v>165</v>
      </c>
      <c r="Q8" s="18" t="s">
        <v>76</v>
      </c>
      <c r="R8" s="25" t="s">
        <v>119</v>
      </c>
      <c r="S8" s="19"/>
      <c r="T8" s="26" t="s">
        <v>118</v>
      </c>
      <c r="U8" s="6"/>
      <c r="V8" s="26" t="s">
        <v>124</v>
      </c>
      <c r="W8" s="12" t="s">
        <v>135</v>
      </c>
      <c r="X8" s="26" t="s">
        <v>125</v>
      </c>
      <c r="Y8" s="10" t="s">
        <v>71</v>
      </c>
      <c r="Z8" s="26" t="s">
        <v>92</v>
      </c>
      <c r="AA8" s="12" t="s">
        <v>84</v>
      </c>
      <c r="AB8" s="26" t="s">
        <v>126</v>
      </c>
      <c r="AC8" s="13" t="s">
        <v>82</v>
      </c>
      <c r="AD8" s="26" t="s">
        <v>40</v>
      </c>
      <c r="AE8" s="16" t="s">
        <v>66</v>
      </c>
      <c r="AF8" s="26" t="s">
        <v>66</v>
      </c>
      <c r="AG8" s="16" t="s">
        <v>68</v>
      </c>
      <c r="AH8" s="27" t="s">
        <v>68</v>
      </c>
      <c r="AI8" s="196"/>
      <c r="AJ8" s="197"/>
      <c r="AK8" s="198"/>
      <c r="AL8" s="98"/>
      <c r="AM8" s="228"/>
      <c r="AN8" s="229"/>
      <c r="AO8" s="229"/>
      <c r="AP8" s="229"/>
      <c r="AQ8" s="229"/>
      <c r="AR8" s="229"/>
      <c r="AS8" s="230"/>
      <c r="AT8" s="100"/>
    </row>
    <row r="9" spans="1:46" s="1" customFormat="1" ht="15.6" customHeight="1" thickBot="1" x14ac:dyDescent="0.5">
      <c r="B9" s="99"/>
      <c r="C9" s="259"/>
      <c r="D9" s="260"/>
      <c r="E9" s="260"/>
      <c r="F9" s="261"/>
      <c r="G9" s="98"/>
      <c r="H9" s="85"/>
      <c r="I9" s="202" t="s">
        <v>134</v>
      </c>
      <c r="J9" s="203"/>
      <c r="K9" s="83" t="s">
        <v>29</v>
      </c>
      <c r="L9" s="2"/>
      <c r="M9" s="22" t="s">
        <v>31</v>
      </c>
      <c r="N9" s="2" t="s">
        <v>166</v>
      </c>
      <c r="O9" s="21" t="s">
        <v>86</v>
      </c>
      <c r="P9" s="2" t="s">
        <v>98</v>
      </c>
      <c r="Q9" s="21" t="s">
        <v>76</v>
      </c>
      <c r="R9" s="2" t="s">
        <v>99</v>
      </c>
      <c r="S9" s="29" t="s">
        <v>72</v>
      </c>
      <c r="T9" s="2" t="s">
        <v>100</v>
      </c>
      <c r="U9" s="29" t="s">
        <v>45</v>
      </c>
      <c r="V9" s="2" t="s">
        <v>101</v>
      </c>
      <c r="W9" s="30" t="s">
        <v>50</v>
      </c>
      <c r="X9" s="2" t="s">
        <v>102</v>
      </c>
      <c r="Y9" s="29" t="s">
        <v>51</v>
      </c>
      <c r="Z9" s="2" t="s">
        <v>85</v>
      </c>
      <c r="AA9" s="31" t="s">
        <v>49</v>
      </c>
      <c r="AB9" s="2" t="s">
        <v>103</v>
      </c>
      <c r="AC9" s="31" t="s">
        <v>60</v>
      </c>
      <c r="AD9" s="2" t="s">
        <v>39</v>
      </c>
      <c r="AE9" s="3" t="s">
        <v>65</v>
      </c>
      <c r="AF9" s="2" t="s">
        <v>65</v>
      </c>
      <c r="AG9" s="3" t="s">
        <v>67</v>
      </c>
      <c r="AH9" s="7" t="s">
        <v>67</v>
      </c>
      <c r="AI9" s="199"/>
      <c r="AJ9" s="200"/>
      <c r="AK9" s="201"/>
      <c r="AL9" s="98"/>
      <c r="AM9" s="231"/>
      <c r="AN9" s="232"/>
      <c r="AO9" s="232"/>
      <c r="AP9" s="232"/>
      <c r="AQ9" s="232"/>
      <c r="AR9" s="232"/>
      <c r="AS9" s="233"/>
      <c r="AT9" s="100"/>
    </row>
    <row r="10" spans="1:46" ht="23.4" customHeight="1" thickBot="1" x14ac:dyDescent="0.4">
      <c r="B10" s="95"/>
      <c r="C10" s="259"/>
      <c r="D10" s="260"/>
      <c r="E10" s="260"/>
      <c r="F10" s="261"/>
      <c r="G10" s="96"/>
      <c r="H10" s="204" t="s">
        <v>63</v>
      </c>
      <c r="I10" s="205"/>
      <c r="J10" s="206"/>
      <c r="K10" s="67" t="s">
        <v>258</v>
      </c>
      <c r="L10" s="80" t="s">
        <v>258</v>
      </c>
      <c r="M10" s="66" t="s">
        <v>260</v>
      </c>
      <c r="N10" s="80" t="s">
        <v>260</v>
      </c>
      <c r="O10" s="66" t="s">
        <v>262</v>
      </c>
      <c r="P10" s="80" t="s">
        <v>262</v>
      </c>
      <c r="Q10" s="66" t="s">
        <v>264</v>
      </c>
      <c r="R10" s="80" t="s">
        <v>264</v>
      </c>
      <c r="S10" s="66" t="s">
        <v>266</v>
      </c>
      <c r="T10" s="80" t="s">
        <v>266</v>
      </c>
      <c r="U10" s="66" t="s">
        <v>268</v>
      </c>
      <c r="V10" s="80" t="s">
        <v>301</v>
      </c>
      <c r="W10" s="66" t="s">
        <v>270</v>
      </c>
      <c r="X10" s="80" t="s">
        <v>270</v>
      </c>
      <c r="Y10" s="66" t="s">
        <v>272</v>
      </c>
      <c r="Z10" s="80" t="s">
        <v>272</v>
      </c>
      <c r="AA10" s="66" t="s">
        <v>274</v>
      </c>
      <c r="AB10" s="80" t="s">
        <v>274</v>
      </c>
      <c r="AC10" s="66" t="s">
        <v>276</v>
      </c>
      <c r="AD10" s="80" t="s">
        <v>276</v>
      </c>
      <c r="AE10" s="66" t="s">
        <v>65</v>
      </c>
      <c r="AF10" s="80" t="s">
        <v>516</v>
      </c>
      <c r="AG10" s="66" t="s">
        <v>67</v>
      </c>
      <c r="AH10" s="80" t="s">
        <v>513</v>
      </c>
      <c r="AI10" s="199"/>
      <c r="AJ10" s="200"/>
      <c r="AK10" s="201"/>
      <c r="AL10" s="96"/>
      <c r="AM10" s="96"/>
      <c r="AN10" s="96"/>
      <c r="AO10" s="96"/>
      <c r="AP10" s="96"/>
      <c r="AQ10" s="96"/>
      <c r="AR10" s="96"/>
      <c r="AS10" s="96"/>
      <c r="AT10" s="97"/>
    </row>
    <row r="11" spans="1:46" ht="15.6" customHeight="1" x14ac:dyDescent="0.35">
      <c r="B11" s="95"/>
      <c r="C11" s="262"/>
      <c r="D11" s="263"/>
      <c r="E11" s="263"/>
      <c r="F11" s="264"/>
      <c r="G11" s="96"/>
      <c r="H11" s="218" t="s">
        <v>158</v>
      </c>
      <c r="I11" s="219"/>
      <c r="J11" s="126" t="str">
        <f>IF( $D$54="Disable","—", IF( $D$54="AllLayouts", " LngALL", IF(AND($D$54&gt;=1,$D$54&lt;=8), " Lng" &amp; $D$54, " " &amp; $D$54 ) ))</f>
        <v>—</v>
      </c>
      <c r="K11" s="127"/>
      <c r="L11" s="81" t="s">
        <v>90</v>
      </c>
      <c r="M11" s="26" t="s">
        <v>127</v>
      </c>
      <c r="N11" s="10" t="s">
        <v>77</v>
      </c>
      <c r="O11" s="26" t="s">
        <v>167</v>
      </c>
      <c r="P11" s="10" t="s">
        <v>75</v>
      </c>
      <c r="Q11" s="26" t="s">
        <v>128</v>
      </c>
      <c r="R11" s="10" t="s">
        <v>74</v>
      </c>
      <c r="S11" s="26"/>
      <c r="T11" s="20"/>
      <c r="U11" s="89"/>
      <c r="V11" s="6"/>
      <c r="W11" s="25" t="s">
        <v>162</v>
      </c>
      <c r="X11" s="10" t="s">
        <v>79</v>
      </c>
      <c r="Y11" s="26"/>
      <c r="Z11" s="10" t="s">
        <v>80</v>
      </c>
      <c r="AA11" s="26" t="s">
        <v>107</v>
      </c>
      <c r="AB11" s="10" t="s">
        <v>81</v>
      </c>
      <c r="AC11" s="35" t="s">
        <v>108</v>
      </c>
      <c r="AD11" s="13" t="s">
        <v>83</v>
      </c>
      <c r="AE11" s="25" t="s">
        <v>120</v>
      </c>
      <c r="AF11" s="16" t="s">
        <v>64</v>
      </c>
      <c r="AG11" s="27"/>
      <c r="AH11" s="207" t="s">
        <v>62</v>
      </c>
      <c r="AI11" s="208"/>
      <c r="AJ11" s="208"/>
      <c r="AK11" s="209"/>
      <c r="AL11" s="96"/>
      <c r="AM11" s="234" t="str">
        <f>HLOOKUP(A2,settings_LNG!A1:AD262,27,FALSE)</f>
        <v>Geben Sie nach dem Zeichen Akzente ein. Alle Akzente werden mit derselben Hintergrundfarbe hervorgehoben.</v>
      </c>
      <c r="AN11" s="235"/>
      <c r="AO11" s="235"/>
      <c r="AP11" s="235"/>
      <c r="AQ11" s="235"/>
      <c r="AR11" s="235"/>
      <c r="AS11" s="236"/>
      <c r="AT11" s="97"/>
    </row>
    <row r="12" spans="1:46" ht="15.6" customHeight="1" thickBot="1" x14ac:dyDescent="0.4">
      <c r="B12" s="95"/>
      <c r="C12" s="96"/>
      <c r="D12" s="96"/>
      <c r="E12" s="96"/>
      <c r="F12" s="96"/>
      <c r="G12" s="96"/>
      <c r="H12" s="220"/>
      <c r="I12" s="221"/>
      <c r="J12" s="128" t="str">
        <f>IF( $D$53="Disable","—", $D$53)</f>
        <v>LCtrl</v>
      </c>
      <c r="K12" s="129"/>
      <c r="L12" s="82" t="s">
        <v>28</v>
      </c>
      <c r="M12" s="2" t="s">
        <v>104</v>
      </c>
      <c r="N12" s="3" t="s">
        <v>77</v>
      </c>
      <c r="O12" s="2" t="s">
        <v>13</v>
      </c>
      <c r="P12" s="3" t="s">
        <v>75</v>
      </c>
      <c r="Q12" s="2" t="s">
        <v>9</v>
      </c>
      <c r="R12" s="3" t="s">
        <v>74</v>
      </c>
      <c r="S12" s="2" t="s">
        <v>105</v>
      </c>
      <c r="T12" s="29" t="s">
        <v>73</v>
      </c>
      <c r="U12" s="2"/>
      <c r="V12" s="29" t="s">
        <v>23</v>
      </c>
      <c r="W12" s="2" t="s">
        <v>93</v>
      </c>
      <c r="X12" s="29" t="s">
        <v>52</v>
      </c>
      <c r="Y12" s="2" t="s">
        <v>148</v>
      </c>
      <c r="Z12" s="29" t="s">
        <v>53</v>
      </c>
      <c r="AA12" s="2" t="s">
        <v>16</v>
      </c>
      <c r="AB12" s="29" t="s">
        <v>54</v>
      </c>
      <c r="AC12" s="34" t="s">
        <v>106</v>
      </c>
      <c r="AD12" s="31" t="s">
        <v>61</v>
      </c>
      <c r="AE12" s="2" t="s">
        <v>107</v>
      </c>
      <c r="AF12" s="8" t="s">
        <v>10</v>
      </c>
      <c r="AG12" s="7" t="s">
        <v>108</v>
      </c>
      <c r="AH12" s="207"/>
      <c r="AI12" s="208"/>
      <c r="AJ12" s="208"/>
      <c r="AK12" s="209"/>
      <c r="AL12" s="96"/>
      <c r="AM12" s="237"/>
      <c r="AN12" s="238"/>
      <c r="AO12" s="238"/>
      <c r="AP12" s="238"/>
      <c r="AQ12" s="238"/>
      <c r="AR12" s="238"/>
      <c r="AS12" s="239"/>
      <c r="AT12" s="97"/>
    </row>
    <row r="13" spans="1:46" ht="23.4" customHeight="1" thickBot="1" x14ac:dyDescent="0.4">
      <c r="B13" s="95"/>
      <c r="C13" s="265" t="str">
        <f>HLOOKUP(A2,settings_LNG!A1:AD262,23,FALSE)</f>
        <v>Der blaue Hintergrund zeigt die Unterschiede zum Layout von I. Birman. Der gelbe Hintergrund zeigt die Textcursor-Steuertasten und andere Tasten, die sich normalerweise rechts von der Eingabetaste befinden. Esc, Ent, Bs duplizieren die Tasten und dienen eher der Bequemlichkeit.</v>
      </c>
      <c r="D13" s="266"/>
      <c r="E13" s="266"/>
      <c r="F13" s="267"/>
      <c r="G13" s="96"/>
      <c r="H13" s="213" t="s">
        <v>257</v>
      </c>
      <c r="I13" s="214"/>
      <c r="J13" s="214"/>
      <c r="K13" s="215"/>
      <c r="L13" s="66" t="s">
        <v>280</v>
      </c>
      <c r="M13" s="80" t="s">
        <v>280</v>
      </c>
      <c r="N13" s="66" t="s">
        <v>282</v>
      </c>
      <c r="O13" s="80" t="s">
        <v>282</v>
      </c>
      <c r="P13" s="66" t="s">
        <v>284</v>
      </c>
      <c r="Q13" s="80" t="s">
        <v>284</v>
      </c>
      <c r="R13" s="68" t="s">
        <v>286</v>
      </c>
      <c r="S13" s="60" t="s">
        <v>286</v>
      </c>
      <c r="T13" s="66" t="s">
        <v>288</v>
      </c>
      <c r="U13" s="80" t="s">
        <v>288</v>
      </c>
      <c r="V13" s="66" t="s">
        <v>290</v>
      </c>
      <c r="W13" s="80" t="s">
        <v>290</v>
      </c>
      <c r="X13" s="69" t="s">
        <v>292</v>
      </c>
      <c r="Y13" s="61" t="s">
        <v>292</v>
      </c>
      <c r="Z13" s="66" t="s">
        <v>294</v>
      </c>
      <c r="AA13" s="80" t="s">
        <v>294</v>
      </c>
      <c r="AB13" s="66" t="s">
        <v>296</v>
      </c>
      <c r="AC13" s="80" t="s">
        <v>296</v>
      </c>
      <c r="AD13" s="66" t="s">
        <v>298</v>
      </c>
      <c r="AE13" s="80" t="s">
        <v>514</v>
      </c>
      <c r="AF13" s="75" t="s">
        <v>10</v>
      </c>
      <c r="AG13" s="59" t="s">
        <v>515</v>
      </c>
      <c r="AH13" s="210"/>
      <c r="AI13" s="211"/>
      <c r="AJ13" s="211"/>
      <c r="AK13" s="212"/>
      <c r="AL13" s="96"/>
      <c r="AM13" s="240"/>
      <c r="AN13" s="241"/>
      <c r="AO13" s="241"/>
      <c r="AP13" s="241"/>
      <c r="AQ13" s="241"/>
      <c r="AR13" s="241"/>
      <c r="AS13" s="242"/>
      <c r="AT13" s="97"/>
    </row>
    <row r="14" spans="1:46" ht="15.6" customHeight="1" x14ac:dyDescent="0.5">
      <c r="B14" s="95"/>
      <c r="C14" s="268"/>
      <c r="D14" s="269"/>
      <c r="E14" s="269"/>
      <c r="F14" s="270"/>
      <c r="G14" s="96"/>
      <c r="H14" s="216" t="str">
        <f>IF( $D$55="Disable","—", IF( $D$55="AllLayouts", " LngALL", IF(AND($D$55&gt;=1,$D$55&lt;=8), " Lng" &amp; $D$55, " " &amp; $D$55 ) ))</f>
        <v xml:space="preserve"> Lng1</v>
      </c>
      <c r="I14" s="126"/>
      <c r="J14" s="126"/>
      <c r="K14" s="126"/>
      <c r="L14" s="127"/>
      <c r="M14" s="81" t="s">
        <v>91</v>
      </c>
      <c r="N14" s="37" t="s">
        <v>163</v>
      </c>
      <c r="O14" s="11" t="s">
        <v>75</v>
      </c>
      <c r="P14" s="28" t="s">
        <v>59</v>
      </c>
      <c r="Q14" s="11" t="s">
        <v>74</v>
      </c>
      <c r="R14" s="26" t="s">
        <v>129</v>
      </c>
      <c r="S14" s="17"/>
      <c r="T14" s="25" t="s">
        <v>121</v>
      </c>
      <c r="U14" s="16" t="s">
        <v>92</v>
      </c>
      <c r="V14" s="26" t="s">
        <v>130</v>
      </c>
      <c r="W14" s="6"/>
      <c r="X14" s="25" t="s">
        <v>122</v>
      </c>
      <c r="Y14" s="16" t="s">
        <v>57</v>
      </c>
      <c r="Z14" s="26"/>
      <c r="AA14" s="16" t="s">
        <v>15</v>
      </c>
      <c r="AB14" s="26" t="s">
        <v>15</v>
      </c>
      <c r="AC14" s="16" t="s">
        <v>16</v>
      </c>
      <c r="AD14" s="26" t="s">
        <v>16</v>
      </c>
      <c r="AE14" s="16" t="s">
        <v>59</v>
      </c>
      <c r="AF14" s="25" t="s">
        <v>69</v>
      </c>
      <c r="AG14" s="216" t="str">
        <f>IF( $D$56="Disable","—", IF( $D$56="AllLayouts", " LngALL", IF(AND($D$56&gt;=1,$D$56&lt;=8), " Lng" &amp; $D$56, " " &amp; $D$56 ) ))</f>
        <v xml:space="preserve"> Lng2</v>
      </c>
      <c r="AH14" s="126"/>
      <c r="AI14" s="126"/>
      <c r="AJ14" s="126"/>
      <c r="AK14" s="127"/>
      <c r="AL14" s="96"/>
      <c r="AM14" s="96"/>
      <c r="AN14" s="96"/>
      <c r="AO14" s="96"/>
      <c r="AP14" s="96"/>
      <c r="AQ14" s="96"/>
      <c r="AR14" s="96"/>
      <c r="AS14" s="96"/>
      <c r="AT14" s="97"/>
    </row>
    <row r="15" spans="1:46" ht="15.6" customHeight="1" thickBot="1" x14ac:dyDescent="0.5">
      <c r="B15" s="95"/>
      <c r="C15" s="268"/>
      <c r="D15" s="269"/>
      <c r="E15" s="269"/>
      <c r="F15" s="270"/>
      <c r="G15" s="96"/>
      <c r="H15" s="144"/>
      <c r="I15" s="217"/>
      <c r="J15" s="217"/>
      <c r="K15" s="217"/>
      <c r="L15" s="145"/>
      <c r="M15" s="83" t="s">
        <v>27</v>
      </c>
      <c r="N15" s="2"/>
      <c r="O15" s="22" t="s">
        <v>30</v>
      </c>
      <c r="P15" s="2" t="s">
        <v>109</v>
      </c>
      <c r="Q15" s="3" t="s">
        <v>87</v>
      </c>
      <c r="R15" s="2" t="s">
        <v>110</v>
      </c>
      <c r="S15" s="29" t="s">
        <v>70</v>
      </c>
      <c r="T15" s="2" t="s">
        <v>53</v>
      </c>
      <c r="U15" s="22" t="s">
        <v>85</v>
      </c>
      <c r="V15" s="2" t="s">
        <v>111</v>
      </c>
      <c r="W15" s="32" t="s">
        <v>55</v>
      </c>
      <c r="X15" s="2"/>
      <c r="Y15" s="3" t="s">
        <v>56</v>
      </c>
      <c r="Z15" s="2" t="s">
        <v>56</v>
      </c>
      <c r="AA15" s="3" t="s">
        <v>150</v>
      </c>
      <c r="AB15" s="2" t="s">
        <v>11</v>
      </c>
      <c r="AC15" s="3" t="s">
        <v>151</v>
      </c>
      <c r="AD15" s="2" t="s">
        <v>12</v>
      </c>
      <c r="AE15" s="3" t="s">
        <v>58</v>
      </c>
      <c r="AF15" s="2" t="s">
        <v>58</v>
      </c>
      <c r="AG15" s="144"/>
      <c r="AH15" s="217"/>
      <c r="AI15" s="217"/>
      <c r="AJ15" s="217"/>
      <c r="AK15" s="145"/>
      <c r="AL15" s="96"/>
      <c r="AM15" s="243" t="str">
        <f>HLOOKUP(A2,settings_LNG!A1:AD263,28,FALSE)</f>
        <v>Geschütztes Leerzeichen U+00A0 Alt+0160 (feste Breite nur in Word, nicht in Browsern!)
+SHIFT: Schmales geschütztes Leerzeichen U+202F Alt+8239 (feste Breite) Ideal für dh, aber nicht von einem Leerzeichen in Word zu unterscheiden.</v>
      </c>
      <c r="AN15" s="244"/>
      <c r="AO15" s="244"/>
      <c r="AP15" s="244"/>
      <c r="AQ15" s="244"/>
      <c r="AR15" s="244"/>
      <c r="AS15" s="245"/>
      <c r="AT15" s="97"/>
    </row>
    <row r="16" spans="1:46" ht="23.4" customHeight="1" thickBot="1" x14ac:dyDescent="0.4">
      <c r="B16" s="95"/>
      <c r="C16" s="268"/>
      <c r="D16" s="269"/>
      <c r="E16" s="269"/>
      <c r="F16" s="270"/>
      <c r="G16" s="96"/>
      <c r="H16" s="14" t="s">
        <v>32</v>
      </c>
      <c r="I16" s="15" t="s">
        <v>33</v>
      </c>
      <c r="J16" s="9" t="s">
        <v>26</v>
      </c>
      <c r="K16" s="23" t="s">
        <v>34</v>
      </c>
      <c r="L16" s="24" t="s">
        <v>35</v>
      </c>
      <c r="M16" s="66" t="s">
        <v>301</v>
      </c>
      <c r="N16" s="80" t="s">
        <v>268</v>
      </c>
      <c r="O16" s="66" t="s">
        <v>303</v>
      </c>
      <c r="P16" s="80" t="s">
        <v>303</v>
      </c>
      <c r="Q16" s="66" t="s">
        <v>305</v>
      </c>
      <c r="R16" s="80" t="s">
        <v>305</v>
      </c>
      <c r="S16" s="66" t="s">
        <v>307</v>
      </c>
      <c r="T16" s="80" t="s">
        <v>307</v>
      </c>
      <c r="U16" s="66" t="s">
        <v>309</v>
      </c>
      <c r="V16" s="80" t="s">
        <v>309</v>
      </c>
      <c r="W16" s="66" t="s">
        <v>311</v>
      </c>
      <c r="X16" s="80" t="s">
        <v>311</v>
      </c>
      <c r="Y16" s="88" t="s">
        <v>313</v>
      </c>
      <c r="Z16" s="80" t="s">
        <v>313</v>
      </c>
      <c r="AA16" s="66" t="s">
        <v>315</v>
      </c>
      <c r="AB16" s="80" t="s">
        <v>315</v>
      </c>
      <c r="AC16" s="66" t="s">
        <v>317</v>
      </c>
      <c r="AD16" s="80" t="s">
        <v>317</v>
      </c>
      <c r="AE16" s="66" t="s">
        <v>319</v>
      </c>
      <c r="AF16" s="80" t="s">
        <v>20</v>
      </c>
      <c r="AG16" s="14" t="s">
        <v>32</v>
      </c>
      <c r="AH16" s="15" t="s">
        <v>33</v>
      </c>
      <c r="AI16" s="9" t="s">
        <v>26</v>
      </c>
      <c r="AJ16" s="23" t="s">
        <v>34</v>
      </c>
      <c r="AK16" s="24" t="s">
        <v>35</v>
      </c>
      <c r="AL16" s="96"/>
      <c r="AM16" s="246"/>
      <c r="AN16" s="247"/>
      <c r="AO16" s="247"/>
      <c r="AP16" s="247"/>
      <c r="AQ16" s="247"/>
      <c r="AR16" s="247"/>
      <c r="AS16" s="248"/>
      <c r="AT16" s="97"/>
    </row>
    <row r="17" spans="2:46" ht="15.6" customHeight="1" x14ac:dyDescent="0.45">
      <c r="B17" s="95"/>
      <c r="C17" s="268"/>
      <c r="D17" s="269"/>
      <c r="E17" s="269"/>
      <c r="F17" s="270"/>
      <c r="G17" s="96"/>
      <c r="H17" s="143" t="str">
        <f>IF( $D$57="Disable","—", IF( $D$57="AllLayouts", " LngALL", IF(AND($D$57&gt;=1,$D$57&lt;=8), " Lng" &amp; $D$57, " " &amp; $D$57 ) ))</f>
        <v xml:space="preserve"> </v>
      </c>
      <c r="I17" s="127"/>
      <c r="J17" s="171"/>
      <c r="K17" s="172"/>
      <c r="L17" s="292"/>
      <c r="M17" s="293"/>
      <c r="N17" s="296"/>
      <c r="O17" s="297"/>
      <c r="P17" s="297"/>
      <c r="Q17" s="297"/>
      <c r="R17" s="297"/>
      <c r="S17" s="297"/>
      <c r="T17" s="297"/>
      <c r="U17" s="297"/>
      <c r="V17" s="297"/>
      <c r="W17" s="297"/>
      <c r="X17" s="297"/>
      <c r="Y17" s="297"/>
      <c r="Z17" s="297"/>
      <c r="AA17" s="297"/>
      <c r="AB17" s="297"/>
      <c r="AC17" s="298"/>
      <c r="AD17" s="143" t="str">
        <f>IF( $D$51="Disable","—", IF( $D$51="AllLayouts", " LngALL", IF(AND($D$51&gt;=1,$D$51&lt;=8), " Lng" &amp; $D$51, " " &amp; $D$51 ) ))</f>
        <v xml:space="preserve"> Lng3</v>
      </c>
      <c r="AE17" s="127"/>
      <c r="AF17" s="143" t="str">
        <f>IF( $D$49="Disable","—", IF( $D$49="AllLayouts", " LngALL", IF(AND($D$49&gt;=1,$D$49&lt;=8), " Lng" &amp; $D$49, " " &amp; $D$49 ) ))</f>
        <v>—</v>
      </c>
      <c r="AG17" s="127"/>
      <c r="AH17" s="171"/>
      <c r="AI17" s="172"/>
      <c r="AJ17" s="143" t="str">
        <f>IF( $D$59="Disable","—", IF( $D$59="AllLayouts", " LngALL", IF(AND($D$59&gt;=1,$D$59&lt;=8), " Lng" &amp; $D$59, " " &amp; $D$59 ) ))</f>
        <v>—</v>
      </c>
      <c r="AK17" s="127"/>
      <c r="AL17" s="96"/>
      <c r="AM17" s="246"/>
      <c r="AN17" s="247"/>
      <c r="AO17" s="247"/>
      <c r="AP17" s="247"/>
      <c r="AQ17" s="247"/>
      <c r="AR17" s="247"/>
      <c r="AS17" s="248"/>
      <c r="AT17" s="97"/>
    </row>
    <row r="18" spans="2:46" ht="15.6" customHeight="1" thickBot="1" x14ac:dyDescent="0.5">
      <c r="B18" s="95"/>
      <c r="C18" s="268"/>
      <c r="D18" s="269"/>
      <c r="E18" s="269"/>
      <c r="F18" s="270"/>
      <c r="G18" s="96"/>
      <c r="H18" s="144"/>
      <c r="I18" s="145"/>
      <c r="J18" s="163"/>
      <c r="K18" s="165"/>
      <c r="L18" s="294"/>
      <c r="M18" s="295"/>
      <c r="N18" s="163"/>
      <c r="O18" s="164"/>
      <c r="P18" s="164"/>
      <c r="Q18" s="164"/>
      <c r="R18" s="164"/>
      <c r="S18" s="164"/>
      <c r="T18" s="164"/>
      <c r="U18" s="164"/>
      <c r="V18" s="164"/>
      <c r="W18" s="164"/>
      <c r="X18" s="164"/>
      <c r="Y18" s="164"/>
      <c r="Z18" s="164"/>
      <c r="AA18" s="164"/>
      <c r="AB18" s="164"/>
      <c r="AC18" s="165"/>
      <c r="AD18" s="177" t="str">
        <f>IF( $D$50="Disable","—", $D$50)</f>
        <v>—</v>
      </c>
      <c r="AE18" s="129"/>
      <c r="AF18" s="177" t="str">
        <f>IF( $D$48="Disable","—", $D$48)</f>
        <v>—</v>
      </c>
      <c r="AG18" s="129"/>
      <c r="AH18" s="173" t="s">
        <v>25</v>
      </c>
      <c r="AI18" s="174"/>
      <c r="AJ18" s="177" t="str">
        <f>IF( $D$58="Disable","—", $D$58)</f>
        <v>RAlt</v>
      </c>
      <c r="AK18" s="129"/>
      <c r="AL18" s="96"/>
      <c r="AM18" s="246"/>
      <c r="AN18" s="247"/>
      <c r="AO18" s="247"/>
      <c r="AP18" s="247"/>
      <c r="AQ18" s="247"/>
      <c r="AR18" s="247"/>
      <c r="AS18" s="248"/>
      <c r="AT18" s="97"/>
    </row>
    <row r="19" spans="2:46" ht="23.4" customHeight="1" thickBot="1" x14ac:dyDescent="0.6">
      <c r="B19" s="95"/>
      <c r="C19" s="268"/>
      <c r="D19" s="269"/>
      <c r="E19" s="269"/>
      <c r="F19" s="270"/>
      <c r="G19" s="96"/>
      <c r="H19" s="139" t="s">
        <v>131</v>
      </c>
      <c r="I19" s="140"/>
      <c r="J19" s="139" t="s">
        <v>132</v>
      </c>
      <c r="K19" s="140"/>
      <c r="L19" s="166" t="s">
        <v>133</v>
      </c>
      <c r="M19" s="167"/>
      <c r="N19" s="168" t="str">
        <f>IF( $D$60="Disable","—", IF( $D$60="AllLayouts", " LngALL", IF(AND($D$60&gt;=1,$D$60&lt;=8), " Lng" &amp; $D$60, " " &amp; $D$60 ) ))</f>
        <v xml:space="preserve"> Lng4</v>
      </c>
      <c r="O19" s="169"/>
      <c r="P19" s="169"/>
      <c r="Q19" s="169"/>
      <c r="R19" s="170" t="str">
        <f>HLOOKUP(A2,settings_LNG!A1:AD262,5,FALSE)</f>
        <v>PLATZ</v>
      </c>
      <c r="S19" s="170"/>
      <c r="T19" s="170"/>
      <c r="U19" s="170"/>
      <c r="V19" s="170"/>
      <c r="W19" s="170"/>
      <c r="X19" s="170"/>
      <c r="Y19" s="170"/>
      <c r="Z19" s="74" t="s">
        <v>36</v>
      </c>
      <c r="AA19" s="73" t="s">
        <v>159</v>
      </c>
      <c r="AB19" s="72" t="s">
        <v>161</v>
      </c>
      <c r="AC19" s="71" t="s">
        <v>36</v>
      </c>
      <c r="AD19" s="160" t="s">
        <v>133</v>
      </c>
      <c r="AE19" s="161"/>
      <c r="AF19" s="158" t="s">
        <v>132</v>
      </c>
      <c r="AG19" s="159"/>
      <c r="AH19" s="175" t="s">
        <v>70</v>
      </c>
      <c r="AI19" s="176"/>
      <c r="AJ19" s="139" t="s">
        <v>131</v>
      </c>
      <c r="AK19" s="140"/>
      <c r="AL19" s="96"/>
      <c r="AM19" s="246"/>
      <c r="AN19" s="247"/>
      <c r="AO19" s="247"/>
      <c r="AP19" s="247"/>
      <c r="AQ19" s="247"/>
      <c r="AR19" s="247"/>
      <c r="AS19" s="248"/>
      <c r="AT19" s="97"/>
    </row>
    <row r="20" spans="2:46" ht="6" customHeight="1" x14ac:dyDescent="0.35">
      <c r="B20" s="95"/>
      <c r="C20" s="268"/>
      <c r="D20" s="269"/>
      <c r="E20" s="269"/>
      <c r="F20" s="270"/>
      <c r="G20" s="96"/>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96"/>
      <c r="AM20" s="246"/>
      <c r="AN20" s="247"/>
      <c r="AO20" s="247"/>
      <c r="AP20" s="247"/>
      <c r="AQ20" s="247"/>
      <c r="AR20" s="247"/>
      <c r="AS20" s="248"/>
      <c r="AT20" s="97"/>
    </row>
    <row r="21" spans="2:46" ht="15.6" customHeight="1" x14ac:dyDescent="0.35">
      <c r="B21" s="95"/>
      <c r="C21" s="271"/>
      <c r="D21" s="272"/>
      <c r="E21" s="272"/>
      <c r="F21" s="273"/>
      <c r="G21" s="96"/>
      <c r="H21" s="275" t="str">
        <f>HLOOKUP(A2,settings_LNG!A1:AD262,6,FALSE)</f>
        <v>Kombinationen werden gebildet aus den Tasten RAlt + „Taste, über der die gleichfarbige Aufschrift steht“ und analog für RWin, Lalt</v>
      </c>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96"/>
      <c r="AM21" s="249"/>
      <c r="AN21" s="250"/>
      <c r="AO21" s="250"/>
      <c r="AP21" s="250"/>
      <c r="AQ21" s="250"/>
      <c r="AR21" s="250"/>
      <c r="AS21" s="251"/>
      <c r="AT21" s="97"/>
    </row>
    <row r="22" spans="2:46" ht="27" customHeight="1" x14ac:dyDescent="0.35">
      <c r="B22" s="95"/>
      <c r="C22" s="96"/>
      <c r="D22" s="96"/>
      <c r="E22" s="96"/>
      <c r="F22" s="96"/>
      <c r="G22" s="96"/>
      <c r="H22" s="288" t="str">
        <f>HLOOKUP(A2,settings_LNG!A1:AD262,7,FALSE)</f>
        <v>Über der Taste links steht die Kombination für RAlt und rechts für RWin. Ganz oben ist die Kombination auch mit gedrückter Shift-Taste.</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96"/>
      <c r="AM22" s="96"/>
      <c r="AN22" s="96"/>
      <c r="AO22" s="96"/>
      <c r="AP22" s="96"/>
      <c r="AQ22" s="96"/>
      <c r="AR22" s="96"/>
      <c r="AS22" s="96"/>
      <c r="AT22" s="97"/>
    </row>
    <row r="23" spans="2:46" ht="25.2" customHeight="1" x14ac:dyDescent="0.35">
      <c r="B23" s="95"/>
      <c r="C23" s="276" t="str">
        <f>HLOOKUP(A2,settings_LNG!A1:AD262,30,FALSE)</f>
        <v>Lng1, Lng2 - normalerweise Listen aus einer Sprache (primär und sekundär). Lng3 - Umschalten von der dritten Liste der Layouts (normalerweise Sprache 1 und 2). Lng4 - wechselt normalerweise zwischen alternativen Layouts und Sprachen. LngALL - schaltet alle Layouts um.</v>
      </c>
      <c r="D23" s="277"/>
      <c r="E23" s="277"/>
      <c r="F23" s="278"/>
      <c r="G23" s="96"/>
      <c r="H23" s="289" t="str">
        <f>HLOOKUP(A2,settings_LNG!A1:AD262,8,FALSE)</f>
        <v>Kombination
Schlüssel</v>
      </c>
      <c r="I23" s="290"/>
      <c r="J23" s="291"/>
      <c r="K23" s="162" t="str">
        <f>HLOOKUP(A2,settings_LNG!A1:AD262,9,FALSE)</f>
        <v>Ohne Verschiebung</v>
      </c>
      <c r="L23" s="162"/>
      <c r="M23" s="162"/>
      <c r="N23" s="162"/>
      <c r="O23" s="162"/>
      <c r="P23" s="162"/>
      <c r="Q23" s="162"/>
      <c r="R23" s="162"/>
      <c r="S23" s="162" t="s">
        <v>136</v>
      </c>
      <c r="T23" s="162"/>
      <c r="U23" s="162"/>
      <c r="V23" s="162"/>
      <c r="W23" s="162"/>
      <c r="X23" s="162"/>
      <c r="Y23" s="162"/>
      <c r="Z23" s="162"/>
      <c r="AA23" s="162" t="str">
        <f>HLOOKUP(A2,settings_LNG!A1:AD262,10,FALSE)</f>
        <v>Notiz</v>
      </c>
      <c r="AB23" s="162"/>
      <c r="AC23" s="162"/>
      <c r="AD23" s="162"/>
      <c r="AE23" s="162"/>
      <c r="AF23" s="162"/>
      <c r="AG23" s="162"/>
      <c r="AH23" s="162"/>
      <c r="AI23" s="162"/>
      <c r="AJ23" s="162"/>
      <c r="AK23" s="162"/>
      <c r="AL23" s="96"/>
      <c r="AM23" s="178" t="str">
        <f>HLOOKUP(A2,settings_LNG!A1:AD263,29,FALSE)</f>
        <v xml:space="preserve">Kurzes Leerzeichen U+2002 Alt+8194 En Leerzeichen &amp;ensp; (feste Breite, aber es gibt einen Textumbruch) In Word sieht es genauso aus wie geschützt!
+SHIFT: geschütztes Leerzeichen U+2007 Alt+8199 (nummerisch, für Tabellensatz) </v>
      </c>
      <c r="AN23" s="179"/>
      <c r="AO23" s="179"/>
      <c r="AP23" s="179"/>
      <c r="AQ23" s="179"/>
      <c r="AR23" s="179"/>
      <c r="AS23" s="180"/>
      <c r="AT23" s="97"/>
    </row>
    <row r="24" spans="2:46" x14ac:dyDescent="0.35">
      <c r="B24" s="95"/>
      <c r="C24" s="279"/>
      <c r="D24" s="280"/>
      <c r="E24" s="280"/>
      <c r="F24" s="281"/>
      <c r="G24" s="96"/>
      <c r="H24" s="141" t="s">
        <v>153</v>
      </c>
      <c r="I24" s="141"/>
      <c r="J24" s="141"/>
      <c r="K24" s="149" t="s">
        <v>30</v>
      </c>
      <c r="L24" s="149"/>
      <c r="M24" s="149"/>
      <c r="N24" s="149"/>
      <c r="O24" s="149"/>
      <c r="P24" s="149"/>
      <c r="Q24" s="149"/>
      <c r="R24" s="149"/>
      <c r="S24" s="156" t="s">
        <v>139</v>
      </c>
      <c r="T24" s="156"/>
      <c r="U24" s="156"/>
      <c r="V24" s="156"/>
      <c r="W24" s="156"/>
      <c r="X24" s="156"/>
      <c r="Y24" s="156"/>
      <c r="Z24" s="156"/>
      <c r="AA24" s="157" t="str">
        <f>HLOOKUP(A2,settings_LNG!A1:AD262,11,FALSE)</f>
        <v>Ukr. Buchstabe (Rus. Ton e)</v>
      </c>
      <c r="AB24" s="157"/>
      <c r="AC24" s="157"/>
      <c r="AD24" s="157"/>
      <c r="AE24" s="157"/>
      <c r="AF24" s="157"/>
      <c r="AG24" s="157"/>
      <c r="AH24" s="157"/>
      <c r="AI24" s="157"/>
      <c r="AJ24" s="157"/>
      <c r="AK24" s="157"/>
      <c r="AL24" s="96"/>
      <c r="AM24" s="181"/>
      <c r="AN24" s="182"/>
      <c r="AO24" s="182"/>
      <c r="AP24" s="182"/>
      <c r="AQ24" s="182"/>
      <c r="AR24" s="182"/>
      <c r="AS24" s="183"/>
      <c r="AT24" s="97"/>
    </row>
    <row r="25" spans="2:46" x14ac:dyDescent="0.35">
      <c r="B25" s="95"/>
      <c r="C25" s="279"/>
      <c r="D25" s="280"/>
      <c r="E25" s="280"/>
      <c r="F25" s="281"/>
      <c r="G25" s="96"/>
      <c r="H25" s="141" t="s">
        <v>154</v>
      </c>
      <c r="I25" s="141"/>
      <c r="J25" s="141"/>
      <c r="K25" s="149" t="s">
        <v>87</v>
      </c>
      <c r="L25" s="149"/>
      <c r="M25" s="149"/>
      <c r="N25" s="149"/>
      <c r="O25" s="149"/>
      <c r="P25" s="149"/>
      <c r="Q25" s="149"/>
      <c r="R25" s="149"/>
      <c r="S25" s="156" t="s">
        <v>137</v>
      </c>
      <c r="T25" s="156"/>
      <c r="U25" s="156"/>
      <c r="V25" s="156"/>
      <c r="W25" s="156"/>
      <c r="X25" s="156"/>
      <c r="Y25" s="156"/>
      <c r="Z25" s="156"/>
      <c r="AA25" s="157" t="str">
        <f>HLOOKUP(A2,settings_LNG!A1:AD262,12,FALSE)</f>
        <v>Hier · Leerzeichen (Schnelleingabe für Faule)</v>
      </c>
      <c r="AB25" s="157"/>
      <c r="AC25" s="157"/>
      <c r="AD25" s="157"/>
      <c r="AE25" s="157"/>
      <c r="AF25" s="157"/>
      <c r="AG25" s="157"/>
      <c r="AH25" s="157"/>
      <c r="AI25" s="157"/>
      <c r="AJ25" s="157"/>
      <c r="AK25" s="157"/>
      <c r="AL25" s="96"/>
      <c r="AM25" s="181"/>
      <c r="AN25" s="182"/>
      <c r="AO25" s="182"/>
      <c r="AP25" s="182"/>
      <c r="AQ25" s="182"/>
      <c r="AR25" s="182"/>
      <c r="AS25" s="183"/>
      <c r="AT25" s="97"/>
    </row>
    <row r="26" spans="2:46" x14ac:dyDescent="0.35">
      <c r="B26" s="95"/>
      <c r="C26" s="279"/>
      <c r="D26" s="280"/>
      <c r="E26" s="280"/>
      <c r="F26" s="281"/>
      <c r="G26" s="96"/>
      <c r="H26" s="141" t="s">
        <v>155</v>
      </c>
      <c r="I26" s="141"/>
      <c r="J26" s="141"/>
      <c r="K26" s="149" t="s">
        <v>142</v>
      </c>
      <c r="L26" s="149"/>
      <c r="M26" s="149"/>
      <c r="N26" s="149"/>
      <c r="O26" s="149"/>
      <c r="P26" s="149"/>
      <c r="Q26" s="149"/>
      <c r="R26" s="149"/>
      <c r="S26" s="156"/>
      <c r="T26" s="156"/>
      <c r="U26" s="156"/>
      <c r="V26" s="156"/>
      <c r="W26" s="156"/>
      <c r="X26" s="156"/>
      <c r="Y26" s="156"/>
      <c r="Z26" s="156"/>
      <c r="AA26" s="157" t="str">
        <f>HLOOKUP(A2,settings_LNG!A1:AD262,13,FALSE)</f>
        <v>Mehr zur Auswahl aus dem Kontextmenü</v>
      </c>
      <c r="AB26" s="157"/>
      <c r="AC26" s="157"/>
      <c r="AD26" s="157"/>
      <c r="AE26" s="157"/>
      <c r="AF26" s="157"/>
      <c r="AG26" s="157"/>
      <c r="AH26" s="157"/>
      <c r="AI26" s="157"/>
      <c r="AJ26" s="157"/>
      <c r="AK26" s="157"/>
      <c r="AL26" s="96"/>
      <c r="AM26" s="181"/>
      <c r="AN26" s="182"/>
      <c r="AO26" s="182"/>
      <c r="AP26" s="182"/>
      <c r="AQ26" s="182"/>
      <c r="AR26" s="182"/>
      <c r="AS26" s="183"/>
      <c r="AT26" s="97"/>
    </row>
    <row r="27" spans="2:46" x14ac:dyDescent="0.35">
      <c r="B27" s="95"/>
      <c r="C27" s="279"/>
      <c r="D27" s="280"/>
      <c r="E27" s="280"/>
      <c r="F27" s="281"/>
      <c r="G27" s="96"/>
      <c r="H27" s="141" t="s">
        <v>156</v>
      </c>
      <c r="I27" s="141"/>
      <c r="J27" s="141"/>
      <c r="K27" s="149" t="str">
        <f>HLOOKUP(A2,settings_LNG!A1:AD262,16,FALSE)</f>
        <v>Kontextmenü</v>
      </c>
      <c r="L27" s="149"/>
      <c r="M27" s="149"/>
      <c r="N27" s="149"/>
      <c r="O27" s="149"/>
      <c r="P27" s="149"/>
      <c r="Q27" s="149"/>
      <c r="R27" s="149"/>
      <c r="S27" s="156"/>
      <c r="T27" s="156"/>
      <c r="U27" s="156"/>
      <c r="V27" s="156"/>
      <c r="W27" s="156"/>
      <c r="X27" s="156"/>
      <c r="Y27" s="156"/>
      <c r="Z27" s="156"/>
      <c r="AA27" s="157" t="str">
        <f>HLOOKUP(A2,settings_LNG!A1:AD262,14,FALSE)</f>
        <v>Es ist die Tastatur, nicht die rechte Maustaste.</v>
      </c>
      <c r="AB27" s="157"/>
      <c r="AC27" s="157"/>
      <c r="AD27" s="157"/>
      <c r="AE27" s="157"/>
      <c r="AF27" s="157"/>
      <c r="AG27" s="157"/>
      <c r="AH27" s="157"/>
      <c r="AI27" s="157"/>
      <c r="AJ27" s="157"/>
      <c r="AK27" s="157"/>
      <c r="AL27" s="96"/>
      <c r="AM27" s="181"/>
      <c r="AN27" s="182"/>
      <c r="AO27" s="182"/>
      <c r="AP27" s="182"/>
      <c r="AQ27" s="182"/>
      <c r="AR27" s="182"/>
      <c r="AS27" s="183"/>
      <c r="AT27" s="97"/>
    </row>
    <row r="28" spans="2:46" ht="15.6" customHeight="1" x14ac:dyDescent="0.35">
      <c r="B28" s="95"/>
      <c r="C28" s="279"/>
      <c r="D28" s="280"/>
      <c r="E28" s="280"/>
      <c r="F28" s="281"/>
      <c r="G28" s="96"/>
      <c r="H28" s="141" t="s">
        <v>157</v>
      </c>
      <c r="I28" s="141"/>
      <c r="J28" s="141"/>
      <c r="K28" s="142" t="s">
        <v>16</v>
      </c>
      <c r="L28" s="142"/>
      <c r="M28" s="142"/>
      <c r="N28" s="142"/>
      <c r="O28" s="142"/>
      <c r="P28" s="142"/>
      <c r="Q28" s="142"/>
      <c r="R28" s="142"/>
      <c r="S28" s="252" t="s">
        <v>107</v>
      </c>
      <c r="T28" s="252"/>
      <c r="U28" s="252"/>
      <c r="V28" s="252"/>
      <c r="W28" s="252"/>
      <c r="X28" s="252"/>
      <c r="Y28" s="252"/>
      <c r="Z28" s="252"/>
      <c r="AA28" s="157" t="str">
        <f>HLOOKUP(A2,settings_LNG!A1:AD262,15,FALSE)</f>
        <v>Eng. neg. Klammer (durch Verschieben ‘ inner in “ ”)</v>
      </c>
      <c r="AB28" s="157"/>
      <c r="AC28" s="157"/>
      <c r="AD28" s="157"/>
      <c r="AE28" s="157"/>
      <c r="AF28" s="157"/>
      <c r="AG28" s="157"/>
      <c r="AH28" s="157"/>
      <c r="AI28" s="157"/>
      <c r="AJ28" s="157"/>
      <c r="AK28" s="157"/>
      <c r="AL28" s="96"/>
      <c r="AM28" s="184"/>
      <c r="AN28" s="185"/>
      <c r="AO28" s="185"/>
      <c r="AP28" s="185"/>
      <c r="AQ28" s="185"/>
      <c r="AR28" s="185"/>
      <c r="AS28" s="186"/>
      <c r="AT28" s="97"/>
    </row>
    <row r="29" spans="2:46" x14ac:dyDescent="0.35">
      <c r="B29" s="95"/>
      <c r="C29" s="279"/>
      <c r="D29" s="280"/>
      <c r="E29" s="280"/>
      <c r="F29" s="281"/>
      <c r="G29" s="96"/>
      <c r="H29" s="286" t="str">
        <f>HLOOKUP(A2,settings_LNG!A1:AD262,17,FALSE)</f>
        <v>Unterstützung für zusätzliche Tastenkombinationen (wenn sie nicht in den Einstellungen deaktiviert sind):</v>
      </c>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96"/>
      <c r="AM29" s="96"/>
      <c r="AN29" s="96"/>
      <c r="AO29" s="96"/>
      <c r="AP29" s="96"/>
      <c r="AQ29" s="96"/>
      <c r="AR29" s="96"/>
      <c r="AS29" s="96"/>
      <c r="AT29" s="97"/>
    </row>
    <row r="30" spans="2:46" x14ac:dyDescent="0.35">
      <c r="B30" s="95"/>
      <c r="C30" s="279"/>
      <c r="D30" s="280"/>
      <c r="E30" s="280"/>
      <c r="F30" s="281"/>
      <c r="G30" s="96"/>
      <c r="H30" s="275" t="str">
        <f>HLOOKUP(A2,settings_LNG!A1:AD262,18,FALSE)</f>
        <v>Text ohne Formatierung einfügen: Strg + Alt + V. Layout eines bereits eingegebenen Wortes in das aktuelle ändern: RAlt + BackSpace</v>
      </c>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101"/>
      <c r="AM30" s="101"/>
      <c r="AN30" s="101"/>
      <c r="AO30" s="101"/>
      <c r="AP30" s="101"/>
      <c r="AQ30" s="101"/>
      <c r="AR30" s="101"/>
      <c r="AS30" s="96"/>
      <c r="AT30" s="97"/>
    </row>
    <row r="31" spans="2:46" x14ac:dyDescent="0.35">
      <c r="B31" s="95"/>
      <c r="C31" s="279"/>
      <c r="D31" s="280"/>
      <c r="E31" s="280"/>
      <c r="F31" s="281"/>
      <c r="G31" s="96"/>
      <c r="H31" s="275" t="str">
        <f>HLOOKUP(A2,settings_LNG!A1:AD262,19,FALSE)</f>
        <v>Ausgewählter Text in Kleinbuchstaben: Alt + Pause (in Großbuchstaben: Alt + Umschalt + Pause).</v>
      </c>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102"/>
      <c r="AM31" s="102"/>
      <c r="AN31" s="102"/>
      <c r="AO31" s="102"/>
      <c r="AP31" s="102"/>
      <c r="AQ31" s="102"/>
      <c r="AR31" s="102"/>
      <c r="AS31" s="96"/>
      <c r="AT31" s="97"/>
    </row>
    <row r="32" spans="2:46" ht="28.2" customHeight="1" x14ac:dyDescent="0.35">
      <c r="B32" s="95"/>
      <c r="C32" s="282"/>
      <c r="D32" s="283"/>
      <c r="E32" s="283"/>
      <c r="F32" s="284"/>
      <c r="G32" s="96"/>
      <c r="H32" s="274" t="str">
        <f>HLOOKUP(A2,settings_LNG!A1:AD263,20,FALSE)</f>
        <v>Transliteration (von translit_1) von ausgewähltem Text: Alt + ScrollLock, für Dateinamen (von translit_2): Alt + Shift + ScrollLock, (Mold. Kyrillisch nach Roman. Lateinisch: Alt + Win + ScrollLock)</v>
      </c>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103"/>
      <c r="AM32" s="103"/>
      <c r="AN32" s="103"/>
      <c r="AO32" s="103"/>
      <c r="AP32" s="103"/>
      <c r="AQ32" s="103"/>
      <c r="AR32" s="103"/>
      <c r="AS32" s="96"/>
      <c r="AT32" s="97"/>
    </row>
    <row r="33" spans="1:46" x14ac:dyDescent="0.35">
      <c r="B33" s="104"/>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6"/>
    </row>
    <row r="38" spans="1:46" x14ac:dyDescent="0.35">
      <c r="A38" s="146" t="str">
        <f>settings_INI!B2</f>
        <v>Visibility of the alphabet =ru= Видимость алфавита</v>
      </c>
      <c r="B38" s="147"/>
      <c r="C38" s="147"/>
      <c r="D38" s="147"/>
      <c r="E38" s="147"/>
      <c r="F38" s="148"/>
    </row>
    <row r="39" spans="1:46" x14ac:dyDescent="0.35">
      <c r="A39" s="114" t="str">
        <f>settings_INI!B3</f>
        <v>Parameter</v>
      </c>
      <c r="B39" s="119"/>
      <c r="C39" s="115"/>
      <c r="D39" s="116" t="str">
        <f>settings_INI!C3</f>
        <v>Value</v>
      </c>
      <c r="E39" s="117"/>
      <c r="F39" s="117"/>
    </row>
    <row r="40" spans="1:46" ht="16.8" x14ac:dyDescent="0.35">
      <c r="A40" s="136" t="str">
        <f>settings_INI!B4</f>
        <v>Alphabet1_EN</v>
      </c>
      <c r="B40" s="137"/>
      <c r="C40" s="138"/>
      <c r="D40" s="118">
        <f>IF(settings_INI!C4="", "", settings_INI!C4)</f>
        <v>1</v>
      </c>
      <c r="E40" s="118"/>
      <c r="F40" s="118"/>
      <c r="H40" s="111" t="s">
        <v>556</v>
      </c>
      <c r="I40" s="110"/>
      <c r="J40" s="110"/>
      <c r="K40" s="110"/>
      <c r="L40" s="110"/>
      <c r="M40" s="110"/>
      <c r="N40" s="110"/>
      <c r="O40" s="110"/>
      <c r="P40" s="110"/>
      <c r="Q40" s="110"/>
      <c r="R40" s="110"/>
      <c r="S40" s="110"/>
    </row>
    <row r="41" spans="1:46" x14ac:dyDescent="0.35">
      <c r="A41" s="136" t="str">
        <f>settings_INI!B5</f>
        <v>Alphabet2</v>
      </c>
      <c r="B41" s="137"/>
      <c r="C41" s="138"/>
      <c r="D41" s="118">
        <f>IF(settings_INI!C5="", "", settings_INI!C5)</f>
        <v>1</v>
      </c>
      <c r="E41" s="118"/>
      <c r="F41" s="118"/>
    </row>
    <row r="42" spans="1:46" x14ac:dyDescent="0.35">
      <c r="A42" s="114" t="str">
        <f>settings_INI!B6</f>
        <v>INI file setup =ru= Настройки из INI файла</v>
      </c>
      <c r="B42" s="119"/>
      <c r="C42" s="119"/>
      <c r="D42" s="119"/>
      <c r="E42" s="119"/>
      <c r="F42" s="115"/>
    </row>
    <row r="43" spans="1:46" x14ac:dyDescent="0.35">
      <c r="A43" s="114" t="str">
        <f>settings_INI!B7</f>
        <v>Parameter</v>
      </c>
      <c r="B43" s="119"/>
      <c r="C43" s="115"/>
      <c r="D43" s="116" t="str">
        <f>settings_INI!C7</f>
        <v>Value</v>
      </c>
      <c r="E43" s="117"/>
      <c r="F43" s="117"/>
      <c r="H43" s="285"/>
      <c r="I43" s="285"/>
      <c r="J43" s="285"/>
      <c r="K43" s="285"/>
      <c r="L43" s="285"/>
      <c r="M43" s="285"/>
      <c r="N43" s="285"/>
      <c r="O43" s="285"/>
      <c r="P43" s="285"/>
      <c r="Q43" s="285"/>
      <c r="R43" s="285"/>
      <c r="S43" s="285"/>
      <c r="T43" s="285"/>
      <c r="U43" s="285"/>
      <c r="V43" s="285"/>
      <c r="W43" s="285"/>
      <c r="X43" s="285"/>
      <c r="Y43" s="285"/>
      <c r="Z43" s="285"/>
      <c r="AA43" s="285"/>
      <c r="AB43" s="285"/>
      <c r="AC43" s="285"/>
      <c r="AD43" s="285"/>
      <c r="AE43" s="285"/>
      <c r="AF43" s="285"/>
      <c r="AG43" s="285"/>
      <c r="AH43" s="285"/>
      <c r="AI43" s="285"/>
      <c r="AJ43" s="285"/>
      <c r="AK43" s="285"/>
    </row>
    <row r="44" spans="1:46" x14ac:dyDescent="0.35">
      <c r="A44" s="133" t="str">
        <f>settings_INI!B8</f>
        <v>RWinBirmanLayout</v>
      </c>
      <c r="B44" s="134"/>
      <c r="C44" s="135"/>
      <c r="D44" s="118">
        <f>IF(settings_INI!C8="", "", settings_INI!C8)</f>
        <v>1</v>
      </c>
      <c r="E44" s="118"/>
      <c r="F44" s="118"/>
    </row>
    <row r="45" spans="1:46" x14ac:dyDescent="0.35">
      <c r="A45" s="120" t="str">
        <f>settings_INI!B9</f>
        <v>RAltAddMouse</v>
      </c>
      <c r="B45" s="121"/>
      <c r="C45" s="122"/>
      <c r="D45" s="118">
        <f>IF(settings_INI!C9="", "", settings_INI!C9)</f>
        <v>1</v>
      </c>
      <c r="E45" s="118"/>
      <c r="F45" s="118"/>
    </row>
    <row r="46" spans="1:46" x14ac:dyDescent="0.35">
      <c r="A46" s="123" t="str">
        <f>settings_INI!B10</f>
        <v>RAltAddCursor</v>
      </c>
      <c r="B46" s="124"/>
      <c r="C46" s="125"/>
      <c r="D46" s="118">
        <f>IF(settings_INI!C10="", "", settings_INI!C10)</f>
        <v>1</v>
      </c>
      <c r="E46" s="118"/>
      <c r="F46" s="118"/>
    </row>
    <row r="47" spans="1:46" x14ac:dyDescent="0.35">
      <c r="A47" s="130" t="str">
        <f>settings_INI!B11</f>
        <v>RAltAddChars</v>
      </c>
      <c r="B47" s="131"/>
      <c r="C47" s="132"/>
      <c r="D47" s="118">
        <f>IF(settings_INI!C11="", "", settings_INI!C11)</f>
        <v>1</v>
      </c>
      <c r="E47" s="118"/>
      <c r="F47" s="118"/>
    </row>
    <row r="48" spans="1:46" x14ac:dyDescent="0.35">
      <c r="A48" s="133" t="str">
        <f>settings_INI!B12</f>
        <v>RWinReassign</v>
      </c>
      <c r="B48" s="134"/>
      <c r="C48" s="135"/>
      <c r="D48" s="118" t="str">
        <f>IF(settings_INI!C12="", "", settings_INI!C12)</f>
        <v>Disable</v>
      </c>
      <c r="E48" s="118"/>
      <c r="F48" s="118"/>
    </row>
    <row r="49" spans="1:6" x14ac:dyDescent="0.35">
      <c r="A49" s="133" t="str">
        <f>settings_INI!B13</f>
        <v>RWinOption</v>
      </c>
      <c r="B49" s="134"/>
      <c r="C49" s="135"/>
      <c r="D49" s="118" t="str">
        <f>IF(settings_INI!C13="", "", settings_INI!C13)</f>
        <v>Disable</v>
      </c>
      <c r="E49" s="118"/>
      <c r="F49" s="118"/>
    </row>
    <row r="50" spans="1:6" x14ac:dyDescent="0.35">
      <c r="A50" s="130" t="str">
        <f>settings_INI!B14</f>
        <v>RAltReassign</v>
      </c>
      <c r="B50" s="131"/>
      <c r="C50" s="132"/>
      <c r="D50" s="118" t="str">
        <f>IF(settings_INI!C14="", "", settings_INI!C14)</f>
        <v>Disable</v>
      </c>
      <c r="E50" s="118"/>
      <c r="F50" s="118"/>
    </row>
    <row r="51" spans="1:6" x14ac:dyDescent="0.35">
      <c r="A51" s="130" t="str">
        <f>settings_INI!B15</f>
        <v>RAltOption</v>
      </c>
      <c r="B51" s="131"/>
      <c r="C51" s="132"/>
      <c r="D51" s="118">
        <f>IF(settings_INI!C15="", "", settings_INI!C15)</f>
        <v>3</v>
      </c>
      <c r="E51" s="118"/>
      <c r="F51" s="118"/>
    </row>
    <row r="52" spans="1:6" x14ac:dyDescent="0.35">
      <c r="A52" s="153" t="str">
        <f>settings_INI!B16</f>
        <v>LShift_RShift_CapsLock</v>
      </c>
      <c r="B52" s="154"/>
      <c r="C52" s="155"/>
      <c r="D52" s="118">
        <f>IF(settings_INI!C16="", "", settings_INI!C16)</f>
        <v>1</v>
      </c>
      <c r="E52" s="118"/>
      <c r="F52" s="118"/>
    </row>
    <row r="53" spans="1:6" x14ac:dyDescent="0.35">
      <c r="A53" s="150" t="str">
        <f>settings_INI!B17</f>
        <v>CapsLockReassign</v>
      </c>
      <c r="B53" s="151"/>
      <c r="C53" s="152"/>
      <c r="D53" s="118" t="str">
        <f>IF(settings_INI!C17="", "", settings_INI!C17)</f>
        <v>LCtrl</v>
      </c>
      <c r="E53" s="118"/>
      <c r="F53" s="118"/>
    </row>
    <row r="54" spans="1:6" x14ac:dyDescent="0.35">
      <c r="A54" s="150" t="str">
        <f>settings_INI!B18</f>
        <v>CapsLockOption</v>
      </c>
      <c r="B54" s="151"/>
      <c r="C54" s="152"/>
      <c r="D54" s="118" t="str">
        <f>IF(settings_INI!C18="", "", settings_INI!C18)</f>
        <v>Disable</v>
      </c>
      <c r="E54" s="118"/>
      <c r="F54" s="118"/>
    </row>
    <row r="55" spans="1:6" x14ac:dyDescent="0.35">
      <c r="A55" s="150" t="str">
        <f>settings_INI!B19</f>
        <v>LShiftOption</v>
      </c>
      <c r="B55" s="151"/>
      <c r="C55" s="152"/>
      <c r="D55" s="118">
        <f>IF(settings_INI!C19="", "", settings_INI!C19)</f>
        <v>1</v>
      </c>
      <c r="E55" s="118"/>
      <c r="F55" s="118"/>
    </row>
    <row r="56" spans="1:6" x14ac:dyDescent="0.35">
      <c r="A56" s="150" t="str">
        <f>settings_INI!B20</f>
        <v>RShiftOption</v>
      </c>
      <c r="B56" s="151"/>
      <c r="C56" s="152"/>
      <c r="D56" s="118">
        <f>IF(settings_INI!C20="", "", settings_INI!C20)</f>
        <v>2</v>
      </c>
      <c r="E56" s="118"/>
      <c r="F56" s="118"/>
    </row>
    <row r="57" spans="1:6" x14ac:dyDescent="0.35">
      <c r="A57" s="150" t="str">
        <f>settings_INI!B21</f>
        <v>LCtrlOption</v>
      </c>
      <c r="B57" s="151"/>
      <c r="C57" s="152"/>
      <c r="D57" s="118" t="str">
        <f>IF(settings_INI!C21="", "", settings_INI!C21)</f>
        <v/>
      </c>
      <c r="E57" s="118"/>
      <c r="F57" s="118"/>
    </row>
    <row r="58" spans="1:6" x14ac:dyDescent="0.35">
      <c r="A58" s="150" t="str">
        <f>settings_INI!B22</f>
        <v>RCtrlReassign</v>
      </c>
      <c r="B58" s="151"/>
      <c r="C58" s="152"/>
      <c r="D58" s="118" t="str">
        <f>IF(settings_INI!C22="", "", settings_INI!C22)</f>
        <v>RAlt</v>
      </c>
      <c r="E58" s="118"/>
      <c r="F58" s="118"/>
    </row>
    <row r="59" spans="1:6" x14ac:dyDescent="0.35">
      <c r="A59" s="150" t="str">
        <f>settings_INI!B23</f>
        <v>RCtrlOption</v>
      </c>
      <c r="B59" s="151"/>
      <c r="C59" s="152"/>
      <c r="D59" s="118" t="str">
        <f>IF(settings_INI!C23="", "", settings_INI!C23)</f>
        <v>Disable</v>
      </c>
      <c r="E59" s="118"/>
      <c r="F59" s="118"/>
    </row>
    <row r="60" spans="1:6" x14ac:dyDescent="0.35">
      <c r="A60" s="136" t="str">
        <f>settings_INI!B24</f>
        <v>LAltSpaceOption</v>
      </c>
      <c r="B60" s="137"/>
      <c r="C60" s="138"/>
      <c r="D60" s="118">
        <f>IF(settings_INI!C24="", "", settings_INI!C24)</f>
        <v>4</v>
      </c>
      <c r="E60" s="118"/>
      <c r="F60" s="118"/>
    </row>
    <row r="61" spans="1:6" x14ac:dyDescent="0.35">
      <c r="A61" s="136" t="str">
        <f>settings_INI!B25</f>
        <v>LAlt13_Enable</v>
      </c>
      <c r="B61" s="137"/>
      <c r="C61" s="138"/>
      <c r="D61" s="118">
        <f>IF(settings_INI!C25="", "", settings_INI!C25)</f>
        <v>1</v>
      </c>
      <c r="E61" s="118"/>
      <c r="F61" s="118"/>
    </row>
  </sheetData>
  <mergeCells count="125">
    <mergeCell ref="I9:J9"/>
    <mergeCell ref="H10:J10"/>
    <mergeCell ref="H11:I12"/>
    <mergeCell ref="J11:K11"/>
    <mergeCell ref="AH11:AK13"/>
    <mergeCell ref="AM11:AS13"/>
    <mergeCell ref="J12:K12"/>
    <mergeCell ref="D3:F3"/>
    <mergeCell ref="H3:AG3"/>
    <mergeCell ref="AH3:AM3"/>
    <mergeCell ref="H4:AG4"/>
    <mergeCell ref="C5:F11"/>
    <mergeCell ref="AM5:AS5"/>
    <mergeCell ref="AJ7:AK7"/>
    <mergeCell ref="AM7:AS9"/>
    <mergeCell ref="I8:J8"/>
    <mergeCell ref="AI8:AK10"/>
    <mergeCell ref="C13:F21"/>
    <mergeCell ref="H13:K13"/>
    <mergeCell ref="H14:L15"/>
    <mergeCell ref="AG14:AK15"/>
    <mergeCell ref="AM15:AS21"/>
    <mergeCell ref="H17:I18"/>
    <mergeCell ref="J17:K17"/>
    <mergeCell ref="L17:M18"/>
    <mergeCell ref="N17:AC17"/>
    <mergeCell ref="AD17:AE17"/>
    <mergeCell ref="AF17:AG17"/>
    <mergeCell ref="AH17:AI17"/>
    <mergeCell ref="AJ17:AK17"/>
    <mergeCell ref="J18:K18"/>
    <mergeCell ref="N18:AC18"/>
    <mergeCell ref="AD18:AE18"/>
    <mergeCell ref="AF18:AG18"/>
    <mergeCell ref="AH18:AI18"/>
    <mergeCell ref="AJ18:AK18"/>
    <mergeCell ref="AF19:AG19"/>
    <mergeCell ref="AH19:AI19"/>
    <mergeCell ref="AJ19:AK19"/>
    <mergeCell ref="H20:AK20"/>
    <mergeCell ref="H21:AK21"/>
    <mergeCell ref="H22:AK22"/>
    <mergeCell ref="H19:I19"/>
    <mergeCell ref="J19:K19"/>
    <mergeCell ref="L19:M19"/>
    <mergeCell ref="N19:Q19"/>
    <mergeCell ref="R19:Y19"/>
    <mergeCell ref="AD19:AE19"/>
    <mergeCell ref="H26:J26"/>
    <mergeCell ref="K26:R26"/>
    <mergeCell ref="S26:Z26"/>
    <mergeCell ref="AA26:AK26"/>
    <mergeCell ref="AM23:AS28"/>
    <mergeCell ref="H24:J24"/>
    <mergeCell ref="K24:R24"/>
    <mergeCell ref="S24:Z24"/>
    <mergeCell ref="AA24:AK24"/>
    <mergeCell ref="H27:J27"/>
    <mergeCell ref="K27:R27"/>
    <mergeCell ref="S27:Z27"/>
    <mergeCell ref="AA27:AK27"/>
    <mergeCell ref="H28:J28"/>
    <mergeCell ref="K28:R28"/>
    <mergeCell ref="S28:Z28"/>
    <mergeCell ref="A40:C40"/>
    <mergeCell ref="D40:F40"/>
    <mergeCell ref="A41:C41"/>
    <mergeCell ref="D41:F41"/>
    <mergeCell ref="A42:F42"/>
    <mergeCell ref="A43:C43"/>
    <mergeCell ref="D43:F43"/>
    <mergeCell ref="H29:AK29"/>
    <mergeCell ref="H30:AK30"/>
    <mergeCell ref="H31:AK31"/>
    <mergeCell ref="H32:AK32"/>
    <mergeCell ref="A38:F38"/>
    <mergeCell ref="A39:C39"/>
    <mergeCell ref="D39:F39"/>
    <mergeCell ref="C23:F32"/>
    <mergeCell ref="H23:J23"/>
    <mergeCell ref="K23:R23"/>
    <mergeCell ref="S23:Z23"/>
    <mergeCell ref="AA23:AK23"/>
    <mergeCell ref="AA28:AK28"/>
    <mergeCell ref="H25:J25"/>
    <mergeCell ref="K25:R25"/>
    <mergeCell ref="S25:Z25"/>
    <mergeCell ref="AA25:AK25"/>
    <mergeCell ref="A47:C47"/>
    <mergeCell ref="D47:F47"/>
    <mergeCell ref="A48:C48"/>
    <mergeCell ref="D48:F48"/>
    <mergeCell ref="A49:C49"/>
    <mergeCell ref="D49:F49"/>
    <mergeCell ref="H43:AK43"/>
    <mergeCell ref="A44:C44"/>
    <mergeCell ref="D44:F44"/>
    <mergeCell ref="A45:C45"/>
    <mergeCell ref="D45:F45"/>
    <mergeCell ref="A46:C46"/>
    <mergeCell ref="D46:F46"/>
    <mergeCell ref="A53:C53"/>
    <mergeCell ref="D53:F53"/>
    <mergeCell ref="A54:C54"/>
    <mergeCell ref="D54:F54"/>
    <mergeCell ref="A55:C55"/>
    <mergeCell ref="D55:F55"/>
    <mergeCell ref="A50:C50"/>
    <mergeCell ref="D50:F50"/>
    <mergeCell ref="A51:C51"/>
    <mergeCell ref="D51:F51"/>
    <mergeCell ref="A52:C52"/>
    <mergeCell ref="D52:F52"/>
    <mergeCell ref="A59:C59"/>
    <mergeCell ref="D59:F59"/>
    <mergeCell ref="A60:C60"/>
    <mergeCell ref="D60:F60"/>
    <mergeCell ref="A61:C61"/>
    <mergeCell ref="D61:F61"/>
    <mergeCell ref="A56:C56"/>
    <mergeCell ref="D56:F56"/>
    <mergeCell ref="A57:C57"/>
    <mergeCell ref="D57:F57"/>
    <mergeCell ref="A58:C58"/>
    <mergeCell ref="D58:F58"/>
  </mergeCells>
  <conditionalFormatting sqref="K5:K6 M5:M6 O5:O6 Q5:Q6 S5:S6 U5:U6 W5:W6 Y5:Y6 AA5:AA6 AC5:AC6 AE5:AE6 AG5:AG6 L8:L9 N8:N9 P8:P9 R8:R9 T8:T9 V8:V9 X8:X9 Z8:Z9 AB8:AB9 AD8:AD9 AF8:AF9 AH8:AH9 M11:M12 O11:O12 Q11:Q12 S11:S12 W11:W12 U11:U12 Y11:Y12 AA11:AA12 AC11:AC12 AE11:AE12 AG11:AG12 N14:N15 P14:P15 R14:R15 T14:T15 V14:V15 X14:X15 Z14:Z15 AB14:AB15 AD14:AD15 AF14:AF15 I5:I6">
    <cfRule type="expression" dxfId="150" priority="23">
      <formula>($D$44&lt;&gt;1)</formula>
    </cfRule>
  </conditionalFormatting>
  <conditionalFormatting sqref="C5 W8 Y8 AA8 AC8 AD11 AB11 Z11 X11 O14 Q14 R11:R12 P11:P12 N11:N12 O8:O9 Q8:Q9 H8:I9">
    <cfRule type="expression" dxfId="149" priority="22">
      <formula>($D$45&lt;&gt;1)</formula>
    </cfRule>
  </conditionalFormatting>
  <conditionalFormatting sqref="X6 Z6 AB6 W9 Y9 AA9 AC9 AD12 AB12 Z12 X12 V12 T12 S15 W15 S9 U9">
    <cfRule type="expression" dxfId="148" priority="21">
      <formula>$D$46&lt;&gt;1</formula>
    </cfRule>
  </conditionalFormatting>
  <conditionalFormatting sqref="I7 D3">
    <cfRule type="expression" dxfId="147" priority="20">
      <formula>$D$61&lt;&gt;1</formula>
    </cfRule>
  </conditionalFormatting>
  <conditionalFormatting sqref="AM5 D3 AM7">
    <cfRule type="expression" dxfId="146" priority="19">
      <formula>$D$61&lt;&gt;1</formula>
    </cfRule>
  </conditionalFormatting>
  <conditionalFormatting sqref="AM11">
    <cfRule type="expression" dxfId="145" priority="18">
      <formula>$D$44&lt;&gt;1</formula>
    </cfRule>
  </conditionalFormatting>
  <conditionalFormatting sqref="X5:X6">
    <cfRule type="expression" dxfId="144" priority="17">
      <formula>$D$46&lt;&gt;1</formula>
    </cfRule>
  </conditionalFormatting>
  <conditionalFormatting sqref="H5:H6 J5:J6 L5:L6 N5:N6 P5:P6 R5:R6 T5:T6 V5:V6 AD5:AD6 AF5:AF6 AE8:AE9 AG8:AG9 K8:K9 M8:M9 L11:L12 M14:M15 O15 Q15 U14:U15 Y14:Y15 AA14:AA15 AC14:AC15 AF11:AF12 AE14:AE15 AH5:AK6">
    <cfRule type="expression" dxfId="143" priority="16">
      <formula>$D$47&lt;&gt;1</formula>
    </cfRule>
  </conditionalFormatting>
  <conditionalFormatting sqref="AH3:AM3">
    <cfRule type="expression" dxfId="142" priority="15">
      <formula>$D$47&lt;&gt;1</formula>
    </cfRule>
  </conditionalFormatting>
  <conditionalFormatting sqref="R19:Y19">
    <cfRule type="expression" dxfId="141" priority="13">
      <formula>$D$41&lt;&gt;1</formula>
    </cfRule>
  </conditionalFormatting>
  <conditionalFormatting sqref="H11:I12">
    <cfRule type="expression" dxfId="140" priority="12">
      <formula>$D$52&lt;&gt;1</formula>
    </cfRule>
  </conditionalFormatting>
  <conditionalFormatting sqref="K10 M10 O10 Q10 S10 U10 W10 Y10 AA10 AC10 AE10 AG10">
    <cfRule type="expression" dxfId="139" priority="11">
      <formula>$D$40&lt;&gt;1</formula>
    </cfRule>
  </conditionalFormatting>
  <conditionalFormatting sqref="L10 N10 P10 R10 T10 V10 X10 Z10 AB10 AD10 AF10 AH10">
    <cfRule type="expression" dxfId="138" priority="10">
      <formula>$D$41&lt;&gt;1</formula>
    </cfRule>
  </conditionalFormatting>
  <conditionalFormatting sqref="L13 N13 P13 R13 T13 V13 X13 Z13 AB13 AD13 AF13">
    <cfRule type="expression" dxfId="137" priority="9">
      <formula>$D$40&lt;&gt;1</formula>
    </cfRule>
  </conditionalFormatting>
  <conditionalFormatting sqref="AG13 AE13 AC13 AA13 Y13 W13 U13 S13 Q13 O13 M13">
    <cfRule type="expression" dxfId="136" priority="8">
      <formula>$D$41&lt;&gt;1</formula>
    </cfRule>
  </conditionalFormatting>
  <conditionalFormatting sqref="AE16 AC16 AA16 Y16 W16 U16 S16 Q16 O16 M16">
    <cfRule type="expression" dxfId="135" priority="7">
      <formula>$D$40&lt;&gt;1</formula>
    </cfRule>
  </conditionalFormatting>
  <conditionalFormatting sqref="N16 P16 R16 T16 V16 X16 Z16 AB16 AD16 AF16">
    <cfRule type="expression" dxfId="134" priority="6">
      <formula>$D$41&lt;&gt;1</formula>
    </cfRule>
  </conditionalFormatting>
  <conditionalFormatting sqref="K7 M7 O7 Q7 S7 U7 W7 Y7 AA7 AC7">
    <cfRule type="expression" dxfId="133" priority="4">
      <formula>$D$61&lt;&gt;1</formula>
    </cfRule>
  </conditionalFormatting>
  <conditionalFormatting sqref="AE7">
    <cfRule type="expression" dxfId="132" priority="3">
      <formula>$D$61&lt;&gt;1</formula>
    </cfRule>
  </conditionalFormatting>
  <conditionalFormatting sqref="AG7">
    <cfRule type="expression" dxfId="131" priority="2">
      <formula>$D$61&lt;&gt;1</formula>
    </cfRule>
  </conditionalFormatting>
  <conditionalFormatting sqref="AI7">
    <cfRule type="expression" dxfId="130" priority="1">
      <formula>$D$61&lt;&gt;1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1"/>
  <sheetViews>
    <sheetView zoomScale="88" zoomScaleNormal="88" workbookViewId="0">
      <selection activeCell="AV2" sqref="AV2"/>
    </sheetView>
  </sheetViews>
  <sheetFormatPr defaultRowHeight="15.6" x14ac:dyDescent="0.35"/>
  <cols>
    <col min="1" max="1" width="15.6640625" style="5" customWidth="1"/>
    <col min="2" max="2" width="2.77734375" style="5" customWidth="1"/>
    <col min="3" max="4" width="7.21875" style="5" customWidth="1"/>
    <col min="5" max="5" width="8.88671875" style="5"/>
    <col min="6" max="6" width="9" style="5" customWidth="1"/>
    <col min="7" max="7" width="1.77734375" style="5" customWidth="1"/>
    <col min="8" max="37" width="4.21875" style="5" customWidth="1"/>
    <col min="38" max="43" width="3.109375" style="5" customWidth="1"/>
    <col min="44" max="44" width="8" style="5" customWidth="1"/>
    <col min="45" max="45" width="3.109375" style="5" customWidth="1"/>
    <col min="46" max="46" width="2.6640625" style="5" customWidth="1"/>
    <col min="47" max="16384" width="8.88671875" style="5"/>
  </cols>
  <sheetData>
    <row r="1" spans="1:46" ht="10.199999999999999" customHeight="1" x14ac:dyDescent="0.35"/>
    <row r="2" spans="1:46" x14ac:dyDescent="0.35">
      <c r="A2" s="39" t="s">
        <v>359</v>
      </c>
      <c r="B2" s="91"/>
      <c r="C2" s="92"/>
      <c r="D2" s="92"/>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2"/>
      <c r="AM2" s="92"/>
      <c r="AN2" s="92"/>
      <c r="AO2" s="92"/>
      <c r="AP2" s="92"/>
      <c r="AQ2" s="92"/>
      <c r="AR2" s="92"/>
      <c r="AS2" s="92"/>
      <c r="AT2" s="94"/>
    </row>
    <row r="3" spans="1:46" ht="20.399999999999999" customHeight="1" x14ac:dyDescent="0.45">
      <c r="B3" s="95"/>
      <c r="C3" s="96"/>
      <c r="D3" s="253" t="str">
        <f>HLOOKUP(A2,settings_LNG!A1:AD262,21,FALSE)</f>
        <v>Apostrophe pour l'ukrainien yaz</v>
      </c>
      <c r="E3" s="254"/>
      <c r="F3" s="255"/>
      <c r="G3" s="96"/>
      <c r="H3" s="299" t="str">
        <f>HLOOKUP(A2,settings_LNG!A1:AD262,2,FALSE)</f>
        <v>Extension de la disposition du clavier dans le programme "Keybord Assistant 2.0.0"</v>
      </c>
      <c r="I3" s="299"/>
      <c r="J3" s="299"/>
      <c r="K3" s="299"/>
      <c r="L3" s="299"/>
      <c r="M3" s="299"/>
      <c r="N3" s="299"/>
      <c r="O3" s="299"/>
      <c r="P3" s="299"/>
      <c r="Q3" s="299"/>
      <c r="R3" s="299"/>
      <c r="S3" s="299"/>
      <c r="T3" s="299"/>
      <c r="U3" s="299"/>
      <c r="V3" s="299"/>
      <c r="W3" s="299"/>
      <c r="X3" s="299"/>
      <c r="Y3" s="299"/>
      <c r="Z3" s="299"/>
      <c r="AA3" s="299"/>
      <c r="AB3" s="299"/>
      <c r="AC3" s="299"/>
      <c r="AD3" s="299"/>
      <c r="AE3" s="299"/>
      <c r="AF3" s="299"/>
      <c r="AG3" s="299"/>
      <c r="AH3" s="188" t="str">
        <f>HLOOKUP(A2,settings_LNG!A1:AD262,24,FALSE)</f>
        <v>Tiret demi-cadratin</v>
      </c>
      <c r="AI3" s="189"/>
      <c r="AJ3" s="189"/>
      <c r="AK3" s="189"/>
      <c r="AL3" s="189"/>
      <c r="AM3" s="190"/>
      <c r="AN3" s="96"/>
      <c r="AO3" s="96"/>
      <c r="AP3" s="96"/>
      <c r="AQ3" s="96"/>
      <c r="AR3" s="96"/>
      <c r="AS3" s="96"/>
      <c r="AT3" s="97"/>
    </row>
    <row r="4" spans="1:46" ht="17.399999999999999" thickBot="1" x14ac:dyDescent="0.4">
      <c r="B4" s="95"/>
      <c r="C4" s="98"/>
      <c r="D4" s="98"/>
      <c r="E4" s="98"/>
      <c r="F4" s="98"/>
      <c r="G4" s="96"/>
      <c r="H4" s="191" t="str">
        <f>HLOOKUP(A2,settings_LNG!A1:AD262,3,FALSE)</f>
        <v>Auteur du programme : Krutov A.Yu. ; Courriel : kaiu@mail.ru ; Site Web : kaiu.narod.ru</v>
      </c>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96"/>
      <c r="AI4" s="96"/>
      <c r="AJ4" s="96"/>
      <c r="AK4" s="96"/>
      <c r="AL4" s="96"/>
      <c r="AM4" s="96"/>
      <c r="AN4" s="96"/>
      <c r="AO4" s="96"/>
      <c r="AP4" s="96"/>
      <c r="AQ4" s="96"/>
      <c r="AR4" s="96"/>
      <c r="AS4" s="96"/>
      <c r="AT4" s="97"/>
    </row>
    <row r="5" spans="1:46" s="1" customFormat="1" ht="15.6" customHeight="1" x14ac:dyDescent="0.35">
      <c r="B5" s="99"/>
      <c r="C5" s="256" t="str">
        <f>HLOOKUP(A2,settings_LNG!A1:AD262,22,FALSE)</f>
        <v>RAlt+Tab+m## - fonctionne à la place d'une souris. mL2 - Lion 2 clics. boutons, mR - bouton droit collant. m↑ - déplacer le curseur de la souris. m→| - Avance rapide jusqu'au bord de l'écran. mS↑ - défiler vers le haut.</v>
      </c>
      <c r="D5" s="257"/>
      <c r="E5" s="257"/>
      <c r="F5" s="258"/>
      <c r="G5" s="98"/>
      <c r="H5" s="16" t="s">
        <v>38</v>
      </c>
      <c r="I5" s="25" t="s">
        <v>94</v>
      </c>
      <c r="J5" s="16" t="s">
        <v>9</v>
      </c>
      <c r="K5" s="26" t="s">
        <v>112</v>
      </c>
      <c r="L5" s="16" t="s">
        <v>11</v>
      </c>
      <c r="M5" s="26" t="s">
        <v>113</v>
      </c>
      <c r="N5" s="16" t="s">
        <v>12</v>
      </c>
      <c r="O5" s="26" t="s">
        <v>114</v>
      </c>
      <c r="P5" s="16" t="s">
        <v>13</v>
      </c>
      <c r="Q5" s="26" t="s">
        <v>115</v>
      </c>
      <c r="R5" s="16" t="s">
        <v>14</v>
      </c>
      <c r="S5" s="26"/>
      <c r="T5" s="16" t="s">
        <v>42</v>
      </c>
      <c r="U5" s="25" t="s">
        <v>116</v>
      </c>
      <c r="V5" s="16" t="s">
        <v>41</v>
      </c>
      <c r="W5" s="26" t="s">
        <v>123</v>
      </c>
      <c r="X5" s="16"/>
      <c r="Y5" s="26"/>
      <c r="Z5" s="16"/>
      <c r="AA5" s="26" t="s">
        <v>168</v>
      </c>
      <c r="AB5" s="16"/>
      <c r="AC5" s="26" t="s">
        <v>169</v>
      </c>
      <c r="AD5" s="16" t="s">
        <v>17</v>
      </c>
      <c r="AE5" s="26" t="s">
        <v>17</v>
      </c>
      <c r="AF5" s="16" t="s">
        <v>8</v>
      </c>
      <c r="AG5" s="26" t="s">
        <v>8</v>
      </c>
      <c r="AH5" s="16" t="s">
        <v>44</v>
      </c>
      <c r="AI5" s="26"/>
      <c r="AJ5" s="6"/>
      <c r="AK5" s="26"/>
      <c r="AL5" s="86"/>
      <c r="AM5" s="222" t="str">
        <f>HLOOKUP(A2,settings_LNG!A1:AD262,25,FALSE)</f>
        <v>stresser</v>
      </c>
      <c r="AN5" s="223"/>
      <c r="AO5" s="223"/>
      <c r="AP5" s="223"/>
      <c r="AQ5" s="223"/>
      <c r="AR5" s="223"/>
      <c r="AS5" s="224"/>
      <c r="AT5" s="100"/>
    </row>
    <row r="6" spans="1:46" s="1" customFormat="1" ht="16.2" customHeight="1" thickBot="1" x14ac:dyDescent="0.4">
      <c r="B6" s="99"/>
      <c r="C6" s="259"/>
      <c r="D6" s="260"/>
      <c r="E6" s="260"/>
      <c r="F6" s="261"/>
      <c r="G6" s="98"/>
      <c r="H6" s="3" t="s">
        <v>0</v>
      </c>
      <c r="I6" s="90" t="s">
        <v>147</v>
      </c>
      <c r="J6" s="3" t="s">
        <v>1</v>
      </c>
      <c r="K6" s="2" t="s">
        <v>95</v>
      </c>
      <c r="L6" s="3" t="s">
        <v>2</v>
      </c>
      <c r="M6" s="2" t="s">
        <v>96</v>
      </c>
      <c r="N6" s="3" t="s">
        <v>3</v>
      </c>
      <c r="O6" s="2" t="s">
        <v>97</v>
      </c>
      <c r="P6" s="3" t="s">
        <v>4</v>
      </c>
      <c r="Q6" s="2" t="s">
        <v>4</v>
      </c>
      <c r="R6" s="3" t="s">
        <v>5</v>
      </c>
      <c r="S6" s="2" t="s">
        <v>14</v>
      </c>
      <c r="T6" s="3" t="s">
        <v>6</v>
      </c>
      <c r="U6" s="2" t="s">
        <v>51</v>
      </c>
      <c r="V6" s="3" t="s">
        <v>7</v>
      </c>
      <c r="W6" s="2"/>
      <c r="X6" s="31" t="s">
        <v>46</v>
      </c>
      <c r="Y6" s="2" t="s">
        <v>41</v>
      </c>
      <c r="Z6" s="31" t="s">
        <v>47</v>
      </c>
      <c r="AA6" s="2" t="s">
        <v>52</v>
      </c>
      <c r="AB6" s="31" t="s">
        <v>48</v>
      </c>
      <c r="AC6" s="2" t="s">
        <v>54</v>
      </c>
      <c r="AD6" s="3" t="s">
        <v>18</v>
      </c>
      <c r="AE6" s="2" t="s">
        <v>18</v>
      </c>
      <c r="AF6" s="3" t="s">
        <v>43</v>
      </c>
      <c r="AG6" s="2" t="s">
        <v>43</v>
      </c>
      <c r="AH6" s="3" t="s">
        <v>19</v>
      </c>
      <c r="AI6" s="2"/>
      <c r="AJ6" s="3"/>
      <c r="AK6" s="2"/>
      <c r="AL6" s="87"/>
      <c r="AM6" s="98"/>
      <c r="AN6" s="98"/>
      <c r="AO6" s="98"/>
      <c r="AP6" s="98"/>
      <c r="AQ6" s="98"/>
      <c r="AR6" s="98"/>
      <c r="AS6" s="87"/>
      <c r="AT6" s="100"/>
    </row>
    <row r="7" spans="1:46" ht="23.4" customHeight="1" thickBot="1" x14ac:dyDescent="0.4">
      <c r="B7" s="95"/>
      <c r="C7" s="259"/>
      <c r="D7" s="260"/>
      <c r="E7" s="260"/>
      <c r="F7" s="261"/>
      <c r="G7" s="96"/>
      <c r="H7" s="109" t="s">
        <v>517</v>
      </c>
      <c r="I7" s="51" t="s">
        <v>240</v>
      </c>
      <c r="J7" s="112" t="s">
        <v>7</v>
      </c>
      <c r="K7" s="55"/>
      <c r="L7" s="112" t="s">
        <v>518</v>
      </c>
      <c r="M7" s="55"/>
      <c r="N7" s="112" t="s">
        <v>64</v>
      </c>
      <c r="O7" s="55"/>
      <c r="P7" s="113" t="s">
        <v>10</v>
      </c>
      <c r="Q7" s="55"/>
      <c r="R7" s="112" t="s">
        <v>519</v>
      </c>
      <c r="S7" s="50" t="s">
        <v>98</v>
      </c>
      <c r="T7" s="112" t="s">
        <v>20</v>
      </c>
      <c r="U7" s="51" t="s">
        <v>147</v>
      </c>
      <c r="V7" s="112" t="s">
        <v>520</v>
      </c>
      <c r="W7" s="55"/>
      <c r="X7" s="112" t="s">
        <v>521</v>
      </c>
      <c r="Y7" s="50" t="s">
        <v>93</v>
      </c>
      <c r="Z7" s="112" t="s">
        <v>522</v>
      </c>
      <c r="AA7" s="55"/>
      <c r="AB7" s="112" t="s">
        <v>523</v>
      </c>
      <c r="AC7" s="55"/>
      <c r="AD7" s="79" t="s">
        <v>524</v>
      </c>
      <c r="AE7" s="53" t="s">
        <v>160</v>
      </c>
      <c r="AF7" s="79" t="s">
        <v>21</v>
      </c>
      <c r="AG7" s="54" t="s">
        <v>37</v>
      </c>
      <c r="AH7" s="4" t="s">
        <v>525</v>
      </c>
      <c r="AI7" s="55" t="s">
        <v>69</v>
      </c>
      <c r="AJ7" s="192" t="s">
        <v>23</v>
      </c>
      <c r="AK7" s="193"/>
      <c r="AL7" s="36"/>
      <c r="AM7" s="225" t="str">
        <f>HLOOKUP(A2,settings_LNG!A1:AD262,26,FALSE)</f>
        <v>Espace insécable, tiret cadratin et espace</v>
      </c>
      <c r="AN7" s="226"/>
      <c r="AO7" s="226"/>
      <c r="AP7" s="226"/>
      <c r="AQ7" s="226"/>
      <c r="AR7" s="226"/>
      <c r="AS7" s="227"/>
      <c r="AT7" s="108"/>
    </row>
    <row r="8" spans="1:46" s="1" customFormat="1" ht="15.6" customHeight="1" x14ac:dyDescent="0.35">
      <c r="B8" s="99"/>
      <c r="C8" s="259"/>
      <c r="D8" s="260"/>
      <c r="E8" s="260"/>
      <c r="F8" s="261"/>
      <c r="G8" s="98"/>
      <c r="H8" s="84"/>
      <c r="I8" s="194" t="str">
        <f>HLOOKUP(A2,settings_LNG!A1:AD262,4,FALSE)</f>
        <v>Souris</v>
      </c>
      <c r="J8" s="195"/>
      <c r="K8" s="81" t="s">
        <v>88</v>
      </c>
      <c r="L8" s="25" t="s">
        <v>117</v>
      </c>
      <c r="M8" s="16" t="s">
        <v>89</v>
      </c>
      <c r="N8" s="26" t="s">
        <v>164</v>
      </c>
      <c r="O8" s="33" t="s">
        <v>86</v>
      </c>
      <c r="P8" s="26" t="s">
        <v>165</v>
      </c>
      <c r="Q8" s="18" t="s">
        <v>76</v>
      </c>
      <c r="R8" s="25" t="s">
        <v>119</v>
      </c>
      <c r="S8" s="19"/>
      <c r="T8" s="26" t="s">
        <v>118</v>
      </c>
      <c r="U8" s="6"/>
      <c r="V8" s="26" t="s">
        <v>124</v>
      </c>
      <c r="W8" s="12" t="s">
        <v>135</v>
      </c>
      <c r="X8" s="26" t="s">
        <v>125</v>
      </c>
      <c r="Y8" s="10" t="s">
        <v>71</v>
      </c>
      <c r="Z8" s="26" t="s">
        <v>92</v>
      </c>
      <c r="AA8" s="12" t="s">
        <v>84</v>
      </c>
      <c r="AB8" s="26" t="s">
        <v>126</v>
      </c>
      <c r="AC8" s="13" t="s">
        <v>82</v>
      </c>
      <c r="AD8" s="26" t="s">
        <v>40</v>
      </c>
      <c r="AE8" s="16" t="s">
        <v>66</v>
      </c>
      <c r="AF8" s="26" t="s">
        <v>66</v>
      </c>
      <c r="AG8" s="16" t="s">
        <v>68</v>
      </c>
      <c r="AH8" s="27" t="s">
        <v>68</v>
      </c>
      <c r="AI8" s="196"/>
      <c r="AJ8" s="197"/>
      <c r="AK8" s="198"/>
      <c r="AL8" s="98"/>
      <c r="AM8" s="228"/>
      <c r="AN8" s="229"/>
      <c r="AO8" s="229"/>
      <c r="AP8" s="229"/>
      <c r="AQ8" s="229"/>
      <c r="AR8" s="229"/>
      <c r="AS8" s="230"/>
      <c r="AT8" s="100"/>
    </row>
    <row r="9" spans="1:46" s="1" customFormat="1" ht="15.6" customHeight="1" thickBot="1" x14ac:dyDescent="0.5">
      <c r="B9" s="99"/>
      <c r="C9" s="259"/>
      <c r="D9" s="260"/>
      <c r="E9" s="260"/>
      <c r="F9" s="261"/>
      <c r="G9" s="98"/>
      <c r="H9" s="85"/>
      <c r="I9" s="202" t="s">
        <v>134</v>
      </c>
      <c r="J9" s="203"/>
      <c r="K9" s="83" t="s">
        <v>29</v>
      </c>
      <c r="L9" s="2"/>
      <c r="M9" s="22" t="s">
        <v>31</v>
      </c>
      <c r="N9" s="2" t="s">
        <v>166</v>
      </c>
      <c r="O9" s="21" t="s">
        <v>86</v>
      </c>
      <c r="P9" s="2" t="s">
        <v>98</v>
      </c>
      <c r="Q9" s="21" t="s">
        <v>76</v>
      </c>
      <c r="R9" s="2" t="s">
        <v>99</v>
      </c>
      <c r="S9" s="29" t="s">
        <v>72</v>
      </c>
      <c r="T9" s="2" t="s">
        <v>100</v>
      </c>
      <c r="U9" s="29" t="s">
        <v>45</v>
      </c>
      <c r="V9" s="2" t="s">
        <v>101</v>
      </c>
      <c r="W9" s="30" t="s">
        <v>50</v>
      </c>
      <c r="X9" s="2" t="s">
        <v>102</v>
      </c>
      <c r="Y9" s="29" t="s">
        <v>51</v>
      </c>
      <c r="Z9" s="2" t="s">
        <v>85</v>
      </c>
      <c r="AA9" s="31" t="s">
        <v>49</v>
      </c>
      <c r="AB9" s="2" t="s">
        <v>103</v>
      </c>
      <c r="AC9" s="31" t="s">
        <v>60</v>
      </c>
      <c r="AD9" s="2" t="s">
        <v>39</v>
      </c>
      <c r="AE9" s="3" t="s">
        <v>65</v>
      </c>
      <c r="AF9" s="2" t="s">
        <v>65</v>
      </c>
      <c r="AG9" s="3" t="s">
        <v>67</v>
      </c>
      <c r="AH9" s="7" t="s">
        <v>67</v>
      </c>
      <c r="AI9" s="199"/>
      <c r="AJ9" s="200"/>
      <c r="AK9" s="201"/>
      <c r="AL9" s="98"/>
      <c r="AM9" s="231"/>
      <c r="AN9" s="232"/>
      <c r="AO9" s="232"/>
      <c r="AP9" s="232"/>
      <c r="AQ9" s="232"/>
      <c r="AR9" s="232"/>
      <c r="AS9" s="233"/>
      <c r="AT9" s="100"/>
    </row>
    <row r="10" spans="1:46" ht="23.4" customHeight="1" thickBot="1" x14ac:dyDescent="0.4">
      <c r="B10" s="95"/>
      <c r="C10" s="259"/>
      <c r="D10" s="260"/>
      <c r="E10" s="260"/>
      <c r="F10" s="261"/>
      <c r="G10" s="96"/>
      <c r="H10" s="204" t="s">
        <v>63</v>
      </c>
      <c r="I10" s="205"/>
      <c r="J10" s="206"/>
      <c r="K10" s="67" t="s">
        <v>258</v>
      </c>
      <c r="L10" s="80" t="s">
        <v>280</v>
      </c>
      <c r="M10" s="66" t="s">
        <v>260</v>
      </c>
      <c r="N10" s="80" t="s">
        <v>301</v>
      </c>
      <c r="O10" s="66" t="s">
        <v>262</v>
      </c>
      <c r="P10" s="80" t="s">
        <v>262</v>
      </c>
      <c r="Q10" s="66" t="s">
        <v>264</v>
      </c>
      <c r="R10" s="80" t="s">
        <v>264</v>
      </c>
      <c r="S10" s="66" t="s">
        <v>266</v>
      </c>
      <c r="T10" s="80" t="s">
        <v>266</v>
      </c>
      <c r="U10" s="66" t="s">
        <v>268</v>
      </c>
      <c r="V10" s="80" t="s">
        <v>268</v>
      </c>
      <c r="W10" s="66" t="s">
        <v>270</v>
      </c>
      <c r="X10" s="80" t="s">
        <v>270</v>
      </c>
      <c r="Y10" s="66" t="s">
        <v>272</v>
      </c>
      <c r="Z10" s="80" t="s">
        <v>272</v>
      </c>
      <c r="AA10" s="66" t="s">
        <v>274</v>
      </c>
      <c r="AB10" s="80" t="s">
        <v>274</v>
      </c>
      <c r="AC10" s="66" t="s">
        <v>276</v>
      </c>
      <c r="AD10" s="80" t="s">
        <v>276</v>
      </c>
      <c r="AE10" s="66" t="s">
        <v>65</v>
      </c>
      <c r="AF10" s="80" t="s">
        <v>6</v>
      </c>
      <c r="AG10" s="66" t="s">
        <v>67</v>
      </c>
      <c r="AH10" s="80" t="s">
        <v>4</v>
      </c>
      <c r="AI10" s="199"/>
      <c r="AJ10" s="200"/>
      <c r="AK10" s="201"/>
      <c r="AL10" s="96"/>
      <c r="AM10" s="96"/>
      <c r="AN10" s="96"/>
      <c r="AO10" s="96"/>
      <c r="AP10" s="96"/>
      <c r="AQ10" s="96"/>
      <c r="AR10" s="96"/>
      <c r="AS10" s="96"/>
      <c r="AT10" s="97"/>
    </row>
    <row r="11" spans="1:46" ht="15.6" customHeight="1" x14ac:dyDescent="0.35">
      <c r="B11" s="95"/>
      <c r="C11" s="262"/>
      <c r="D11" s="263"/>
      <c r="E11" s="263"/>
      <c r="F11" s="264"/>
      <c r="G11" s="96"/>
      <c r="H11" s="218" t="s">
        <v>158</v>
      </c>
      <c r="I11" s="219"/>
      <c r="J11" s="126" t="str">
        <f>IF( $D$54="Disable","—", IF( $D$54="AllLayouts", " LngALL", IF(AND($D$54&gt;=1,$D$54&lt;=8), " Lng" &amp; $D$54, " " &amp; $D$54 ) ))</f>
        <v>—</v>
      </c>
      <c r="K11" s="127"/>
      <c r="L11" s="81" t="s">
        <v>90</v>
      </c>
      <c r="M11" s="26" t="s">
        <v>127</v>
      </c>
      <c r="N11" s="10" t="s">
        <v>77</v>
      </c>
      <c r="O11" s="26" t="s">
        <v>167</v>
      </c>
      <c r="P11" s="10" t="s">
        <v>75</v>
      </c>
      <c r="Q11" s="26" t="s">
        <v>128</v>
      </c>
      <c r="R11" s="10" t="s">
        <v>74</v>
      </c>
      <c r="S11" s="26"/>
      <c r="T11" s="20"/>
      <c r="U11" s="89"/>
      <c r="V11" s="6"/>
      <c r="W11" s="25" t="s">
        <v>162</v>
      </c>
      <c r="X11" s="10" t="s">
        <v>79</v>
      </c>
      <c r="Y11" s="26"/>
      <c r="Z11" s="10" t="s">
        <v>80</v>
      </c>
      <c r="AA11" s="26" t="s">
        <v>107</v>
      </c>
      <c r="AB11" s="10" t="s">
        <v>81</v>
      </c>
      <c r="AC11" s="35" t="s">
        <v>108</v>
      </c>
      <c r="AD11" s="13" t="s">
        <v>83</v>
      </c>
      <c r="AE11" s="25" t="s">
        <v>120</v>
      </c>
      <c r="AF11" s="16" t="s">
        <v>64</v>
      </c>
      <c r="AG11" s="27"/>
      <c r="AH11" s="207" t="s">
        <v>62</v>
      </c>
      <c r="AI11" s="208"/>
      <c r="AJ11" s="208"/>
      <c r="AK11" s="209"/>
      <c r="AL11" s="96"/>
      <c r="AM11" s="234" t="str">
        <f>HLOOKUP(A2,settings_LNG!A1:AD262,27,FALSE)</f>
        <v>Entrez les accents après le caractère. Tous les accents sont mis en évidence avec la même couleur d'arrière-plan.</v>
      </c>
      <c r="AN11" s="235"/>
      <c r="AO11" s="235"/>
      <c r="AP11" s="235"/>
      <c r="AQ11" s="235"/>
      <c r="AR11" s="235"/>
      <c r="AS11" s="236"/>
      <c r="AT11" s="97"/>
    </row>
    <row r="12" spans="1:46" ht="15.6" customHeight="1" thickBot="1" x14ac:dyDescent="0.4">
      <c r="B12" s="95"/>
      <c r="C12" s="96"/>
      <c r="D12" s="96"/>
      <c r="E12" s="96"/>
      <c r="F12" s="96"/>
      <c r="G12" s="96"/>
      <c r="H12" s="220"/>
      <c r="I12" s="221"/>
      <c r="J12" s="128" t="str">
        <f>IF( $D$53="Disable","—", $D$53)</f>
        <v>LCtrl</v>
      </c>
      <c r="K12" s="129"/>
      <c r="L12" s="82" t="s">
        <v>28</v>
      </c>
      <c r="M12" s="2" t="s">
        <v>104</v>
      </c>
      <c r="N12" s="3" t="s">
        <v>77</v>
      </c>
      <c r="O12" s="2" t="s">
        <v>13</v>
      </c>
      <c r="P12" s="3" t="s">
        <v>75</v>
      </c>
      <c r="Q12" s="2" t="s">
        <v>9</v>
      </c>
      <c r="R12" s="3" t="s">
        <v>74</v>
      </c>
      <c r="S12" s="2" t="s">
        <v>105</v>
      </c>
      <c r="T12" s="29" t="s">
        <v>73</v>
      </c>
      <c r="U12" s="2"/>
      <c r="V12" s="29" t="s">
        <v>23</v>
      </c>
      <c r="W12" s="2" t="s">
        <v>93</v>
      </c>
      <c r="X12" s="29" t="s">
        <v>52</v>
      </c>
      <c r="Y12" s="2" t="s">
        <v>148</v>
      </c>
      <c r="Z12" s="29" t="s">
        <v>53</v>
      </c>
      <c r="AA12" s="2" t="s">
        <v>16</v>
      </c>
      <c r="AB12" s="29" t="s">
        <v>54</v>
      </c>
      <c r="AC12" s="34" t="s">
        <v>106</v>
      </c>
      <c r="AD12" s="31" t="s">
        <v>61</v>
      </c>
      <c r="AE12" s="2" t="s">
        <v>107</v>
      </c>
      <c r="AF12" s="8" t="s">
        <v>10</v>
      </c>
      <c r="AG12" s="7" t="s">
        <v>108</v>
      </c>
      <c r="AH12" s="207"/>
      <c r="AI12" s="208"/>
      <c r="AJ12" s="208"/>
      <c r="AK12" s="209"/>
      <c r="AL12" s="96"/>
      <c r="AM12" s="237"/>
      <c r="AN12" s="238"/>
      <c r="AO12" s="238"/>
      <c r="AP12" s="238"/>
      <c r="AQ12" s="238"/>
      <c r="AR12" s="238"/>
      <c r="AS12" s="239"/>
      <c r="AT12" s="97"/>
    </row>
    <row r="13" spans="1:46" ht="23.4" customHeight="1" thickBot="1" x14ac:dyDescent="0.4">
      <c r="B13" s="95"/>
      <c r="C13" s="265" t="str">
        <f>HLOOKUP(A2,settings_LNG!A1:AD262,23,FALSE)</f>
        <v>Le fond bleu montre les différences par rapport à la mise en page de I. Birman. Le fond jaune montre les touches de contrôle du curseur de texte et d'autres touches, qui se trouvent généralement à droite d'Entrée. Esc, Ent, Bs dupliquent les touches et sont plus pratiques.</v>
      </c>
      <c r="D13" s="266"/>
      <c r="E13" s="266"/>
      <c r="F13" s="267"/>
      <c r="G13" s="96"/>
      <c r="H13" s="213" t="s">
        <v>257</v>
      </c>
      <c r="I13" s="214"/>
      <c r="J13" s="214"/>
      <c r="K13" s="215"/>
      <c r="L13" s="66" t="s">
        <v>280</v>
      </c>
      <c r="M13" s="80" t="s">
        <v>258</v>
      </c>
      <c r="N13" s="66" t="s">
        <v>282</v>
      </c>
      <c r="O13" s="80" t="s">
        <v>282</v>
      </c>
      <c r="P13" s="66" t="s">
        <v>284</v>
      </c>
      <c r="Q13" s="80" t="s">
        <v>284</v>
      </c>
      <c r="R13" s="68" t="s">
        <v>286</v>
      </c>
      <c r="S13" s="60" t="s">
        <v>286</v>
      </c>
      <c r="T13" s="66" t="s">
        <v>288</v>
      </c>
      <c r="U13" s="80" t="s">
        <v>288</v>
      </c>
      <c r="V13" s="66" t="s">
        <v>290</v>
      </c>
      <c r="W13" s="80" t="s">
        <v>290</v>
      </c>
      <c r="X13" s="69" t="s">
        <v>292</v>
      </c>
      <c r="Y13" s="61" t="s">
        <v>292</v>
      </c>
      <c r="Z13" s="66" t="s">
        <v>294</v>
      </c>
      <c r="AA13" s="80" t="s">
        <v>294</v>
      </c>
      <c r="AB13" s="66" t="s">
        <v>296</v>
      </c>
      <c r="AC13" s="80" t="s">
        <v>296</v>
      </c>
      <c r="AD13" s="66" t="s">
        <v>298</v>
      </c>
      <c r="AE13" s="80" t="s">
        <v>313</v>
      </c>
      <c r="AF13" s="75" t="s">
        <v>10</v>
      </c>
      <c r="AG13" s="59" t="s">
        <v>526</v>
      </c>
      <c r="AH13" s="210"/>
      <c r="AI13" s="211"/>
      <c r="AJ13" s="211"/>
      <c r="AK13" s="212"/>
      <c r="AL13" s="96"/>
      <c r="AM13" s="240"/>
      <c r="AN13" s="241"/>
      <c r="AO13" s="241"/>
      <c r="AP13" s="241"/>
      <c r="AQ13" s="241"/>
      <c r="AR13" s="241"/>
      <c r="AS13" s="242"/>
      <c r="AT13" s="97"/>
    </row>
    <row r="14" spans="1:46" ht="15.6" customHeight="1" x14ac:dyDescent="0.5">
      <c r="B14" s="95"/>
      <c r="C14" s="268"/>
      <c r="D14" s="269"/>
      <c r="E14" s="269"/>
      <c r="F14" s="270"/>
      <c r="G14" s="96"/>
      <c r="H14" s="216" t="str">
        <f>IF( $D$55="Disable","—", IF( $D$55="AllLayouts", " LngALL", IF(AND($D$55&gt;=1,$D$55&lt;=8), " Lng" &amp; $D$55, " " &amp; $D$55 ) ))</f>
        <v xml:space="preserve"> Lng1</v>
      </c>
      <c r="I14" s="126"/>
      <c r="J14" s="126"/>
      <c r="K14" s="126"/>
      <c r="L14" s="127"/>
      <c r="M14" s="81" t="s">
        <v>91</v>
      </c>
      <c r="N14" s="37" t="s">
        <v>163</v>
      </c>
      <c r="O14" s="11" t="s">
        <v>75</v>
      </c>
      <c r="P14" s="28" t="s">
        <v>59</v>
      </c>
      <c r="Q14" s="11" t="s">
        <v>74</v>
      </c>
      <c r="R14" s="26" t="s">
        <v>129</v>
      </c>
      <c r="S14" s="17"/>
      <c r="T14" s="25" t="s">
        <v>121</v>
      </c>
      <c r="U14" s="16" t="s">
        <v>92</v>
      </c>
      <c r="V14" s="26" t="s">
        <v>130</v>
      </c>
      <c r="W14" s="6"/>
      <c r="X14" s="25" t="s">
        <v>122</v>
      </c>
      <c r="Y14" s="16" t="s">
        <v>57</v>
      </c>
      <c r="Z14" s="26"/>
      <c r="AA14" s="16" t="s">
        <v>15</v>
      </c>
      <c r="AB14" s="26" t="s">
        <v>15</v>
      </c>
      <c r="AC14" s="16" t="s">
        <v>16</v>
      </c>
      <c r="AD14" s="26" t="s">
        <v>16</v>
      </c>
      <c r="AE14" s="16" t="s">
        <v>59</v>
      </c>
      <c r="AF14" s="25" t="s">
        <v>69</v>
      </c>
      <c r="AG14" s="216" t="str">
        <f>IF( $D$56="Disable","—", IF( $D$56="AllLayouts", " LngALL", IF(AND($D$56&gt;=1,$D$56&lt;=8), " Lng" &amp; $D$56, " " &amp; $D$56 ) ))</f>
        <v xml:space="preserve"> Lng2</v>
      </c>
      <c r="AH14" s="126"/>
      <c r="AI14" s="126"/>
      <c r="AJ14" s="126"/>
      <c r="AK14" s="127"/>
      <c r="AL14" s="96"/>
      <c r="AM14" s="96"/>
      <c r="AN14" s="96"/>
      <c r="AO14" s="96"/>
      <c r="AP14" s="96"/>
      <c r="AQ14" s="96"/>
      <c r="AR14" s="96"/>
      <c r="AS14" s="96"/>
      <c r="AT14" s="97"/>
    </row>
    <row r="15" spans="1:46" ht="15.6" customHeight="1" thickBot="1" x14ac:dyDescent="0.5">
      <c r="B15" s="95"/>
      <c r="C15" s="268"/>
      <c r="D15" s="269"/>
      <c r="E15" s="269"/>
      <c r="F15" s="270"/>
      <c r="G15" s="96"/>
      <c r="H15" s="144"/>
      <c r="I15" s="217"/>
      <c r="J15" s="217"/>
      <c r="K15" s="217"/>
      <c r="L15" s="145"/>
      <c r="M15" s="83" t="s">
        <v>27</v>
      </c>
      <c r="N15" s="2"/>
      <c r="O15" s="22" t="s">
        <v>30</v>
      </c>
      <c r="P15" s="2" t="s">
        <v>109</v>
      </c>
      <c r="Q15" s="3" t="s">
        <v>87</v>
      </c>
      <c r="R15" s="2" t="s">
        <v>110</v>
      </c>
      <c r="S15" s="29" t="s">
        <v>70</v>
      </c>
      <c r="T15" s="2" t="s">
        <v>53</v>
      </c>
      <c r="U15" s="22" t="s">
        <v>85</v>
      </c>
      <c r="V15" s="2" t="s">
        <v>111</v>
      </c>
      <c r="W15" s="32" t="s">
        <v>55</v>
      </c>
      <c r="X15" s="2"/>
      <c r="Y15" s="3" t="s">
        <v>56</v>
      </c>
      <c r="Z15" s="2" t="s">
        <v>56</v>
      </c>
      <c r="AA15" s="3" t="s">
        <v>150</v>
      </c>
      <c r="AB15" s="2" t="s">
        <v>11</v>
      </c>
      <c r="AC15" s="3" t="s">
        <v>151</v>
      </c>
      <c r="AD15" s="2" t="s">
        <v>12</v>
      </c>
      <c r="AE15" s="3" t="s">
        <v>58</v>
      </c>
      <c r="AF15" s="2" t="s">
        <v>58</v>
      </c>
      <c r="AG15" s="144"/>
      <c r="AH15" s="217"/>
      <c r="AI15" s="217"/>
      <c r="AJ15" s="217"/>
      <c r="AK15" s="145"/>
      <c r="AL15" s="96"/>
      <c r="AM15" s="243" t="str">
        <f>HLOOKUP(A2,settings_LNG!A1:AD263,28,FALSE)</f>
        <v>Espace insécable U+00A0 Alt+0160 (largeur fixe uniquement dans Word, pas dans les navigateurs !)
+SHIFT : Espace insécable étroit U+202F Alt+8239 (largeur fixe) Idéal pour c'est-à-dire, mais impossible à distinguer d'un espace dans Word.</v>
      </c>
      <c r="AN15" s="244"/>
      <c r="AO15" s="244"/>
      <c r="AP15" s="244"/>
      <c r="AQ15" s="244"/>
      <c r="AR15" s="244"/>
      <c r="AS15" s="245"/>
      <c r="AT15" s="97"/>
    </row>
    <row r="16" spans="1:46" ht="23.4" customHeight="1" thickBot="1" x14ac:dyDescent="0.4">
      <c r="B16" s="95"/>
      <c r="C16" s="268"/>
      <c r="D16" s="269"/>
      <c r="E16" s="269"/>
      <c r="F16" s="270"/>
      <c r="G16" s="96"/>
      <c r="H16" s="14" t="s">
        <v>32</v>
      </c>
      <c r="I16" s="15" t="s">
        <v>33</v>
      </c>
      <c r="J16" s="9" t="s">
        <v>26</v>
      </c>
      <c r="K16" s="23" t="s">
        <v>34</v>
      </c>
      <c r="L16" s="24" t="s">
        <v>35</v>
      </c>
      <c r="M16" s="66" t="s">
        <v>301</v>
      </c>
      <c r="N16" s="80" t="s">
        <v>260</v>
      </c>
      <c r="O16" s="66" t="s">
        <v>303</v>
      </c>
      <c r="P16" s="80" t="s">
        <v>303</v>
      </c>
      <c r="Q16" s="66" t="s">
        <v>305</v>
      </c>
      <c r="R16" s="80" t="s">
        <v>305</v>
      </c>
      <c r="S16" s="66" t="s">
        <v>307</v>
      </c>
      <c r="T16" s="80" t="s">
        <v>307</v>
      </c>
      <c r="U16" s="66" t="s">
        <v>309</v>
      </c>
      <c r="V16" s="80" t="s">
        <v>309</v>
      </c>
      <c r="W16" s="66" t="s">
        <v>311</v>
      </c>
      <c r="X16" s="80" t="s">
        <v>311</v>
      </c>
      <c r="Y16" s="88" t="s">
        <v>313</v>
      </c>
      <c r="Z16" s="80" t="s">
        <v>315</v>
      </c>
      <c r="AA16" s="66" t="s">
        <v>315</v>
      </c>
      <c r="AB16" s="80" t="s">
        <v>298</v>
      </c>
      <c r="AC16" s="66" t="s">
        <v>317</v>
      </c>
      <c r="AD16" s="80" t="s">
        <v>527</v>
      </c>
      <c r="AE16" s="66" t="s">
        <v>319</v>
      </c>
      <c r="AF16" s="80" t="s">
        <v>1</v>
      </c>
      <c r="AG16" s="14" t="s">
        <v>32</v>
      </c>
      <c r="AH16" s="15" t="s">
        <v>33</v>
      </c>
      <c r="AI16" s="9" t="s">
        <v>26</v>
      </c>
      <c r="AJ16" s="23" t="s">
        <v>34</v>
      </c>
      <c r="AK16" s="24" t="s">
        <v>35</v>
      </c>
      <c r="AL16" s="96"/>
      <c r="AM16" s="246"/>
      <c r="AN16" s="247"/>
      <c r="AO16" s="247"/>
      <c r="AP16" s="247"/>
      <c r="AQ16" s="247"/>
      <c r="AR16" s="247"/>
      <c r="AS16" s="248"/>
      <c r="AT16" s="97"/>
    </row>
    <row r="17" spans="2:46" ht="15.6" customHeight="1" x14ac:dyDescent="0.45">
      <c r="B17" s="95"/>
      <c r="C17" s="268"/>
      <c r="D17" s="269"/>
      <c r="E17" s="269"/>
      <c r="F17" s="270"/>
      <c r="G17" s="96"/>
      <c r="H17" s="143" t="str">
        <f>IF( $D$57="Disable","—", IF( $D$57="AllLayouts", " LngALL", IF(AND($D$57&gt;=1,$D$57&lt;=8), " Lng" &amp; $D$57, " " &amp; $D$57 ) ))</f>
        <v xml:space="preserve"> </v>
      </c>
      <c r="I17" s="127"/>
      <c r="J17" s="171"/>
      <c r="K17" s="172"/>
      <c r="L17" s="292"/>
      <c r="M17" s="293"/>
      <c r="N17" s="296"/>
      <c r="O17" s="297"/>
      <c r="P17" s="297"/>
      <c r="Q17" s="297"/>
      <c r="R17" s="297"/>
      <c r="S17" s="297"/>
      <c r="T17" s="297"/>
      <c r="U17" s="297"/>
      <c r="V17" s="297"/>
      <c r="W17" s="297"/>
      <c r="X17" s="297"/>
      <c r="Y17" s="297"/>
      <c r="Z17" s="297"/>
      <c r="AA17" s="297"/>
      <c r="AB17" s="297"/>
      <c r="AC17" s="298"/>
      <c r="AD17" s="143" t="str">
        <f>IF( $D$51="Disable","—", IF( $D$51="AllLayouts", " LngALL", IF(AND($D$51&gt;=1,$D$51&lt;=8), " Lng" &amp; $D$51, " " &amp; $D$51 ) ))</f>
        <v xml:space="preserve"> Lng3</v>
      </c>
      <c r="AE17" s="127"/>
      <c r="AF17" s="143" t="str">
        <f>IF( $D$49="Disable","—", IF( $D$49="AllLayouts", " LngALL", IF(AND($D$49&gt;=1,$D$49&lt;=8), " Lng" &amp; $D$49, " " &amp; $D$49 ) ))</f>
        <v>—</v>
      </c>
      <c r="AG17" s="127"/>
      <c r="AH17" s="171"/>
      <c r="AI17" s="172"/>
      <c r="AJ17" s="143" t="str">
        <f>IF( $D$59="Disable","—", IF( $D$59="AllLayouts", " LngALL", IF(AND($D$59&gt;=1,$D$59&lt;=8), " Lng" &amp; $D$59, " " &amp; $D$59 ) ))</f>
        <v>—</v>
      </c>
      <c r="AK17" s="127"/>
      <c r="AL17" s="96"/>
      <c r="AM17" s="246"/>
      <c r="AN17" s="247"/>
      <c r="AO17" s="247"/>
      <c r="AP17" s="247"/>
      <c r="AQ17" s="247"/>
      <c r="AR17" s="247"/>
      <c r="AS17" s="248"/>
      <c r="AT17" s="97"/>
    </row>
    <row r="18" spans="2:46" ht="15.6" customHeight="1" thickBot="1" x14ac:dyDescent="0.5">
      <c r="B18" s="95"/>
      <c r="C18" s="268"/>
      <c r="D18" s="269"/>
      <c r="E18" s="269"/>
      <c r="F18" s="270"/>
      <c r="G18" s="96"/>
      <c r="H18" s="144"/>
      <c r="I18" s="145"/>
      <c r="J18" s="163"/>
      <c r="K18" s="165"/>
      <c r="L18" s="294"/>
      <c r="M18" s="295"/>
      <c r="N18" s="163"/>
      <c r="O18" s="164"/>
      <c r="P18" s="164"/>
      <c r="Q18" s="164"/>
      <c r="R18" s="164"/>
      <c r="S18" s="164"/>
      <c r="T18" s="164"/>
      <c r="U18" s="164"/>
      <c r="V18" s="164"/>
      <c r="W18" s="164"/>
      <c r="X18" s="164"/>
      <c r="Y18" s="164"/>
      <c r="Z18" s="164"/>
      <c r="AA18" s="164"/>
      <c r="AB18" s="164"/>
      <c r="AC18" s="165"/>
      <c r="AD18" s="177" t="str">
        <f>IF( $D$50="Disable","—", $D$50)</f>
        <v>—</v>
      </c>
      <c r="AE18" s="129"/>
      <c r="AF18" s="177" t="str">
        <f>IF( $D$48="Disable","—", $D$48)</f>
        <v>—</v>
      </c>
      <c r="AG18" s="129"/>
      <c r="AH18" s="173" t="s">
        <v>25</v>
      </c>
      <c r="AI18" s="174"/>
      <c r="AJ18" s="177" t="str">
        <f>IF( $D$58="Disable","—", $D$58)</f>
        <v>RAlt</v>
      </c>
      <c r="AK18" s="129"/>
      <c r="AL18" s="96"/>
      <c r="AM18" s="246"/>
      <c r="AN18" s="247"/>
      <c r="AO18" s="247"/>
      <c r="AP18" s="247"/>
      <c r="AQ18" s="247"/>
      <c r="AR18" s="247"/>
      <c r="AS18" s="248"/>
      <c r="AT18" s="97"/>
    </row>
    <row r="19" spans="2:46" ht="23.4" customHeight="1" thickBot="1" x14ac:dyDescent="0.6">
      <c r="B19" s="95"/>
      <c r="C19" s="268"/>
      <c r="D19" s="269"/>
      <c r="E19" s="269"/>
      <c r="F19" s="270"/>
      <c r="G19" s="96"/>
      <c r="H19" s="139" t="s">
        <v>131</v>
      </c>
      <c r="I19" s="140"/>
      <c r="J19" s="139" t="s">
        <v>132</v>
      </c>
      <c r="K19" s="140"/>
      <c r="L19" s="166" t="s">
        <v>133</v>
      </c>
      <c r="M19" s="167"/>
      <c r="N19" s="168" t="str">
        <f>IF( $D$60="Disable","—", IF( $D$60="AllLayouts", " LngALL", IF(AND($D$60&gt;=1,$D$60&lt;=8), " Lng" &amp; $D$60, " " &amp; $D$60 ) ))</f>
        <v xml:space="preserve"> Lng4</v>
      </c>
      <c r="O19" s="169"/>
      <c r="P19" s="169"/>
      <c r="Q19" s="169"/>
      <c r="R19" s="170" t="str">
        <f>HLOOKUP(A2,settings_LNG!A1:AD262,5,FALSE)</f>
        <v>ESPACE</v>
      </c>
      <c r="S19" s="170"/>
      <c r="T19" s="170"/>
      <c r="U19" s="170"/>
      <c r="V19" s="170"/>
      <c r="W19" s="170"/>
      <c r="X19" s="170"/>
      <c r="Y19" s="170"/>
      <c r="Z19" s="74" t="s">
        <v>36</v>
      </c>
      <c r="AA19" s="73" t="s">
        <v>159</v>
      </c>
      <c r="AB19" s="72" t="s">
        <v>161</v>
      </c>
      <c r="AC19" s="71" t="s">
        <v>36</v>
      </c>
      <c r="AD19" s="160" t="s">
        <v>133</v>
      </c>
      <c r="AE19" s="161"/>
      <c r="AF19" s="158" t="s">
        <v>132</v>
      </c>
      <c r="AG19" s="159"/>
      <c r="AH19" s="175" t="s">
        <v>70</v>
      </c>
      <c r="AI19" s="176"/>
      <c r="AJ19" s="139" t="s">
        <v>131</v>
      </c>
      <c r="AK19" s="140"/>
      <c r="AL19" s="96"/>
      <c r="AM19" s="246"/>
      <c r="AN19" s="247"/>
      <c r="AO19" s="247"/>
      <c r="AP19" s="247"/>
      <c r="AQ19" s="247"/>
      <c r="AR19" s="247"/>
      <c r="AS19" s="248"/>
      <c r="AT19" s="97"/>
    </row>
    <row r="20" spans="2:46" ht="6" customHeight="1" x14ac:dyDescent="0.35">
      <c r="B20" s="95"/>
      <c r="C20" s="268"/>
      <c r="D20" s="269"/>
      <c r="E20" s="269"/>
      <c r="F20" s="270"/>
      <c r="G20" s="96"/>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96"/>
      <c r="AM20" s="246"/>
      <c r="AN20" s="247"/>
      <c r="AO20" s="247"/>
      <c r="AP20" s="247"/>
      <c r="AQ20" s="247"/>
      <c r="AR20" s="247"/>
      <c r="AS20" s="248"/>
      <c r="AT20" s="97"/>
    </row>
    <row r="21" spans="2:46" ht="15.6" customHeight="1" x14ac:dyDescent="0.35">
      <c r="B21" s="95"/>
      <c r="C21" s="271"/>
      <c r="D21" s="272"/>
      <c r="E21" s="272"/>
      <c r="F21" s="273"/>
      <c r="G21" s="96"/>
      <c r="H21" s="275" t="str">
        <f>HLOOKUP(A2,settings_LNG!A1:AD262,6,FALSE)</f>
        <v>Les combinaisons sont formées à partir des touches RAlt + "clé, où l'inscription de la même couleur est au-dessus" et de même pour RWin, LAlt</v>
      </c>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96"/>
      <c r="AM21" s="249"/>
      <c r="AN21" s="250"/>
      <c r="AO21" s="250"/>
      <c r="AP21" s="250"/>
      <c r="AQ21" s="250"/>
      <c r="AR21" s="250"/>
      <c r="AS21" s="251"/>
      <c r="AT21" s="97"/>
    </row>
    <row r="22" spans="2:46" ht="27" customHeight="1" x14ac:dyDescent="0.35">
      <c r="B22" s="95"/>
      <c r="C22" s="96"/>
      <c r="D22" s="96"/>
      <c r="E22" s="96"/>
      <c r="F22" s="96"/>
      <c r="G22" s="96"/>
      <c r="H22" s="288" t="str">
        <f>HLOOKUP(A2,settings_LNG!A1:AD262,7,FALSE)</f>
        <v>Au-dessus de la touche à gauche se trouve la combinaison pour RAlt et à droite pour RWin. En haut de la combinaison se trouve également en appuyant et en maintenant la touche Maj enfoncée. Exemples:</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96"/>
      <c r="AM22" s="96"/>
      <c r="AN22" s="96"/>
      <c r="AO22" s="96"/>
      <c r="AP22" s="96"/>
      <c r="AQ22" s="96"/>
      <c r="AR22" s="96"/>
      <c r="AS22" s="96"/>
      <c r="AT22" s="97"/>
    </row>
    <row r="23" spans="2:46" ht="25.2" customHeight="1" x14ac:dyDescent="0.35">
      <c r="B23" s="95"/>
      <c r="C23" s="276" t="str">
        <f>HLOOKUP(A2,settings_LNG!A1:AD262,30,FALSE)</f>
        <v>Lng1, Lng2 - répertorie généralement une langue (primaire et secondaire). Lng3 - passer de la troisième liste de mises en page (généralement les langues 1 et 2). Lng4 - bascule généralement entre des mises en page et des langues alternatives. LngALL - change toutes les mises en page.</v>
      </c>
      <c r="D23" s="277"/>
      <c r="E23" s="277"/>
      <c r="F23" s="278"/>
      <c r="G23" s="96"/>
      <c r="H23" s="289" t="str">
        <f>HLOOKUP(A2,settings_LNG!A1:AD262,8,FALSE)</f>
        <v>Combinaison
clés</v>
      </c>
      <c r="I23" s="290"/>
      <c r="J23" s="291"/>
      <c r="K23" s="162" t="str">
        <f>HLOOKUP(A2,settings_LNG!A1:AD262,9,FALSE)</f>
        <v>Sans décalage</v>
      </c>
      <c r="L23" s="162"/>
      <c r="M23" s="162"/>
      <c r="N23" s="162"/>
      <c r="O23" s="162"/>
      <c r="P23" s="162"/>
      <c r="Q23" s="162"/>
      <c r="R23" s="162"/>
      <c r="S23" s="162" t="s">
        <v>136</v>
      </c>
      <c r="T23" s="162"/>
      <c r="U23" s="162"/>
      <c r="V23" s="162"/>
      <c r="W23" s="162"/>
      <c r="X23" s="162"/>
      <c r="Y23" s="162"/>
      <c r="Z23" s="162"/>
      <c r="AA23" s="162" t="str">
        <f>HLOOKUP(A2,settings_LNG!A1:AD262,10,FALSE)</f>
        <v>Noter</v>
      </c>
      <c r="AB23" s="162"/>
      <c r="AC23" s="162"/>
      <c r="AD23" s="162"/>
      <c r="AE23" s="162"/>
      <c r="AF23" s="162"/>
      <c r="AG23" s="162"/>
      <c r="AH23" s="162"/>
      <c r="AI23" s="162"/>
      <c r="AJ23" s="162"/>
      <c r="AK23" s="162"/>
      <c r="AL23" s="96"/>
      <c r="AM23" s="178" t="str">
        <f>HLOOKUP(A2,settings_LNG!A1:AD263,29,FALSE)</f>
        <v xml:space="preserve">Espace court U+2002 Alt+8194 En Espace &amp;ensp; (largeur fixe, mais il y a un saut de texte) Dans Word, il ressemble à insécable !
+SHIFT : espace insécable U+2007 Alt+8199 (nombre entier, pour l'ensemble de tables) </v>
      </c>
      <c r="AN23" s="179"/>
      <c r="AO23" s="179"/>
      <c r="AP23" s="179"/>
      <c r="AQ23" s="179"/>
      <c r="AR23" s="179"/>
      <c r="AS23" s="180"/>
      <c r="AT23" s="97"/>
    </row>
    <row r="24" spans="2:46" x14ac:dyDescent="0.35">
      <c r="B24" s="95"/>
      <c r="C24" s="279"/>
      <c r="D24" s="280"/>
      <c r="E24" s="280"/>
      <c r="F24" s="281"/>
      <c r="G24" s="96"/>
      <c r="H24" s="141" t="s">
        <v>153</v>
      </c>
      <c r="I24" s="141"/>
      <c r="J24" s="141"/>
      <c r="K24" s="149" t="s">
        <v>30</v>
      </c>
      <c r="L24" s="149"/>
      <c r="M24" s="149"/>
      <c r="N24" s="149"/>
      <c r="O24" s="149"/>
      <c r="P24" s="149"/>
      <c r="Q24" s="149"/>
      <c r="R24" s="149"/>
      <c r="S24" s="156" t="s">
        <v>139</v>
      </c>
      <c r="T24" s="156"/>
      <c r="U24" s="156"/>
      <c r="V24" s="156"/>
      <c r="W24" s="156"/>
      <c r="X24" s="156"/>
      <c r="Y24" s="156"/>
      <c r="Z24" s="156"/>
      <c r="AA24" s="157" t="str">
        <f>HLOOKUP(A2,settings_LNG!A1:AD262,11,FALSE)</f>
        <v>Ukr. Lettre (son russe e)</v>
      </c>
      <c r="AB24" s="157"/>
      <c r="AC24" s="157"/>
      <c r="AD24" s="157"/>
      <c r="AE24" s="157"/>
      <c r="AF24" s="157"/>
      <c r="AG24" s="157"/>
      <c r="AH24" s="157"/>
      <c r="AI24" s="157"/>
      <c r="AJ24" s="157"/>
      <c r="AK24" s="157"/>
      <c r="AL24" s="96"/>
      <c r="AM24" s="181"/>
      <c r="AN24" s="182"/>
      <c r="AO24" s="182"/>
      <c r="AP24" s="182"/>
      <c r="AQ24" s="182"/>
      <c r="AR24" s="182"/>
      <c r="AS24" s="183"/>
      <c r="AT24" s="97"/>
    </row>
    <row r="25" spans="2:46" x14ac:dyDescent="0.35">
      <c r="B25" s="95"/>
      <c r="C25" s="279"/>
      <c r="D25" s="280"/>
      <c r="E25" s="280"/>
      <c r="F25" s="281"/>
      <c r="G25" s="96"/>
      <c r="H25" s="141" t="s">
        <v>154</v>
      </c>
      <c r="I25" s="141"/>
      <c r="J25" s="141"/>
      <c r="K25" s="149" t="s">
        <v>87</v>
      </c>
      <c r="L25" s="149"/>
      <c r="M25" s="149"/>
      <c r="N25" s="149"/>
      <c r="O25" s="149"/>
      <c r="P25" s="149"/>
      <c r="Q25" s="149"/>
      <c r="R25" s="149"/>
      <c r="S25" s="156" t="s">
        <v>137</v>
      </c>
      <c r="T25" s="156"/>
      <c r="U25" s="156"/>
      <c r="V25" s="156"/>
      <c r="W25" s="156"/>
      <c r="X25" s="156"/>
      <c r="Y25" s="156"/>
      <c r="Z25" s="156"/>
      <c r="AA25" s="157" t="str">
        <f>HLOOKUP(A2,settings_LNG!A1:AD262,12,FALSE)</f>
        <v>Ici · yavl. espace (saisie rapide pour les paresseux)</v>
      </c>
      <c r="AB25" s="157"/>
      <c r="AC25" s="157"/>
      <c r="AD25" s="157"/>
      <c r="AE25" s="157"/>
      <c r="AF25" s="157"/>
      <c r="AG25" s="157"/>
      <c r="AH25" s="157"/>
      <c r="AI25" s="157"/>
      <c r="AJ25" s="157"/>
      <c r="AK25" s="157"/>
      <c r="AL25" s="96"/>
      <c r="AM25" s="181"/>
      <c r="AN25" s="182"/>
      <c r="AO25" s="182"/>
      <c r="AP25" s="182"/>
      <c r="AQ25" s="182"/>
      <c r="AR25" s="182"/>
      <c r="AS25" s="183"/>
      <c r="AT25" s="97"/>
    </row>
    <row r="26" spans="2:46" x14ac:dyDescent="0.35">
      <c r="B26" s="95"/>
      <c r="C26" s="279"/>
      <c r="D26" s="280"/>
      <c r="E26" s="280"/>
      <c r="F26" s="281"/>
      <c r="G26" s="96"/>
      <c r="H26" s="141" t="s">
        <v>155</v>
      </c>
      <c r="I26" s="141"/>
      <c r="J26" s="141"/>
      <c r="K26" s="149" t="s">
        <v>142</v>
      </c>
      <c r="L26" s="149"/>
      <c r="M26" s="149"/>
      <c r="N26" s="149"/>
      <c r="O26" s="149"/>
      <c r="P26" s="149"/>
      <c r="Q26" s="149"/>
      <c r="R26" s="149"/>
      <c r="S26" s="156"/>
      <c r="T26" s="156"/>
      <c r="U26" s="156"/>
      <c r="V26" s="156"/>
      <c r="W26" s="156"/>
      <c r="X26" s="156"/>
      <c r="Y26" s="156"/>
      <c r="Z26" s="156"/>
      <c r="AA26" s="157" t="str">
        <f>HLOOKUP(A2,settings_LNG!A1:AD262,13,FALSE)</f>
        <v>Plus de choix dans le menu contextuel</v>
      </c>
      <c r="AB26" s="157"/>
      <c r="AC26" s="157"/>
      <c r="AD26" s="157"/>
      <c r="AE26" s="157"/>
      <c r="AF26" s="157"/>
      <c r="AG26" s="157"/>
      <c r="AH26" s="157"/>
      <c r="AI26" s="157"/>
      <c r="AJ26" s="157"/>
      <c r="AK26" s="157"/>
      <c r="AL26" s="96"/>
      <c r="AM26" s="181"/>
      <c r="AN26" s="182"/>
      <c r="AO26" s="182"/>
      <c r="AP26" s="182"/>
      <c r="AQ26" s="182"/>
      <c r="AR26" s="182"/>
      <c r="AS26" s="183"/>
      <c r="AT26" s="97"/>
    </row>
    <row r="27" spans="2:46" x14ac:dyDescent="0.35">
      <c r="B27" s="95"/>
      <c r="C27" s="279"/>
      <c r="D27" s="280"/>
      <c r="E27" s="280"/>
      <c r="F27" s="281"/>
      <c r="G27" s="96"/>
      <c r="H27" s="141" t="s">
        <v>156</v>
      </c>
      <c r="I27" s="141"/>
      <c r="J27" s="141"/>
      <c r="K27" s="149" t="str">
        <f>HLOOKUP(A2,settings_LNG!A1:AD262,16,FALSE)</f>
        <v>Menu contextuel</v>
      </c>
      <c r="L27" s="149"/>
      <c r="M27" s="149"/>
      <c r="N27" s="149"/>
      <c r="O27" s="149"/>
      <c r="P27" s="149"/>
      <c r="Q27" s="149"/>
      <c r="R27" s="149"/>
      <c r="S27" s="156"/>
      <c r="T27" s="156"/>
      <c r="U27" s="156"/>
      <c r="V27" s="156"/>
      <c r="W27" s="156"/>
      <c r="X27" s="156"/>
      <c r="Y27" s="156"/>
      <c r="Z27" s="156"/>
      <c r="AA27" s="157" t="str">
        <f>HLOOKUP(A2,settings_LNG!A1:AD262,14,FALSE)</f>
        <v>C'est le clavier, pas le bouton droit de la souris.</v>
      </c>
      <c r="AB27" s="157"/>
      <c r="AC27" s="157"/>
      <c r="AD27" s="157"/>
      <c r="AE27" s="157"/>
      <c r="AF27" s="157"/>
      <c r="AG27" s="157"/>
      <c r="AH27" s="157"/>
      <c r="AI27" s="157"/>
      <c r="AJ27" s="157"/>
      <c r="AK27" s="157"/>
      <c r="AL27" s="96"/>
      <c r="AM27" s="181"/>
      <c r="AN27" s="182"/>
      <c r="AO27" s="182"/>
      <c r="AP27" s="182"/>
      <c r="AQ27" s="182"/>
      <c r="AR27" s="182"/>
      <c r="AS27" s="183"/>
      <c r="AT27" s="97"/>
    </row>
    <row r="28" spans="2:46" ht="15.6" customHeight="1" x14ac:dyDescent="0.35">
      <c r="B28" s="95"/>
      <c r="C28" s="279"/>
      <c r="D28" s="280"/>
      <c r="E28" s="280"/>
      <c r="F28" s="281"/>
      <c r="G28" s="96"/>
      <c r="H28" s="141" t="s">
        <v>157</v>
      </c>
      <c r="I28" s="141"/>
      <c r="J28" s="141"/>
      <c r="K28" s="142" t="s">
        <v>16</v>
      </c>
      <c r="L28" s="142"/>
      <c r="M28" s="142"/>
      <c r="N28" s="142"/>
      <c r="O28" s="142"/>
      <c r="P28" s="142"/>
      <c r="Q28" s="142"/>
      <c r="R28" s="142"/>
      <c r="S28" s="252" t="s">
        <v>107</v>
      </c>
      <c r="T28" s="252"/>
      <c r="U28" s="252"/>
      <c r="V28" s="252"/>
      <c r="W28" s="252"/>
      <c r="X28" s="252"/>
      <c r="Y28" s="252"/>
      <c r="Z28" s="252"/>
      <c r="AA28" s="157" t="str">
        <f>HLOOKUP(A2,settings_LNG!A1:AD262,15,FALSE)</f>
        <v>Ing. nég. parenthèse (en décalant ' intérieur dans " ")</v>
      </c>
      <c r="AB28" s="157"/>
      <c r="AC28" s="157"/>
      <c r="AD28" s="157"/>
      <c r="AE28" s="157"/>
      <c r="AF28" s="157"/>
      <c r="AG28" s="157"/>
      <c r="AH28" s="157"/>
      <c r="AI28" s="157"/>
      <c r="AJ28" s="157"/>
      <c r="AK28" s="157"/>
      <c r="AL28" s="96"/>
      <c r="AM28" s="184"/>
      <c r="AN28" s="185"/>
      <c r="AO28" s="185"/>
      <c r="AP28" s="185"/>
      <c r="AQ28" s="185"/>
      <c r="AR28" s="185"/>
      <c r="AS28" s="186"/>
      <c r="AT28" s="97"/>
    </row>
    <row r="29" spans="2:46" x14ac:dyDescent="0.35">
      <c r="B29" s="95"/>
      <c r="C29" s="279"/>
      <c r="D29" s="280"/>
      <c r="E29" s="280"/>
      <c r="F29" s="281"/>
      <c r="G29" s="96"/>
      <c r="H29" s="286" t="str">
        <f>HLOOKUP(A2,settings_LNG!A1:AD262,17,FALSE)</f>
        <v>Prise en charge de combinaisons de touches supplémentaires (si elles ne sont pas désactivées dans les paramètres) :</v>
      </c>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96"/>
      <c r="AM29" s="96"/>
      <c r="AN29" s="96"/>
      <c r="AO29" s="96"/>
      <c r="AP29" s="96"/>
      <c r="AQ29" s="96"/>
      <c r="AR29" s="96"/>
      <c r="AS29" s="96"/>
      <c r="AT29" s="97"/>
    </row>
    <row r="30" spans="2:46" x14ac:dyDescent="0.35">
      <c r="B30" s="95"/>
      <c r="C30" s="279"/>
      <c r="D30" s="280"/>
      <c r="E30" s="280"/>
      <c r="F30" s="281"/>
      <c r="G30" s="96"/>
      <c r="H30" s="275" t="str">
        <f>HLOOKUP(A2,settings_LNG!A1:AD262,18,FALSE)</f>
        <v>Coller du texte sans mise en forme : Ctrl + Alt + V. Changer la disposition d'un mot déjà tapé en celui actuel : RAlt + BackSpace</v>
      </c>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101"/>
      <c r="AM30" s="101"/>
      <c r="AN30" s="101"/>
      <c r="AO30" s="101"/>
      <c r="AP30" s="101"/>
      <c r="AQ30" s="101"/>
      <c r="AR30" s="101"/>
      <c r="AS30" s="96"/>
      <c r="AT30" s="97"/>
    </row>
    <row r="31" spans="2:46" x14ac:dyDescent="0.35">
      <c r="B31" s="95"/>
      <c r="C31" s="279"/>
      <c r="D31" s="280"/>
      <c r="E31" s="280"/>
      <c r="F31" s="281"/>
      <c r="G31" s="96"/>
      <c r="H31" s="275" t="str">
        <f>HLOOKUP(A2,settings_LNG!A1:AD262,19,FALSE)</f>
        <v>Texte sélectionné en minuscules : Alt + Pause (en majuscules : Alt + Maj + Pause).</v>
      </c>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102"/>
      <c r="AM31" s="102"/>
      <c r="AN31" s="102"/>
      <c r="AO31" s="102"/>
      <c r="AP31" s="102"/>
      <c r="AQ31" s="102"/>
      <c r="AR31" s="102"/>
      <c r="AS31" s="96"/>
      <c r="AT31" s="97"/>
    </row>
    <row r="32" spans="2:46" ht="28.2" customHeight="1" x14ac:dyDescent="0.35">
      <c r="B32" s="95"/>
      <c r="C32" s="282"/>
      <c r="D32" s="283"/>
      <c r="E32" s="283"/>
      <c r="F32" s="284"/>
      <c r="G32" s="96"/>
      <c r="H32" s="274" t="str">
        <f>HLOOKUP(A2,settings_LNG!A1:AD263,20,FALSE)</f>
        <v>Translittération (de translit_1) du texte sélectionné : Alt + ScrollLock, pour les noms de fichiers (de translit_2) : Alt + Shift + ScrollLock, (Mold. Cyrillic to Roman. Latin : Alt + Win + ScrollLock)</v>
      </c>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103"/>
      <c r="AM32" s="103"/>
      <c r="AN32" s="103"/>
      <c r="AO32" s="103"/>
      <c r="AP32" s="103"/>
      <c r="AQ32" s="103"/>
      <c r="AR32" s="103"/>
      <c r="AS32" s="96"/>
      <c r="AT32" s="97"/>
    </row>
    <row r="33" spans="1:46" x14ac:dyDescent="0.35">
      <c r="B33" s="104"/>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6"/>
    </row>
    <row r="38" spans="1:46" x14ac:dyDescent="0.35">
      <c r="A38" s="146" t="str">
        <f>settings_INI!B2</f>
        <v>Visibility of the alphabet =ru= Видимость алфавита</v>
      </c>
      <c r="B38" s="147"/>
      <c r="C38" s="147"/>
      <c r="D38" s="147"/>
      <c r="E38" s="147"/>
      <c r="F38" s="148"/>
    </row>
    <row r="39" spans="1:46" x14ac:dyDescent="0.35">
      <c r="A39" s="114" t="str">
        <f>settings_INI!B3</f>
        <v>Parameter</v>
      </c>
      <c r="B39" s="119"/>
      <c r="C39" s="115"/>
      <c r="D39" s="116" t="str">
        <f>settings_INI!C3</f>
        <v>Value</v>
      </c>
      <c r="E39" s="117"/>
      <c r="F39" s="117"/>
    </row>
    <row r="40" spans="1:46" ht="16.8" x14ac:dyDescent="0.35">
      <c r="A40" s="136" t="str">
        <f>settings_INI!B4</f>
        <v>Alphabet1_EN</v>
      </c>
      <c r="B40" s="137"/>
      <c r="C40" s="138"/>
      <c r="D40" s="118">
        <f>IF(settings_INI!C4="", "", settings_INI!C4)</f>
        <v>1</v>
      </c>
      <c r="E40" s="118"/>
      <c r="F40" s="118"/>
      <c r="H40" s="111" t="s">
        <v>556</v>
      </c>
      <c r="I40" s="110"/>
      <c r="J40" s="110"/>
      <c r="K40" s="110"/>
      <c r="L40" s="110"/>
      <c r="M40" s="110"/>
      <c r="N40" s="110"/>
      <c r="O40" s="110"/>
      <c r="P40" s="110"/>
      <c r="Q40" s="110"/>
      <c r="R40" s="110"/>
      <c r="S40" s="110"/>
    </row>
    <row r="41" spans="1:46" x14ac:dyDescent="0.35">
      <c r="A41" s="136" t="str">
        <f>settings_INI!B5</f>
        <v>Alphabet2</v>
      </c>
      <c r="B41" s="137"/>
      <c r="C41" s="138"/>
      <c r="D41" s="118">
        <f>IF(settings_INI!C5="", "", settings_INI!C5)</f>
        <v>1</v>
      </c>
      <c r="E41" s="118"/>
      <c r="F41" s="118"/>
    </row>
    <row r="42" spans="1:46" x14ac:dyDescent="0.35">
      <c r="A42" s="114" t="str">
        <f>settings_INI!B6</f>
        <v>INI file setup =ru= Настройки из INI файла</v>
      </c>
      <c r="B42" s="119"/>
      <c r="C42" s="119"/>
      <c r="D42" s="119"/>
      <c r="E42" s="119"/>
      <c r="F42" s="115"/>
    </row>
    <row r="43" spans="1:46" x14ac:dyDescent="0.35">
      <c r="A43" s="114" t="str">
        <f>settings_INI!B7</f>
        <v>Parameter</v>
      </c>
      <c r="B43" s="119"/>
      <c r="C43" s="115"/>
      <c r="D43" s="116" t="str">
        <f>settings_INI!C7</f>
        <v>Value</v>
      </c>
      <c r="E43" s="117"/>
      <c r="F43" s="117"/>
      <c r="H43" s="285"/>
      <c r="I43" s="285"/>
      <c r="J43" s="285"/>
      <c r="K43" s="285"/>
      <c r="L43" s="285"/>
      <c r="M43" s="285"/>
      <c r="N43" s="285"/>
      <c r="O43" s="285"/>
      <c r="P43" s="285"/>
      <c r="Q43" s="285"/>
      <c r="R43" s="285"/>
      <c r="S43" s="285"/>
      <c r="T43" s="285"/>
      <c r="U43" s="285"/>
      <c r="V43" s="285"/>
      <c r="W43" s="285"/>
      <c r="X43" s="285"/>
      <c r="Y43" s="285"/>
      <c r="Z43" s="285"/>
      <c r="AA43" s="285"/>
      <c r="AB43" s="285"/>
      <c r="AC43" s="285"/>
      <c r="AD43" s="285"/>
      <c r="AE43" s="285"/>
      <c r="AF43" s="285"/>
      <c r="AG43" s="285"/>
      <c r="AH43" s="285"/>
      <c r="AI43" s="285"/>
      <c r="AJ43" s="285"/>
      <c r="AK43" s="285"/>
    </row>
    <row r="44" spans="1:46" x14ac:dyDescent="0.35">
      <c r="A44" s="133" t="str">
        <f>settings_INI!B8</f>
        <v>RWinBirmanLayout</v>
      </c>
      <c r="B44" s="134"/>
      <c r="C44" s="135"/>
      <c r="D44" s="118">
        <f>IF(settings_INI!C8="", "", settings_INI!C8)</f>
        <v>1</v>
      </c>
      <c r="E44" s="118"/>
      <c r="F44" s="118"/>
    </row>
    <row r="45" spans="1:46" x14ac:dyDescent="0.35">
      <c r="A45" s="120" t="str">
        <f>settings_INI!B9</f>
        <v>RAltAddMouse</v>
      </c>
      <c r="B45" s="121"/>
      <c r="C45" s="122"/>
      <c r="D45" s="118">
        <f>IF(settings_INI!C9="", "", settings_INI!C9)</f>
        <v>1</v>
      </c>
      <c r="E45" s="118"/>
      <c r="F45" s="118"/>
    </row>
    <row r="46" spans="1:46" x14ac:dyDescent="0.35">
      <c r="A46" s="123" t="str">
        <f>settings_INI!B10</f>
        <v>RAltAddCursor</v>
      </c>
      <c r="B46" s="124"/>
      <c r="C46" s="125"/>
      <c r="D46" s="118">
        <f>IF(settings_INI!C10="", "", settings_INI!C10)</f>
        <v>1</v>
      </c>
      <c r="E46" s="118"/>
      <c r="F46" s="118"/>
    </row>
    <row r="47" spans="1:46" x14ac:dyDescent="0.35">
      <c r="A47" s="130" t="str">
        <f>settings_INI!B11</f>
        <v>RAltAddChars</v>
      </c>
      <c r="B47" s="131"/>
      <c r="C47" s="132"/>
      <c r="D47" s="118">
        <f>IF(settings_INI!C11="", "", settings_INI!C11)</f>
        <v>1</v>
      </c>
      <c r="E47" s="118"/>
      <c r="F47" s="118"/>
    </row>
    <row r="48" spans="1:46" x14ac:dyDescent="0.35">
      <c r="A48" s="133" t="str">
        <f>settings_INI!B12</f>
        <v>RWinReassign</v>
      </c>
      <c r="B48" s="134"/>
      <c r="C48" s="135"/>
      <c r="D48" s="118" t="str">
        <f>IF(settings_INI!C12="", "", settings_INI!C12)</f>
        <v>Disable</v>
      </c>
      <c r="E48" s="118"/>
      <c r="F48" s="118"/>
    </row>
    <row r="49" spans="1:6" x14ac:dyDescent="0.35">
      <c r="A49" s="133" t="str">
        <f>settings_INI!B13</f>
        <v>RWinOption</v>
      </c>
      <c r="B49" s="134"/>
      <c r="C49" s="135"/>
      <c r="D49" s="118" t="str">
        <f>IF(settings_INI!C13="", "", settings_INI!C13)</f>
        <v>Disable</v>
      </c>
      <c r="E49" s="118"/>
      <c r="F49" s="118"/>
    </row>
    <row r="50" spans="1:6" x14ac:dyDescent="0.35">
      <c r="A50" s="130" t="str">
        <f>settings_INI!B14</f>
        <v>RAltReassign</v>
      </c>
      <c r="B50" s="131"/>
      <c r="C50" s="132"/>
      <c r="D50" s="118" t="str">
        <f>IF(settings_INI!C14="", "", settings_INI!C14)</f>
        <v>Disable</v>
      </c>
      <c r="E50" s="118"/>
      <c r="F50" s="118"/>
    </row>
    <row r="51" spans="1:6" x14ac:dyDescent="0.35">
      <c r="A51" s="130" t="str">
        <f>settings_INI!B15</f>
        <v>RAltOption</v>
      </c>
      <c r="B51" s="131"/>
      <c r="C51" s="132"/>
      <c r="D51" s="118">
        <f>IF(settings_INI!C15="", "", settings_INI!C15)</f>
        <v>3</v>
      </c>
      <c r="E51" s="118"/>
      <c r="F51" s="118"/>
    </row>
    <row r="52" spans="1:6" x14ac:dyDescent="0.35">
      <c r="A52" s="153" t="str">
        <f>settings_INI!B16</f>
        <v>LShift_RShift_CapsLock</v>
      </c>
      <c r="B52" s="154"/>
      <c r="C52" s="155"/>
      <c r="D52" s="118">
        <f>IF(settings_INI!C16="", "", settings_INI!C16)</f>
        <v>1</v>
      </c>
      <c r="E52" s="118"/>
      <c r="F52" s="118"/>
    </row>
    <row r="53" spans="1:6" x14ac:dyDescent="0.35">
      <c r="A53" s="150" t="str">
        <f>settings_INI!B17</f>
        <v>CapsLockReassign</v>
      </c>
      <c r="B53" s="151"/>
      <c r="C53" s="152"/>
      <c r="D53" s="118" t="str">
        <f>IF(settings_INI!C17="", "", settings_INI!C17)</f>
        <v>LCtrl</v>
      </c>
      <c r="E53" s="118"/>
      <c r="F53" s="118"/>
    </row>
    <row r="54" spans="1:6" x14ac:dyDescent="0.35">
      <c r="A54" s="150" t="str">
        <f>settings_INI!B18</f>
        <v>CapsLockOption</v>
      </c>
      <c r="B54" s="151"/>
      <c r="C54" s="152"/>
      <c r="D54" s="118" t="str">
        <f>IF(settings_INI!C18="", "", settings_INI!C18)</f>
        <v>Disable</v>
      </c>
      <c r="E54" s="118"/>
      <c r="F54" s="118"/>
    </row>
    <row r="55" spans="1:6" x14ac:dyDescent="0.35">
      <c r="A55" s="150" t="str">
        <f>settings_INI!B19</f>
        <v>LShiftOption</v>
      </c>
      <c r="B55" s="151"/>
      <c r="C55" s="152"/>
      <c r="D55" s="118">
        <f>IF(settings_INI!C19="", "", settings_INI!C19)</f>
        <v>1</v>
      </c>
      <c r="E55" s="118"/>
      <c r="F55" s="118"/>
    </row>
    <row r="56" spans="1:6" x14ac:dyDescent="0.35">
      <c r="A56" s="150" t="str">
        <f>settings_INI!B20</f>
        <v>RShiftOption</v>
      </c>
      <c r="B56" s="151"/>
      <c r="C56" s="152"/>
      <c r="D56" s="118">
        <f>IF(settings_INI!C20="", "", settings_INI!C20)</f>
        <v>2</v>
      </c>
      <c r="E56" s="118"/>
      <c r="F56" s="118"/>
    </row>
    <row r="57" spans="1:6" x14ac:dyDescent="0.35">
      <c r="A57" s="150" t="str">
        <f>settings_INI!B21</f>
        <v>LCtrlOption</v>
      </c>
      <c r="B57" s="151"/>
      <c r="C57" s="152"/>
      <c r="D57" s="118" t="str">
        <f>IF(settings_INI!C21="", "", settings_INI!C21)</f>
        <v/>
      </c>
      <c r="E57" s="118"/>
      <c r="F57" s="118"/>
    </row>
    <row r="58" spans="1:6" x14ac:dyDescent="0.35">
      <c r="A58" s="150" t="str">
        <f>settings_INI!B22</f>
        <v>RCtrlReassign</v>
      </c>
      <c r="B58" s="151"/>
      <c r="C58" s="152"/>
      <c r="D58" s="118" t="str">
        <f>IF(settings_INI!C22="", "", settings_INI!C22)</f>
        <v>RAlt</v>
      </c>
      <c r="E58" s="118"/>
      <c r="F58" s="118"/>
    </row>
    <row r="59" spans="1:6" x14ac:dyDescent="0.35">
      <c r="A59" s="150" t="str">
        <f>settings_INI!B23</f>
        <v>RCtrlOption</v>
      </c>
      <c r="B59" s="151"/>
      <c r="C59" s="152"/>
      <c r="D59" s="118" t="str">
        <f>IF(settings_INI!C23="", "", settings_INI!C23)</f>
        <v>Disable</v>
      </c>
      <c r="E59" s="118"/>
      <c r="F59" s="118"/>
    </row>
    <row r="60" spans="1:6" x14ac:dyDescent="0.35">
      <c r="A60" s="136" t="str">
        <f>settings_INI!B24</f>
        <v>LAltSpaceOption</v>
      </c>
      <c r="B60" s="137"/>
      <c r="C60" s="138"/>
      <c r="D60" s="118">
        <f>IF(settings_INI!C24="", "", settings_INI!C24)</f>
        <v>4</v>
      </c>
      <c r="E60" s="118"/>
      <c r="F60" s="118"/>
    </row>
    <row r="61" spans="1:6" x14ac:dyDescent="0.35">
      <c r="A61" s="136" t="str">
        <f>settings_INI!B25</f>
        <v>LAlt13_Enable</v>
      </c>
      <c r="B61" s="137"/>
      <c r="C61" s="138"/>
      <c r="D61" s="118">
        <f>IF(settings_INI!C25="", "", settings_INI!C25)</f>
        <v>1</v>
      </c>
      <c r="E61" s="118"/>
      <c r="F61" s="118"/>
    </row>
  </sheetData>
  <mergeCells count="125">
    <mergeCell ref="I9:J9"/>
    <mergeCell ref="H10:J10"/>
    <mergeCell ref="H11:I12"/>
    <mergeCell ref="J11:K11"/>
    <mergeCell ref="AH11:AK13"/>
    <mergeCell ref="AM11:AS13"/>
    <mergeCell ref="J12:K12"/>
    <mergeCell ref="D3:F3"/>
    <mergeCell ref="H3:AG3"/>
    <mergeCell ref="AH3:AM3"/>
    <mergeCell ref="H4:AG4"/>
    <mergeCell ref="C5:F11"/>
    <mergeCell ref="AM5:AS5"/>
    <mergeCell ref="AJ7:AK7"/>
    <mergeCell ref="AM7:AS9"/>
    <mergeCell ref="I8:J8"/>
    <mergeCell ref="AI8:AK10"/>
    <mergeCell ref="C13:F21"/>
    <mergeCell ref="H13:K13"/>
    <mergeCell ref="H14:L15"/>
    <mergeCell ref="AG14:AK15"/>
    <mergeCell ref="AM15:AS21"/>
    <mergeCell ref="H17:I18"/>
    <mergeCell ref="J17:K17"/>
    <mergeCell ref="L17:M18"/>
    <mergeCell ref="N17:AC17"/>
    <mergeCell ref="AD17:AE17"/>
    <mergeCell ref="AF17:AG17"/>
    <mergeCell ref="AH17:AI17"/>
    <mergeCell ref="AJ17:AK17"/>
    <mergeCell ref="J18:K18"/>
    <mergeCell ref="N18:AC18"/>
    <mergeCell ref="AD18:AE18"/>
    <mergeCell ref="AF18:AG18"/>
    <mergeCell ref="AH18:AI18"/>
    <mergeCell ref="AJ18:AK18"/>
    <mergeCell ref="AF19:AG19"/>
    <mergeCell ref="AH19:AI19"/>
    <mergeCell ref="AJ19:AK19"/>
    <mergeCell ref="H20:AK20"/>
    <mergeCell ref="H21:AK21"/>
    <mergeCell ref="H22:AK22"/>
    <mergeCell ref="H19:I19"/>
    <mergeCell ref="J19:K19"/>
    <mergeCell ref="L19:M19"/>
    <mergeCell ref="N19:Q19"/>
    <mergeCell ref="R19:Y19"/>
    <mergeCell ref="AD19:AE19"/>
    <mergeCell ref="H26:J26"/>
    <mergeCell ref="K26:R26"/>
    <mergeCell ref="S26:Z26"/>
    <mergeCell ref="AA26:AK26"/>
    <mergeCell ref="AM23:AS28"/>
    <mergeCell ref="H24:J24"/>
    <mergeCell ref="K24:R24"/>
    <mergeCell ref="S24:Z24"/>
    <mergeCell ref="AA24:AK24"/>
    <mergeCell ref="H27:J27"/>
    <mergeCell ref="K27:R27"/>
    <mergeCell ref="S27:Z27"/>
    <mergeCell ref="AA27:AK27"/>
    <mergeCell ref="H28:J28"/>
    <mergeCell ref="K28:R28"/>
    <mergeCell ref="S28:Z28"/>
    <mergeCell ref="A40:C40"/>
    <mergeCell ref="D40:F40"/>
    <mergeCell ref="A41:C41"/>
    <mergeCell ref="D41:F41"/>
    <mergeCell ref="A42:F42"/>
    <mergeCell ref="A43:C43"/>
    <mergeCell ref="D43:F43"/>
    <mergeCell ref="H29:AK29"/>
    <mergeCell ref="H30:AK30"/>
    <mergeCell ref="H31:AK31"/>
    <mergeCell ref="H32:AK32"/>
    <mergeCell ref="A38:F38"/>
    <mergeCell ref="A39:C39"/>
    <mergeCell ref="D39:F39"/>
    <mergeCell ref="C23:F32"/>
    <mergeCell ref="H23:J23"/>
    <mergeCell ref="K23:R23"/>
    <mergeCell ref="S23:Z23"/>
    <mergeCell ref="AA23:AK23"/>
    <mergeCell ref="AA28:AK28"/>
    <mergeCell ref="H25:J25"/>
    <mergeCell ref="K25:R25"/>
    <mergeCell ref="S25:Z25"/>
    <mergeCell ref="AA25:AK25"/>
    <mergeCell ref="A47:C47"/>
    <mergeCell ref="D47:F47"/>
    <mergeCell ref="A48:C48"/>
    <mergeCell ref="D48:F48"/>
    <mergeCell ref="A49:C49"/>
    <mergeCell ref="D49:F49"/>
    <mergeCell ref="H43:AK43"/>
    <mergeCell ref="A44:C44"/>
    <mergeCell ref="D44:F44"/>
    <mergeCell ref="A45:C45"/>
    <mergeCell ref="D45:F45"/>
    <mergeCell ref="A46:C46"/>
    <mergeCell ref="D46:F46"/>
    <mergeCell ref="A53:C53"/>
    <mergeCell ref="D53:F53"/>
    <mergeCell ref="A54:C54"/>
    <mergeCell ref="D54:F54"/>
    <mergeCell ref="A55:C55"/>
    <mergeCell ref="D55:F55"/>
    <mergeCell ref="A50:C50"/>
    <mergeCell ref="D50:F50"/>
    <mergeCell ref="A51:C51"/>
    <mergeCell ref="D51:F51"/>
    <mergeCell ref="A52:C52"/>
    <mergeCell ref="D52:F52"/>
    <mergeCell ref="A59:C59"/>
    <mergeCell ref="D59:F59"/>
    <mergeCell ref="A60:C60"/>
    <mergeCell ref="D60:F60"/>
    <mergeCell ref="A61:C61"/>
    <mergeCell ref="D61:F61"/>
    <mergeCell ref="A56:C56"/>
    <mergeCell ref="D56:F56"/>
    <mergeCell ref="A57:C57"/>
    <mergeCell ref="D57:F57"/>
    <mergeCell ref="A58:C58"/>
    <mergeCell ref="D58:F58"/>
  </mergeCells>
  <conditionalFormatting sqref="K5:K6 M5:M6 O5:O6 Q5:Q6 S5:S6 U5:U6 W5:W6 Y5:Y6 AA5:AA6 AC5:AC6 AE5:AE6 AG5:AG6 L8:L9 N8:N9 P8:P9 R8:R9 T8:T9 V8:V9 X8:X9 Z8:Z9 AB8:AB9 AD8:AD9 AF8:AF9 AH8:AH9 M11:M12 O11:O12 Q11:Q12 S11:S12 W11:W12 U11:U12 Y11:Y12 AA11:AA12 AC11:AC12 AE11:AE12 AG11:AG12 N14:N15 P14:P15 R14:R15 T14:T15 V14:V15 X14:X15 Z14:Z15 AB14:AB15 AD14:AD15 AF14:AF15 I5:I6">
    <cfRule type="expression" dxfId="129" priority="31">
      <formula>($D$44&lt;&gt;1)</formula>
    </cfRule>
  </conditionalFormatting>
  <conditionalFormatting sqref="C5 W8 Y8 AA8 AC8 AD11 AB11 Z11 X11 O14 Q14 R11:R12 P11:P12 N11:N12 O8:O9 Q8:Q9 H8:I9">
    <cfRule type="expression" dxfId="128" priority="30">
      <formula>($D$45&lt;&gt;1)</formula>
    </cfRule>
  </conditionalFormatting>
  <conditionalFormatting sqref="X6 Z6 AB6 W9 Y9 AA9 AC9 AD12 AB12 Z12 X12 V12 T12 S15 W15 S9 U9">
    <cfRule type="expression" dxfId="127" priority="29">
      <formula>$D$46&lt;&gt;1</formula>
    </cfRule>
  </conditionalFormatting>
  <conditionalFormatting sqref="I7 AE7 AG7 AI7 D3">
    <cfRule type="expression" dxfId="126" priority="28">
      <formula>$D$61&lt;&gt;1</formula>
    </cfRule>
  </conditionalFormatting>
  <conditionalFormatting sqref="AM5 D3 AM7">
    <cfRule type="expression" dxfId="125" priority="27">
      <formula>$D$61&lt;&gt;1</formula>
    </cfRule>
  </conditionalFormatting>
  <conditionalFormatting sqref="AM11">
    <cfRule type="expression" dxfId="124" priority="26">
      <formula>$D$44&lt;&gt;1</formula>
    </cfRule>
  </conditionalFormatting>
  <conditionalFormatting sqref="X5:X6">
    <cfRule type="expression" dxfId="123" priority="25">
      <formula>$D$46&lt;&gt;1</formula>
    </cfRule>
  </conditionalFormatting>
  <conditionalFormatting sqref="H5:H6 J5:J6 L5:L6 N5:N6 P5:P6 R5:R6 T5:T6 V5:V6 AD5:AD6 AF5:AF6 AE8:AE9 AG8:AG9 K8:K9 M8:M9 L11:L12 M14:M15 O15 Q15 U14:U15 Y14:Y15 AA14:AA15 AC14:AC15 AF11:AF12 AE14:AE15 AH5:AK6">
    <cfRule type="expression" dxfId="122" priority="24">
      <formula>$D$47&lt;&gt;1</formula>
    </cfRule>
  </conditionalFormatting>
  <conditionalFormatting sqref="AH3:AM3">
    <cfRule type="expression" dxfId="121" priority="23">
      <formula>$D$47&lt;&gt;1</formula>
    </cfRule>
  </conditionalFormatting>
  <conditionalFormatting sqref="R19:Y19">
    <cfRule type="expression" dxfId="120" priority="21">
      <formula>$D$41&lt;&gt;1</formula>
    </cfRule>
  </conditionalFormatting>
  <conditionalFormatting sqref="H11:I12">
    <cfRule type="expression" dxfId="119" priority="20">
      <formula>$D$52&lt;&gt;1</formula>
    </cfRule>
  </conditionalFormatting>
  <conditionalFormatting sqref="K10 M10 O10 Q10 S10 U10 W10 Y10 AA10 AC10 AE10 AG10">
    <cfRule type="expression" dxfId="118" priority="19">
      <formula>$D$40&lt;&gt;1</formula>
    </cfRule>
  </conditionalFormatting>
  <conditionalFormatting sqref="L10 N10 P10 R10 T10 V10 X10 Z10 AB10 AD10 AF10 AH10">
    <cfRule type="expression" dxfId="117" priority="18">
      <formula>$D$41&lt;&gt;1</formula>
    </cfRule>
  </conditionalFormatting>
  <conditionalFormatting sqref="L13 N13 P13 R13 T13 V13 X13 Z13 AB13 AD13 AF13">
    <cfRule type="expression" dxfId="116" priority="17">
      <formula>$D$40&lt;&gt;1</formula>
    </cfRule>
  </conditionalFormatting>
  <conditionalFormatting sqref="AG13 AE13 AC13 AA13 Y13 W13 U13 S13 Q13 O13 M13">
    <cfRule type="expression" dxfId="115" priority="16">
      <formula>$D$41&lt;&gt;1</formula>
    </cfRule>
  </conditionalFormatting>
  <conditionalFormatting sqref="AE16 AC16 AA16 Y16 W16 U16 S16 Q16 O16 M16">
    <cfRule type="expression" dxfId="114" priority="15">
      <formula>$D$40&lt;&gt;1</formula>
    </cfRule>
  </conditionalFormatting>
  <conditionalFormatting sqref="N16 P16 R16 T16 V16 X16 Z16 AB16 AD16 AF16">
    <cfRule type="expression" dxfId="113" priority="14">
      <formula>$D$41&lt;&gt;1</formula>
    </cfRule>
  </conditionalFormatting>
  <conditionalFormatting sqref="K7 M7 O7 Q7 S7 U7 W7 Y7 AA7 AC7">
    <cfRule type="expression" dxfId="112" priority="1">
      <formula>$D$61&lt;&gt;1</formula>
    </cfRule>
  </conditionalFormatting>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1"/>
  <sheetViews>
    <sheetView zoomScale="88" zoomScaleNormal="88" workbookViewId="0">
      <selection activeCell="AV2" sqref="AV2"/>
    </sheetView>
  </sheetViews>
  <sheetFormatPr defaultRowHeight="15.6" x14ac:dyDescent="0.35"/>
  <cols>
    <col min="1" max="1" width="15.6640625" style="5" customWidth="1"/>
    <col min="2" max="2" width="2.77734375" style="5" customWidth="1"/>
    <col min="3" max="4" width="7.21875" style="5" customWidth="1"/>
    <col min="5" max="5" width="8.88671875" style="5"/>
    <col min="6" max="6" width="9" style="5" customWidth="1"/>
    <col min="7" max="7" width="1.77734375" style="5" customWidth="1"/>
    <col min="8" max="37" width="4.21875" style="5" customWidth="1"/>
    <col min="38" max="43" width="3.109375" style="5" customWidth="1"/>
    <col min="44" max="44" width="8" style="5" customWidth="1"/>
    <col min="45" max="45" width="3.109375" style="5" customWidth="1"/>
    <col min="46" max="46" width="2.6640625" style="5" customWidth="1"/>
    <col min="47" max="16384" width="8.88671875" style="5"/>
  </cols>
  <sheetData>
    <row r="1" spans="1:46" ht="10.199999999999999" customHeight="1" x14ac:dyDescent="0.35"/>
    <row r="2" spans="1:46" x14ac:dyDescent="0.35">
      <c r="A2" s="39" t="s">
        <v>388</v>
      </c>
      <c r="B2" s="91"/>
      <c r="C2" s="92"/>
      <c r="D2" s="92"/>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2"/>
      <c r="AM2" s="92"/>
      <c r="AN2" s="92"/>
      <c r="AO2" s="92"/>
      <c r="AP2" s="92"/>
      <c r="AQ2" s="92"/>
      <c r="AR2" s="92"/>
      <c r="AS2" s="92"/>
      <c r="AT2" s="94"/>
    </row>
    <row r="3" spans="1:46" ht="20.399999999999999" customHeight="1" x14ac:dyDescent="0.45">
      <c r="B3" s="95"/>
      <c r="C3" s="96"/>
      <c r="D3" s="253" t="str">
        <f>HLOOKUP(A2,settings_LNG!A1:AD262,21,FALSE)</f>
        <v>Apostrofo per ucraino yaz</v>
      </c>
      <c r="E3" s="254"/>
      <c r="F3" s="255"/>
      <c r="G3" s="96"/>
      <c r="H3" s="187" t="str">
        <f>HLOOKUP(A2,settings_LNG!A1:AD262,2,FALSE)</f>
        <v>Ampliamento del layout della tastiera nel programma "Keybord Assistant 2.0.0".</v>
      </c>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8" t="str">
        <f>HLOOKUP(A2,settings_LNG!A1:AD262,24,FALSE)</f>
        <v>In fretta</v>
      </c>
      <c r="AI3" s="189"/>
      <c r="AJ3" s="189"/>
      <c r="AK3" s="189"/>
      <c r="AL3" s="189"/>
      <c r="AM3" s="190"/>
      <c r="AN3" s="96"/>
      <c r="AO3" s="96"/>
      <c r="AP3" s="96"/>
      <c r="AQ3" s="96"/>
      <c r="AR3" s="96"/>
      <c r="AS3" s="96"/>
      <c r="AT3" s="97"/>
    </row>
    <row r="4" spans="1:46" ht="17.399999999999999" thickBot="1" x14ac:dyDescent="0.4">
      <c r="B4" s="95"/>
      <c r="C4" s="98"/>
      <c r="D4" s="98"/>
      <c r="E4" s="98"/>
      <c r="F4" s="98"/>
      <c r="G4" s="96"/>
      <c r="H4" s="191" t="str">
        <f>HLOOKUP(A2,settings_LNG!A1:AD262,3,FALSE)</f>
        <v>Autore del programma: Krutov A.Yu.; E-mail: kaiu@mail.ru; sito web: kaiu.narod.ru</v>
      </c>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96"/>
      <c r="AI4" s="96"/>
      <c r="AJ4" s="96"/>
      <c r="AK4" s="96"/>
      <c r="AL4" s="96"/>
      <c r="AM4" s="96"/>
      <c r="AN4" s="96"/>
      <c r="AO4" s="96"/>
      <c r="AP4" s="96"/>
      <c r="AQ4" s="96"/>
      <c r="AR4" s="96"/>
      <c r="AS4" s="96"/>
      <c r="AT4" s="97"/>
    </row>
    <row r="5" spans="1:46" s="1" customFormat="1" ht="15.6" customHeight="1" x14ac:dyDescent="0.35">
      <c r="B5" s="99"/>
      <c r="C5" s="256" t="str">
        <f>HLOOKUP(A2,settings_LNG!A1:AD262,22,FALSE)</f>
        <v>RAlt+Tab+m## - funziona invece del mouse. mL2 - 2 clic su leone. pulsanti, mR - pulsante destro appiccicoso. m↑ - sposta il cursore del mouse. m→| - Avanti veloce fino al bordo dello schermo. mS↑ - scorri verso l'alto.</v>
      </c>
      <c r="D5" s="257"/>
      <c r="E5" s="257"/>
      <c r="F5" s="258"/>
      <c r="G5" s="98"/>
      <c r="H5" s="16" t="s">
        <v>38</v>
      </c>
      <c r="I5" s="25" t="s">
        <v>94</v>
      </c>
      <c r="J5" s="16" t="s">
        <v>9</v>
      </c>
      <c r="K5" s="26" t="s">
        <v>112</v>
      </c>
      <c r="L5" s="16" t="s">
        <v>11</v>
      </c>
      <c r="M5" s="26" t="s">
        <v>113</v>
      </c>
      <c r="N5" s="16" t="s">
        <v>12</v>
      </c>
      <c r="O5" s="26" t="s">
        <v>114</v>
      </c>
      <c r="P5" s="16" t="s">
        <v>13</v>
      </c>
      <c r="Q5" s="26" t="s">
        <v>115</v>
      </c>
      <c r="R5" s="16" t="s">
        <v>14</v>
      </c>
      <c r="S5" s="26"/>
      <c r="T5" s="16" t="s">
        <v>42</v>
      </c>
      <c r="U5" s="25" t="s">
        <v>116</v>
      </c>
      <c r="V5" s="16" t="s">
        <v>41</v>
      </c>
      <c r="W5" s="26" t="s">
        <v>123</v>
      </c>
      <c r="X5" s="16"/>
      <c r="Y5" s="26"/>
      <c r="Z5" s="16"/>
      <c r="AA5" s="26" t="s">
        <v>168</v>
      </c>
      <c r="AB5" s="16"/>
      <c r="AC5" s="26" t="s">
        <v>169</v>
      </c>
      <c r="AD5" s="16" t="s">
        <v>17</v>
      </c>
      <c r="AE5" s="26" t="s">
        <v>17</v>
      </c>
      <c r="AF5" s="16" t="s">
        <v>8</v>
      </c>
      <c r="AG5" s="26" t="s">
        <v>8</v>
      </c>
      <c r="AH5" s="16" t="s">
        <v>44</v>
      </c>
      <c r="AI5" s="26"/>
      <c r="AJ5" s="6"/>
      <c r="AK5" s="26"/>
      <c r="AL5" s="86"/>
      <c r="AM5" s="222" t="str">
        <f>HLOOKUP(A2,settings_LNG!A1:AD262,25,FALSE)</f>
        <v>fatica</v>
      </c>
      <c r="AN5" s="223"/>
      <c r="AO5" s="223"/>
      <c r="AP5" s="223"/>
      <c r="AQ5" s="223"/>
      <c r="AR5" s="223"/>
      <c r="AS5" s="224"/>
      <c r="AT5" s="100"/>
    </row>
    <row r="6" spans="1:46" s="1" customFormat="1" ht="16.2" customHeight="1" thickBot="1" x14ac:dyDescent="0.4">
      <c r="B6" s="99"/>
      <c r="C6" s="259"/>
      <c r="D6" s="260"/>
      <c r="E6" s="260"/>
      <c r="F6" s="261"/>
      <c r="G6" s="98"/>
      <c r="H6" s="3" t="s">
        <v>0</v>
      </c>
      <c r="I6" s="90" t="s">
        <v>147</v>
      </c>
      <c r="J6" s="3" t="s">
        <v>1</v>
      </c>
      <c r="K6" s="2" t="s">
        <v>95</v>
      </c>
      <c r="L6" s="3" t="s">
        <v>2</v>
      </c>
      <c r="M6" s="2" t="s">
        <v>96</v>
      </c>
      <c r="N6" s="3" t="s">
        <v>3</v>
      </c>
      <c r="O6" s="2" t="s">
        <v>97</v>
      </c>
      <c r="P6" s="3" t="s">
        <v>4</v>
      </c>
      <c r="Q6" s="2" t="s">
        <v>4</v>
      </c>
      <c r="R6" s="3" t="s">
        <v>5</v>
      </c>
      <c r="S6" s="2" t="s">
        <v>14</v>
      </c>
      <c r="T6" s="3" t="s">
        <v>6</v>
      </c>
      <c r="U6" s="2" t="s">
        <v>51</v>
      </c>
      <c r="V6" s="3" t="s">
        <v>7</v>
      </c>
      <c r="W6" s="2"/>
      <c r="X6" s="31" t="s">
        <v>46</v>
      </c>
      <c r="Y6" s="2" t="s">
        <v>41</v>
      </c>
      <c r="Z6" s="31" t="s">
        <v>47</v>
      </c>
      <c r="AA6" s="2" t="s">
        <v>52</v>
      </c>
      <c r="AB6" s="31" t="s">
        <v>48</v>
      </c>
      <c r="AC6" s="2" t="s">
        <v>54</v>
      </c>
      <c r="AD6" s="3" t="s">
        <v>18</v>
      </c>
      <c r="AE6" s="2" t="s">
        <v>18</v>
      </c>
      <c r="AF6" s="3" t="s">
        <v>43</v>
      </c>
      <c r="AG6" s="2" t="s">
        <v>43</v>
      </c>
      <c r="AH6" s="3" t="s">
        <v>19</v>
      </c>
      <c r="AI6" s="2"/>
      <c r="AJ6" s="3"/>
      <c r="AK6" s="2"/>
      <c r="AL6" s="87"/>
      <c r="AM6" s="98"/>
      <c r="AN6" s="98"/>
      <c r="AO6" s="98"/>
      <c r="AP6" s="98"/>
      <c r="AQ6" s="98"/>
      <c r="AR6" s="98"/>
      <c r="AS6" s="87"/>
      <c r="AT6" s="100"/>
    </row>
    <row r="7" spans="1:46" ht="23.4" customHeight="1" thickBot="1" x14ac:dyDescent="0.4">
      <c r="B7" s="95"/>
      <c r="C7" s="259"/>
      <c r="D7" s="260"/>
      <c r="E7" s="260"/>
      <c r="F7" s="261"/>
      <c r="G7" s="96"/>
      <c r="H7" s="109" t="s">
        <v>528</v>
      </c>
      <c r="I7" s="51" t="s">
        <v>240</v>
      </c>
      <c r="J7" s="112" t="s">
        <v>557</v>
      </c>
      <c r="K7" s="55"/>
      <c r="L7" s="112" t="s">
        <v>558</v>
      </c>
      <c r="M7" s="55"/>
      <c r="N7" s="112" t="s">
        <v>559</v>
      </c>
      <c r="O7" s="55"/>
      <c r="P7" s="112" t="s">
        <v>560</v>
      </c>
      <c r="Q7" s="55"/>
      <c r="R7" s="112" t="s">
        <v>561</v>
      </c>
      <c r="S7" s="50" t="s">
        <v>98</v>
      </c>
      <c r="T7" s="112" t="s">
        <v>562</v>
      </c>
      <c r="U7" s="51" t="s">
        <v>147</v>
      </c>
      <c r="V7" s="112" t="s">
        <v>563</v>
      </c>
      <c r="W7" s="55"/>
      <c r="X7" s="112" t="s">
        <v>566</v>
      </c>
      <c r="Y7" s="50" t="s">
        <v>93</v>
      </c>
      <c r="Z7" s="112" t="s">
        <v>564</v>
      </c>
      <c r="AA7" s="55"/>
      <c r="AB7" s="112" t="s">
        <v>565</v>
      </c>
      <c r="AC7" s="55"/>
      <c r="AD7" s="58" t="s">
        <v>10</v>
      </c>
      <c r="AE7" s="53" t="s">
        <v>160</v>
      </c>
      <c r="AF7" s="79" t="s">
        <v>529</v>
      </c>
      <c r="AG7" s="54" t="s">
        <v>37</v>
      </c>
      <c r="AH7" s="4" t="s">
        <v>526</v>
      </c>
      <c r="AI7" s="55" t="s">
        <v>69</v>
      </c>
      <c r="AJ7" s="192" t="s">
        <v>23</v>
      </c>
      <c r="AK7" s="193"/>
      <c r="AL7" s="36"/>
      <c r="AM7" s="225" t="str">
        <f>HLOOKUP(A2,settings_LNG!A1:AD262,26,FALSE)</f>
        <v>Spazio ininterrotto, trattino e spazio</v>
      </c>
      <c r="AN7" s="226"/>
      <c r="AO7" s="226"/>
      <c r="AP7" s="226"/>
      <c r="AQ7" s="226"/>
      <c r="AR7" s="226"/>
      <c r="AS7" s="227"/>
      <c r="AT7" s="108"/>
    </row>
    <row r="8" spans="1:46" s="1" customFormat="1" ht="15.6" customHeight="1" x14ac:dyDescent="0.35">
      <c r="B8" s="99"/>
      <c r="C8" s="259"/>
      <c r="D8" s="260"/>
      <c r="E8" s="260"/>
      <c r="F8" s="261"/>
      <c r="G8" s="98"/>
      <c r="H8" s="84"/>
      <c r="I8" s="194" t="str">
        <f>HLOOKUP(A2,settings_LNG!A1:AD262,4,FALSE)</f>
        <v>topo</v>
      </c>
      <c r="J8" s="195"/>
      <c r="K8" s="81" t="s">
        <v>88</v>
      </c>
      <c r="L8" s="25" t="s">
        <v>117</v>
      </c>
      <c r="M8" s="16" t="s">
        <v>89</v>
      </c>
      <c r="N8" s="26" t="s">
        <v>164</v>
      </c>
      <c r="O8" s="33" t="s">
        <v>86</v>
      </c>
      <c r="P8" s="26" t="s">
        <v>165</v>
      </c>
      <c r="Q8" s="18" t="s">
        <v>76</v>
      </c>
      <c r="R8" s="25" t="s">
        <v>119</v>
      </c>
      <c r="S8" s="19"/>
      <c r="T8" s="26" t="s">
        <v>118</v>
      </c>
      <c r="U8" s="6"/>
      <c r="V8" s="26" t="s">
        <v>124</v>
      </c>
      <c r="W8" s="12" t="s">
        <v>135</v>
      </c>
      <c r="X8" s="26" t="s">
        <v>125</v>
      </c>
      <c r="Y8" s="10" t="s">
        <v>71</v>
      </c>
      <c r="Z8" s="26" t="s">
        <v>92</v>
      </c>
      <c r="AA8" s="12" t="s">
        <v>84</v>
      </c>
      <c r="AB8" s="26" t="s">
        <v>126</v>
      </c>
      <c r="AC8" s="13" t="s">
        <v>82</v>
      </c>
      <c r="AD8" s="26" t="s">
        <v>40</v>
      </c>
      <c r="AE8" s="16" t="s">
        <v>66</v>
      </c>
      <c r="AF8" s="26" t="s">
        <v>66</v>
      </c>
      <c r="AG8" s="16" t="s">
        <v>68</v>
      </c>
      <c r="AH8" s="27" t="s">
        <v>68</v>
      </c>
      <c r="AI8" s="196"/>
      <c r="AJ8" s="197"/>
      <c r="AK8" s="198"/>
      <c r="AL8" s="98"/>
      <c r="AM8" s="228"/>
      <c r="AN8" s="229"/>
      <c r="AO8" s="229"/>
      <c r="AP8" s="229"/>
      <c r="AQ8" s="229"/>
      <c r="AR8" s="229"/>
      <c r="AS8" s="230"/>
      <c r="AT8" s="100"/>
    </row>
    <row r="9" spans="1:46" s="1" customFormat="1" ht="15.6" customHeight="1" thickBot="1" x14ac:dyDescent="0.5">
      <c r="B9" s="99"/>
      <c r="C9" s="259"/>
      <c r="D9" s="260"/>
      <c r="E9" s="260"/>
      <c r="F9" s="261"/>
      <c r="G9" s="98"/>
      <c r="H9" s="85"/>
      <c r="I9" s="202" t="s">
        <v>134</v>
      </c>
      <c r="J9" s="203"/>
      <c r="K9" s="83" t="s">
        <v>29</v>
      </c>
      <c r="L9" s="2"/>
      <c r="M9" s="22" t="s">
        <v>31</v>
      </c>
      <c r="N9" s="2" t="s">
        <v>166</v>
      </c>
      <c r="O9" s="21" t="s">
        <v>86</v>
      </c>
      <c r="P9" s="2" t="s">
        <v>98</v>
      </c>
      <c r="Q9" s="21" t="s">
        <v>76</v>
      </c>
      <c r="R9" s="2" t="s">
        <v>99</v>
      </c>
      <c r="S9" s="29" t="s">
        <v>72</v>
      </c>
      <c r="T9" s="2" t="s">
        <v>100</v>
      </c>
      <c r="U9" s="29" t="s">
        <v>45</v>
      </c>
      <c r="V9" s="2" t="s">
        <v>101</v>
      </c>
      <c r="W9" s="30" t="s">
        <v>50</v>
      </c>
      <c r="X9" s="2" t="s">
        <v>102</v>
      </c>
      <c r="Y9" s="29" t="s">
        <v>51</v>
      </c>
      <c r="Z9" s="2" t="s">
        <v>85</v>
      </c>
      <c r="AA9" s="31" t="s">
        <v>49</v>
      </c>
      <c r="AB9" s="2" t="s">
        <v>103</v>
      </c>
      <c r="AC9" s="31" t="s">
        <v>60</v>
      </c>
      <c r="AD9" s="2" t="s">
        <v>39</v>
      </c>
      <c r="AE9" s="3" t="s">
        <v>65</v>
      </c>
      <c r="AF9" s="2" t="s">
        <v>65</v>
      </c>
      <c r="AG9" s="3" t="s">
        <v>67</v>
      </c>
      <c r="AH9" s="7" t="s">
        <v>67</v>
      </c>
      <c r="AI9" s="199"/>
      <c r="AJ9" s="200"/>
      <c r="AK9" s="201"/>
      <c r="AL9" s="98"/>
      <c r="AM9" s="231"/>
      <c r="AN9" s="232"/>
      <c r="AO9" s="232"/>
      <c r="AP9" s="232"/>
      <c r="AQ9" s="232"/>
      <c r="AR9" s="232"/>
      <c r="AS9" s="233"/>
      <c r="AT9" s="100"/>
    </row>
    <row r="10" spans="1:46" ht="23.4" customHeight="1" thickBot="1" x14ac:dyDescent="0.4">
      <c r="B10" s="95"/>
      <c r="C10" s="259"/>
      <c r="D10" s="260"/>
      <c r="E10" s="260"/>
      <c r="F10" s="261"/>
      <c r="G10" s="96"/>
      <c r="H10" s="204" t="s">
        <v>63</v>
      </c>
      <c r="I10" s="205"/>
      <c r="J10" s="206"/>
      <c r="K10" s="67" t="s">
        <v>258</v>
      </c>
      <c r="L10" s="80" t="s">
        <v>258</v>
      </c>
      <c r="M10" s="66" t="s">
        <v>260</v>
      </c>
      <c r="N10" s="80" t="s">
        <v>260</v>
      </c>
      <c r="O10" s="66" t="s">
        <v>262</v>
      </c>
      <c r="P10" s="80" t="s">
        <v>262</v>
      </c>
      <c r="Q10" s="66" t="s">
        <v>264</v>
      </c>
      <c r="R10" s="80" t="s">
        <v>264</v>
      </c>
      <c r="S10" s="66" t="s">
        <v>266</v>
      </c>
      <c r="T10" s="80" t="s">
        <v>266</v>
      </c>
      <c r="U10" s="66" t="s">
        <v>268</v>
      </c>
      <c r="V10" s="80" t="s">
        <v>268</v>
      </c>
      <c r="W10" s="66" t="s">
        <v>270</v>
      </c>
      <c r="X10" s="80" t="s">
        <v>270</v>
      </c>
      <c r="Y10" s="66" t="s">
        <v>272</v>
      </c>
      <c r="Z10" s="80" t="s">
        <v>272</v>
      </c>
      <c r="AA10" s="66" t="s">
        <v>274</v>
      </c>
      <c r="AB10" s="80" t="s">
        <v>274</v>
      </c>
      <c r="AC10" s="66" t="s">
        <v>276</v>
      </c>
      <c r="AD10" s="80" t="s">
        <v>276</v>
      </c>
      <c r="AE10" s="66" t="s">
        <v>65</v>
      </c>
      <c r="AF10" s="80" t="s">
        <v>520</v>
      </c>
      <c r="AG10" s="66" t="s">
        <v>67</v>
      </c>
      <c r="AH10" s="80" t="s">
        <v>513</v>
      </c>
      <c r="AI10" s="199"/>
      <c r="AJ10" s="200"/>
      <c r="AK10" s="201"/>
      <c r="AL10" s="96"/>
      <c r="AM10" s="96"/>
      <c r="AN10" s="96"/>
      <c r="AO10" s="96"/>
      <c r="AP10" s="96"/>
      <c r="AQ10" s="96"/>
      <c r="AR10" s="96"/>
      <c r="AS10" s="96"/>
      <c r="AT10" s="97"/>
    </row>
    <row r="11" spans="1:46" ht="15.6" customHeight="1" x14ac:dyDescent="0.35">
      <c r="B11" s="95"/>
      <c r="C11" s="262"/>
      <c r="D11" s="263"/>
      <c r="E11" s="263"/>
      <c r="F11" s="264"/>
      <c r="G11" s="96"/>
      <c r="H11" s="218" t="s">
        <v>158</v>
      </c>
      <c r="I11" s="219"/>
      <c r="J11" s="126" t="str">
        <f>IF( $D$54="Disable","—", IF( $D$54="AllLayouts", " LngALL", IF(AND($D$54&gt;=1,$D$54&lt;=8), " Lng" &amp; $D$54, " " &amp; $D$54 ) ))</f>
        <v>—</v>
      </c>
      <c r="K11" s="127"/>
      <c r="L11" s="81" t="s">
        <v>90</v>
      </c>
      <c r="M11" s="26" t="s">
        <v>127</v>
      </c>
      <c r="N11" s="10" t="s">
        <v>77</v>
      </c>
      <c r="O11" s="26" t="s">
        <v>167</v>
      </c>
      <c r="P11" s="10" t="s">
        <v>75</v>
      </c>
      <c r="Q11" s="26" t="s">
        <v>128</v>
      </c>
      <c r="R11" s="10" t="s">
        <v>74</v>
      </c>
      <c r="S11" s="26"/>
      <c r="T11" s="20"/>
      <c r="U11" s="89"/>
      <c r="V11" s="6"/>
      <c r="W11" s="25" t="s">
        <v>162</v>
      </c>
      <c r="X11" s="10" t="s">
        <v>79</v>
      </c>
      <c r="Y11" s="26"/>
      <c r="Z11" s="10" t="s">
        <v>80</v>
      </c>
      <c r="AA11" s="26" t="s">
        <v>107</v>
      </c>
      <c r="AB11" s="10" t="s">
        <v>81</v>
      </c>
      <c r="AC11" s="35" t="s">
        <v>108</v>
      </c>
      <c r="AD11" s="13" t="s">
        <v>83</v>
      </c>
      <c r="AE11" s="25" t="s">
        <v>120</v>
      </c>
      <c r="AF11" s="16" t="s">
        <v>64</v>
      </c>
      <c r="AG11" s="27"/>
      <c r="AH11" s="207" t="s">
        <v>62</v>
      </c>
      <c r="AI11" s="208"/>
      <c r="AJ11" s="208"/>
      <c r="AK11" s="209"/>
      <c r="AL11" s="96"/>
      <c r="AM11" s="234" t="str">
        <f>HLOOKUP(A2,settings_LNG!A1:AD262,27,FALSE)</f>
        <v>Inserisci gli accenti dopo il carattere. Tutti gli accenti sono evidenziati con lo stesso colore di sfondo.</v>
      </c>
      <c r="AN11" s="235"/>
      <c r="AO11" s="235"/>
      <c r="AP11" s="235"/>
      <c r="AQ11" s="235"/>
      <c r="AR11" s="235"/>
      <c r="AS11" s="236"/>
      <c r="AT11" s="97"/>
    </row>
    <row r="12" spans="1:46" ht="15.6" customHeight="1" thickBot="1" x14ac:dyDescent="0.4">
      <c r="B12" s="95"/>
      <c r="C12" s="96"/>
      <c r="D12" s="96"/>
      <c r="E12" s="96"/>
      <c r="F12" s="96"/>
      <c r="G12" s="96"/>
      <c r="H12" s="220"/>
      <c r="I12" s="221"/>
      <c r="J12" s="128" t="str">
        <f>IF( $D$53="Disable","—", $D$53)</f>
        <v>LCtrl</v>
      </c>
      <c r="K12" s="129"/>
      <c r="L12" s="82" t="s">
        <v>28</v>
      </c>
      <c r="M12" s="2" t="s">
        <v>104</v>
      </c>
      <c r="N12" s="3" t="s">
        <v>77</v>
      </c>
      <c r="O12" s="2" t="s">
        <v>13</v>
      </c>
      <c r="P12" s="3" t="s">
        <v>75</v>
      </c>
      <c r="Q12" s="2" t="s">
        <v>9</v>
      </c>
      <c r="R12" s="3" t="s">
        <v>74</v>
      </c>
      <c r="S12" s="2" t="s">
        <v>105</v>
      </c>
      <c r="T12" s="29" t="s">
        <v>73</v>
      </c>
      <c r="U12" s="2"/>
      <c r="V12" s="29" t="s">
        <v>23</v>
      </c>
      <c r="W12" s="2" t="s">
        <v>93</v>
      </c>
      <c r="X12" s="29" t="s">
        <v>52</v>
      </c>
      <c r="Y12" s="2" t="s">
        <v>148</v>
      </c>
      <c r="Z12" s="29" t="s">
        <v>53</v>
      </c>
      <c r="AA12" s="2" t="s">
        <v>16</v>
      </c>
      <c r="AB12" s="29" t="s">
        <v>54</v>
      </c>
      <c r="AC12" s="34" t="s">
        <v>106</v>
      </c>
      <c r="AD12" s="31" t="s">
        <v>61</v>
      </c>
      <c r="AE12" s="2" t="s">
        <v>107</v>
      </c>
      <c r="AF12" s="8" t="s">
        <v>10</v>
      </c>
      <c r="AG12" s="7" t="s">
        <v>108</v>
      </c>
      <c r="AH12" s="207"/>
      <c r="AI12" s="208"/>
      <c r="AJ12" s="208"/>
      <c r="AK12" s="209"/>
      <c r="AL12" s="96"/>
      <c r="AM12" s="237"/>
      <c r="AN12" s="238"/>
      <c r="AO12" s="238"/>
      <c r="AP12" s="238"/>
      <c r="AQ12" s="238"/>
      <c r="AR12" s="238"/>
      <c r="AS12" s="239"/>
      <c r="AT12" s="97"/>
    </row>
    <row r="13" spans="1:46" ht="23.4" customHeight="1" thickBot="1" x14ac:dyDescent="0.4">
      <c r="B13" s="95"/>
      <c r="C13" s="265" t="str">
        <f>HLOOKUP(A2,settings_LNG!A1:AD262,23,FALSE)</f>
        <v>Lo sfondo blu mostra le differenze rispetto al layout di I. Birman. Lo sfondo giallo mostra i tasti di controllo del cursore del testo e altri tasti, che di solito si trovano a destra di Invio. Esc, Ent, Bs duplicano le chiavi e sono più per comodità.</v>
      </c>
      <c r="D13" s="266"/>
      <c r="E13" s="266"/>
      <c r="F13" s="267"/>
      <c r="G13" s="96"/>
      <c r="H13" s="213" t="s">
        <v>257</v>
      </c>
      <c r="I13" s="214"/>
      <c r="J13" s="214"/>
      <c r="K13" s="215"/>
      <c r="L13" s="66" t="s">
        <v>280</v>
      </c>
      <c r="M13" s="80" t="s">
        <v>280</v>
      </c>
      <c r="N13" s="66" t="s">
        <v>282</v>
      </c>
      <c r="O13" s="80" t="s">
        <v>282</v>
      </c>
      <c r="P13" s="66" t="s">
        <v>284</v>
      </c>
      <c r="Q13" s="80" t="s">
        <v>284</v>
      </c>
      <c r="R13" s="68" t="s">
        <v>286</v>
      </c>
      <c r="S13" s="60" t="s">
        <v>286</v>
      </c>
      <c r="T13" s="66" t="s">
        <v>288</v>
      </c>
      <c r="U13" s="80" t="s">
        <v>288</v>
      </c>
      <c r="V13" s="66" t="s">
        <v>290</v>
      </c>
      <c r="W13" s="80" t="s">
        <v>290</v>
      </c>
      <c r="X13" s="69" t="s">
        <v>292</v>
      </c>
      <c r="Y13" s="61" t="s">
        <v>292</v>
      </c>
      <c r="Z13" s="66" t="s">
        <v>294</v>
      </c>
      <c r="AA13" s="80" t="s">
        <v>294</v>
      </c>
      <c r="AB13" s="66" t="s">
        <v>296</v>
      </c>
      <c r="AC13" s="80" t="s">
        <v>296</v>
      </c>
      <c r="AD13" s="66" t="s">
        <v>298</v>
      </c>
      <c r="AE13" s="80" t="s">
        <v>530</v>
      </c>
      <c r="AF13" s="75" t="s">
        <v>10</v>
      </c>
      <c r="AG13" s="59" t="s">
        <v>523</v>
      </c>
      <c r="AH13" s="210"/>
      <c r="AI13" s="211"/>
      <c r="AJ13" s="211"/>
      <c r="AK13" s="212"/>
      <c r="AL13" s="96"/>
      <c r="AM13" s="240"/>
      <c r="AN13" s="241"/>
      <c r="AO13" s="241"/>
      <c r="AP13" s="241"/>
      <c r="AQ13" s="241"/>
      <c r="AR13" s="241"/>
      <c r="AS13" s="242"/>
      <c r="AT13" s="97"/>
    </row>
    <row r="14" spans="1:46" ht="15.6" customHeight="1" x14ac:dyDescent="0.5">
      <c r="B14" s="95"/>
      <c r="C14" s="268"/>
      <c r="D14" s="269"/>
      <c r="E14" s="269"/>
      <c r="F14" s="270"/>
      <c r="G14" s="96"/>
      <c r="H14" s="216" t="str">
        <f>IF( $D$55="Disable","—", IF( $D$55="AllLayouts", " LngALL", IF(AND($D$55&gt;=1,$D$55&lt;=8), " Lng" &amp; $D$55, " " &amp; $D$55 ) ))</f>
        <v xml:space="preserve"> Lng1</v>
      </c>
      <c r="I14" s="126"/>
      <c r="J14" s="126"/>
      <c r="K14" s="126"/>
      <c r="L14" s="127"/>
      <c r="M14" s="81" t="s">
        <v>91</v>
      </c>
      <c r="N14" s="37" t="s">
        <v>163</v>
      </c>
      <c r="O14" s="11" t="s">
        <v>75</v>
      </c>
      <c r="P14" s="28" t="s">
        <v>59</v>
      </c>
      <c r="Q14" s="11" t="s">
        <v>74</v>
      </c>
      <c r="R14" s="26" t="s">
        <v>129</v>
      </c>
      <c r="S14" s="17"/>
      <c r="T14" s="25" t="s">
        <v>121</v>
      </c>
      <c r="U14" s="16" t="s">
        <v>92</v>
      </c>
      <c r="V14" s="26" t="s">
        <v>130</v>
      </c>
      <c r="W14" s="6"/>
      <c r="X14" s="25" t="s">
        <v>122</v>
      </c>
      <c r="Y14" s="16" t="s">
        <v>57</v>
      </c>
      <c r="Z14" s="26"/>
      <c r="AA14" s="16" t="s">
        <v>15</v>
      </c>
      <c r="AB14" s="26" t="s">
        <v>15</v>
      </c>
      <c r="AC14" s="16" t="s">
        <v>16</v>
      </c>
      <c r="AD14" s="26" t="s">
        <v>16</v>
      </c>
      <c r="AE14" s="16" t="s">
        <v>59</v>
      </c>
      <c r="AF14" s="25" t="s">
        <v>69</v>
      </c>
      <c r="AG14" s="216" t="str">
        <f>IF( $D$56="Disable","—", IF( $D$56="AllLayouts", " LngALL", IF(AND($D$56&gt;=1,$D$56&lt;=8), " Lng" &amp; $D$56, " " &amp; $D$56 ) ))</f>
        <v xml:space="preserve"> Lng2</v>
      </c>
      <c r="AH14" s="126"/>
      <c r="AI14" s="126"/>
      <c r="AJ14" s="126"/>
      <c r="AK14" s="127"/>
      <c r="AL14" s="96"/>
      <c r="AM14" s="96"/>
      <c r="AN14" s="96"/>
      <c r="AO14" s="96"/>
      <c r="AP14" s="96"/>
      <c r="AQ14" s="96"/>
      <c r="AR14" s="96"/>
      <c r="AS14" s="96"/>
      <c r="AT14" s="97"/>
    </row>
    <row r="15" spans="1:46" ht="15.6" customHeight="1" thickBot="1" x14ac:dyDescent="0.5">
      <c r="B15" s="95"/>
      <c r="C15" s="268"/>
      <c r="D15" s="269"/>
      <c r="E15" s="269"/>
      <c r="F15" s="270"/>
      <c r="G15" s="96"/>
      <c r="H15" s="144"/>
      <c r="I15" s="217"/>
      <c r="J15" s="217"/>
      <c r="K15" s="217"/>
      <c r="L15" s="145"/>
      <c r="M15" s="83" t="s">
        <v>27</v>
      </c>
      <c r="N15" s="2"/>
      <c r="O15" s="22" t="s">
        <v>30</v>
      </c>
      <c r="P15" s="2" t="s">
        <v>109</v>
      </c>
      <c r="Q15" s="3" t="s">
        <v>87</v>
      </c>
      <c r="R15" s="2" t="s">
        <v>110</v>
      </c>
      <c r="S15" s="29" t="s">
        <v>70</v>
      </c>
      <c r="T15" s="2" t="s">
        <v>53</v>
      </c>
      <c r="U15" s="22" t="s">
        <v>85</v>
      </c>
      <c r="V15" s="2" t="s">
        <v>111</v>
      </c>
      <c r="W15" s="32" t="s">
        <v>55</v>
      </c>
      <c r="X15" s="2"/>
      <c r="Y15" s="3" t="s">
        <v>56</v>
      </c>
      <c r="Z15" s="2" t="s">
        <v>56</v>
      </c>
      <c r="AA15" s="3" t="s">
        <v>150</v>
      </c>
      <c r="AB15" s="2" t="s">
        <v>11</v>
      </c>
      <c r="AC15" s="3" t="s">
        <v>151</v>
      </c>
      <c r="AD15" s="2" t="s">
        <v>12</v>
      </c>
      <c r="AE15" s="3" t="s">
        <v>58</v>
      </c>
      <c r="AF15" s="2" t="s">
        <v>58</v>
      </c>
      <c r="AG15" s="144"/>
      <c r="AH15" s="217"/>
      <c r="AI15" s="217"/>
      <c r="AJ15" s="217"/>
      <c r="AK15" s="145"/>
      <c r="AL15" s="96"/>
      <c r="AM15" s="243" t="str">
        <f>HLOOKUP(A2,settings_LNG!A1:AD263,28,FALSE)</f>
        <v>Spazio unificatore U+00A0 Alt+0160 (larghezza fissa solo in Word, non nei browser!)
+MAIUSC: spazio unificatore stretto U+202F Alt+8239 (larghezza fissa) Ideale per esempio, ma indistinguibile da uno spazio in Word.</v>
      </c>
      <c r="AN15" s="244"/>
      <c r="AO15" s="244"/>
      <c r="AP15" s="244"/>
      <c r="AQ15" s="244"/>
      <c r="AR15" s="244"/>
      <c r="AS15" s="245"/>
      <c r="AT15" s="97"/>
    </row>
    <row r="16" spans="1:46" ht="23.4" customHeight="1" thickBot="1" x14ac:dyDescent="0.4">
      <c r="B16" s="95"/>
      <c r="C16" s="268"/>
      <c r="D16" s="269"/>
      <c r="E16" s="269"/>
      <c r="F16" s="270"/>
      <c r="G16" s="96"/>
      <c r="H16" s="14" t="s">
        <v>32</v>
      </c>
      <c r="I16" s="15" t="s">
        <v>33</v>
      </c>
      <c r="J16" s="9" t="s">
        <v>26</v>
      </c>
      <c r="K16" s="23" t="s">
        <v>34</v>
      </c>
      <c r="L16" s="24" t="s">
        <v>35</v>
      </c>
      <c r="M16" s="66" t="s">
        <v>301</v>
      </c>
      <c r="N16" s="80" t="s">
        <v>301</v>
      </c>
      <c r="O16" s="66" t="s">
        <v>303</v>
      </c>
      <c r="P16" s="80" t="s">
        <v>303</v>
      </c>
      <c r="Q16" s="66" t="s">
        <v>305</v>
      </c>
      <c r="R16" s="80" t="s">
        <v>305</v>
      </c>
      <c r="S16" s="66" t="s">
        <v>307</v>
      </c>
      <c r="T16" s="80" t="s">
        <v>307</v>
      </c>
      <c r="U16" s="66" t="s">
        <v>309</v>
      </c>
      <c r="V16" s="80" t="s">
        <v>309</v>
      </c>
      <c r="W16" s="66" t="s">
        <v>311</v>
      </c>
      <c r="X16" s="80" t="s">
        <v>311</v>
      </c>
      <c r="Y16" s="88" t="s">
        <v>313</v>
      </c>
      <c r="Z16" s="80" t="s">
        <v>313</v>
      </c>
      <c r="AA16" s="66" t="s">
        <v>315</v>
      </c>
      <c r="AB16" s="80" t="s">
        <v>315</v>
      </c>
      <c r="AC16" s="66" t="s">
        <v>317</v>
      </c>
      <c r="AD16" s="80" t="s">
        <v>317</v>
      </c>
      <c r="AE16" s="66" t="s">
        <v>319</v>
      </c>
      <c r="AF16" s="80" t="s">
        <v>20</v>
      </c>
      <c r="AG16" s="14" t="s">
        <v>32</v>
      </c>
      <c r="AH16" s="15" t="s">
        <v>33</v>
      </c>
      <c r="AI16" s="9" t="s">
        <v>26</v>
      </c>
      <c r="AJ16" s="23" t="s">
        <v>34</v>
      </c>
      <c r="AK16" s="24" t="s">
        <v>35</v>
      </c>
      <c r="AL16" s="96"/>
      <c r="AM16" s="246"/>
      <c r="AN16" s="247"/>
      <c r="AO16" s="247"/>
      <c r="AP16" s="247"/>
      <c r="AQ16" s="247"/>
      <c r="AR16" s="247"/>
      <c r="AS16" s="248"/>
      <c r="AT16" s="97"/>
    </row>
    <row r="17" spans="2:46" ht="15.6" customHeight="1" x14ac:dyDescent="0.45">
      <c r="B17" s="95"/>
      <c r="C17" s="268"/>
      <c r="D17" s="269"/>
      <c r="E17" s="269"/>
      <c r="F17" s="270"/>
      <c r="G17" s="96"/>
      <c r="H17" s="143" t="str">
        <f>IF( $D$57="Disable","—", IF( $D$57="AllLayouts", " LngALL", IF(AND($D$57&gt;=1,$D$57&lt;=8), " Lng" &amp; $D$57, " " &amp; $D$57 ) ))</f>
        <v xml:space="preserve"> </v>
      </c>
      <c r="I17" s="127"/>
      <c r="J17" s="171"/>
      <c r="K17" s="172"/>
      <c r="L17" s="292"/>
      <c r="M17" s="293"/>
      <c r="N17" s="296"/>
      <c r="O17" s="297"/>
      <c r="P17" s="297"/>
      <c r="Q17" s="297"/>
      <c r="R17" s="297"/>
      <c r="S17" s="297"/>
      <c r="T17" s="297"/>
      <c r="U17" s="297"/>
      <c r="V17" s="297"/>
      <c r="W17" s="297"/>
      <c r="X17" s="297"/>
      <c r="Y17" s="297"/>
      <c r="Z17" s="297"/>
      <c r="AA17" s="297"/>
      <c r="AB17" s="297"/>
      <c r="AC17" s="298"/>
      <c r="AD17" s="143" t="str">
        <f>IF( $D$51="Disable","—", IF( $D$51="AllLayouts", " LngALL", IF(AND($D$51&gt;=1,$D$51&lt;=8), " Lng" &amp; $D$51, " " &amp; $D$51 ) ))</f>
        <v xml:space="preserve"> Lng3</v>
      </c>
      <c r="AE17" s="127"/>
      <c r="AF17" s="143" t="str">
        <f>IF( $D$49="Disable","—", IF( $D$49="AllLayouts", " LngALL", IF(AND($D$49&gt;=1,$D$49&lt;=8), " Lng" &amp; $D$49, " " &amp; $D$49 ) ))</f>
        <v>—</v>
      </c>
      <c r="AG17" s="127"/>
      <c r="AH17" s="171"/>
      <c r="AI17" s="172"/>
      <c r="AJ17" s="143" t="str">
        <f>IF( $D$59="Disable","—", IF( $D$59="AllLayouts", " LngALL", IF(AND($D$59&gt;=1,$D$59&lt;=8), " Lng" &amp; $D$59, " " &amp; $D$59 ) ))</f>
        <v>—</v>
      </c>
      <c r="AK17" s="127"/>
      <c r="AL17" s="96"/>
      <c r="AM17" s="246"/>
      <c r="AN17" s="247"/>
      <c r="AO17" s="247"/>
      <c r="AP17" s="247"/>
      <c r="AQ17" s="247"/>
      <c r="AR17" s="247"/>
      <c r="AS17" s="248"/>
      <c r="AT17" s="97"/>
    </row>
    <row r="18" spans="2:46" ht="15.6" customHeight="1" thickBot="1" x14ac:dyDescent="0.5">
      <c r="B18" s="95"/>
      <c r="C18" s="268"/>
      <c r="D18" s="269"/>
      <c r="E18" s="269"/>
      <c r="F18" s="270"/>
      <c r="G18" s="96"/>
      <c r="H18" s="144"/>
      <c r="I18" s="145"/>
      <c r="J18" s="163"/>
      <c r="K18" s="165"/>
      <c r="L18" s="294"/>
      <c r="M18" s="295"/>
      <c r="N18" s="163"/>
      <c r="O18" s="164"/>
      <c r="P18" s="164"/>
      <c r="Q18" s="164"/>
      <c r="R18" s="164"/>
      <c r="S18" s="164"/>
      <c r="T18" s="164"/>
      <c r="U18" s="164"/>
      <c r="V18" s="164"/>
      <c r="W18" s="164"/>
      <c r="X18" s="164"/>
      <c r="Y18" s="164"/>
      <c r="Z18" s="164"/>
      <c r="AA18" s="164"/>
      <c r="AB18" s="164"/>
      <c r="AC18" s="165"/>
      <c r="AD18" s="177" t="str">
        <f>IF( $D$50="Disable","—", $D$50)</f>
        <v>—</v>
      </c>
      <c r="AE18" s="129"/>
      <c r="AF18" s="177" t="str">
        <f>IF( $D$48="Disable","—", $D$48)</f>
        <v>—</v>
      </c>
      <c r="AG18" s="129"/>
      <c r="AH18" s="173" t="s">
        <v>25</v>
      </c>
      <c r="AI18" s="174"/>
      <c r="AJ18" s="177" t="str">
        <f>IF( $D$58="Disable","—", $D$58)</f>
        <v>RAlt</v>
      </c>
      <c r="AK18" s="129"/>
      <c r="AL18" s="96"/>
      <c r="AM18" s="246"/>
      <c r="AN18" s="247"/>
      <c r="AO18" s="247"/>
      <c r="AP18" s="247"/>
      <c r="AQ18" s="247"/>
      <c r="AR18" s="247"/>
      <c r="AS18" s="248"/>
      <c r="AT18" s="97"/>
    </row>
    <row r="19" spans="2:46" ht="23.4" customHeight="1" thickBot="1" x14ac:dyDescent="0.6">
      <c r="B19" s="95"/>
      <c r="C19" s="268"/>
      <c r="D19" s="269"/>
      <c r="E19" s="269"/>
      <c r="F19" s="270"/>
      <c r="G19" s="96"/>
      <c r="H19" s="139" t="s">
        <v>131</v>
      </c>
      <c r="I19" s="140"/>
      <c r="J19" s="139" t="s">
        <v>132</v>
      </c>
      <c r="K19" s="140"/>
      <c r="L19" s="166" t="s">
        <v>133</v>
      </c>
      <c r="M19" s="167"/>
      <c r="N19" s="168" t="str">
        <f>IF( $D$60="Disable","—", IF( $D$60="AllLayouts", " LngALL", IF(AND($D$60&gt;=1,$D$60&lt;=8), " Lng" &amp; $D$60, " " &amp; $D$60 ) ))</f>
        <v xml:space="preserve"> Lng4</v>
      </c>
      <c r="O19" s="169"/>
      <c r="P19" s="169"/>
      <c r="Q19" s="169"/>
      <c r="R19" s="170" t="str">
        <f>HLOOKUP(A2,settings_LNG!A1:AD262,5,FALSE)</f>
        <v>SPAZIO</v>
      </c>
      <c r="S19" s="170"/>
      <c r="T19" s="170"/>
      <c r="U19" s="170"/>
      <c r="V19" s="170"/>
      <c r="W19" s="170"/>
      <c r="X19" s="170"/>
      <c r="Y19" s="170"/>
      <c r="Z19" s="74" t="s">
        <v>36</v>
      </c>
      <c r="AA19" s="73" t="s">
        <v>159</v>
      </c>
      <c r="AB19" s="72" t="s">
        <v>161</v>
      </c>
      <c r="AC19" s="71" t="s">
        <v>36</v>
      </c>
      <c r="AD19" s="160" t="s">
        <v>133</v>
      </c>
      <c r="AE19" s="161"/>
      <c r="AF19" s="158" t="s">
        <v>132</v>
      </c>
      <c r="AG19" s="159"/>
      <c r="AH19" s="175" t="s">
        <v>70</v>
      </c>
      <c r="AI19" s="176"/>
      <c r="AJ19" s="139" t="s">
        <v>131</v>
      </c>
      <c r="AK19" s="140"/>
      <c r="AL19" s="96"/>
      <c r="AM19" s="246"/>
      <c r="AN19" s="247"/>
      <c r="AO19" s="247"/>
      <c r="AP19" s="247"/>
      <c r="AQ19" s="247"/>
      <c r="AR19" s="247"/>
      <c r="AS19" s="248"/>
      <c r="AT19" s="97"/>
    </row>
    <row r="20" spans="2:46" ht="6" customHeight="1" x14ac:dyDescent="0.35">
      <c r="B20" s="95"/>
      <c r="C20" s="268"/>
      <c r="D20" s="269"/>
      <c r="E20" s="269"/>
      <c r="F20" s="270"/>
      <c r="G20" s="96"/>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96"/>
      <c r="AM20" s="246"/>
      <c r="AN20" s="247"/>
      <c r="AO20" s="247"/>
      <c r="AP20" s="247"/>
      <c r="AQ20" s="247"/>
      <c r="AR20" s="247"/>
      <c r="AS20" s="248"/>
      <c r="AT20" s="97"/>
    </row>
    <row r="21" spans="2:46" ht="15.6" customHeight="1" x14ac:dyDescent="0.35">
      <c r="B21" s="95"/>
      <c r="C21" s="271"/>
      <c r="D21" s="272"/>
      <c r="E21" s="272"/>
      <c r="F21" s="273"/>
      <c r="G21" s="96"/>
      <c r="H21" s="275" t="str">
        <f>HLOOKUP(A2,settings_LNG!A1:AD262,6,FALSE)</f>
        <v>Le combinazioni sono formate dai tasti RAlt + "tasto, dove sopra c'è la scritta dello stesso colore" e similmente per RWin, LAlt</v>
      </c>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96"/>
      <c r="AM21" s="249"/>
      <c r="AN21" s="250"/>
      <c r="AO21" s="250"/>
      <c r="AP21" s="250"/>
      <c r="AQ21" s="250"/>
      <c r="AR21" s="250"/>
      <c r="AS21" s="251"/>
      <c r="AT21" s="97"/>
    </row>
    <row r="22" spans="2:46" ht="27" customHeight="1" x14ac:dyDescent="0.35">
      <c r="B22" s="95"/>
      <c r="C22" s="96"/>
      <c r="D22" s="96"/>
      <c r="E22" s="96"/>
      <c r="F22" s="96"/>
      <c r="G22" s="96"/>
      <c r="H22" s="288" t="str">
        <f>HLOOKUP(A2,settings_LNG!A1:AD262,7,FALSE)</f>
        <v>Sopra il tasto a sinistra c'è la combinazione per RAlt ea destra per RWin. Nella parte superiore della combinazione c'è anche tenendo premuto il tasto Maiusc. Esempi:</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96"/>
      <c r="AM22" s="96"/>
      <c r="AN22" s="96"/>
      <c r="AO22" s="96"/>
      <c r="AP22" s="96"/>
      <c r="AQ22" s="96"/>
      <c r="AR22" s="96"/>
      <c r="AS22" s="96"/>
      <c r="AT22" s="97"/>
    </row>
    <row r="23" spans="2:46" ht="25.2" customHeight="1" x14ac:dyDescent="0.35">
      <c r="B23" s="95"/>
      <c r="C23" s="276" t="str">
        <f>HLOOKUP(A2,settings_LNG!A1:AD262,30,FALSE)</f>
        <v>Lng1, Lng2 - di solito elenchi da una lingua (primaria e secondaria). Lng3 - passaggio dal terzo elenco di layout (solitamente lingua 1 e 2). Lng4 - di solito passa da layout e lingue alternative. LngALL - cambia tutti i layout.</v>
      </c>
      <c r="D23" s="277"/>
      <c r="E23" s="277"/>
      <c r="F23" s="278"/>
      <c r="G23" s="96"/>
      <c r="H23" s="289" t="str">
        <f>HLOOKUP(A2,settings_LNG!A1:AD262,8,FALSE)</f>
        <v>Combinazione
chiavi</v>
      </c>
      <c r="I23" s="290"/>
      <c r="J23" s="291"/>
      <c r="K23" s="162" t="str">
        <f>HLOOKUP(A2,settings_LNG!A1:AD262,9,FALSE)</f>
        <v>Senza turno</v>
      </c>
      <c r="L23" s="162"/>
      <c r="M23" s="162"/>
      <c r="N23" s="162"/>
      <c r="O23" s="162"/>
      <c r="P23" s="162"/>
      <c r="Q23" s="162"/>
      <c r="R23" s="162"/>
      <c r="S23" s="162" t="s">
        <v>136</v>
      </c>
      <c r="T23" s="162"/>
      <c r="U23" s="162"/>
      <c r="V23" s="162"/>
      <c r="W23" s="162"/>
      <c r="X23" s="162"/>
      <c r="Y23" s="162"/>
      <c r="Z23" s="162"/>
      <c r="AA23" s="162" t="str">
        <f>HLOOKUP(A2,settings_LNG!A1:AD262,10,FALSE)</f>
        <v>Nota</v>
      </c>
      <c r="AB23" s="162"/>
      <c r="AC23" s="162"/>
      <c r="AD23" s="162"/>
      <c r="AE23" s="162"/>
      <c r="AF23" s="162"/>
      <c r="AG23" s="162"/>
      <c r="AH23" s="162"/>
      <c r="AI23" s="162"/>
      <c r="AJ23" s="162"/>
      <c r="AK23" s="162"/>
      <c r="AL23" s="96"/>
      <c r="AM23" s="178" t="str">
        <f>HLOOKUP(A2,settings_LNG!A1:AD263,29,FALSE)</f>
        <v xml:space="preserve">Short space U+2002 Alt+8194 En Space &amp;ensp; (larghezza fissa, ma c'è un'interruzione di testo) In Word ha lo stesso aspetto di un'interruzione!
+MAIUSC: spazio unificato U+2007 Alt+8199 (a livello di numero, per set da tavola) </v>
      </c>
      <c r="AN23" s="179"/>
      <c r="AO23" s="179"/>
      <c r="AP23" s="179"/>
      <c r="AQ23" s="179"/>
      <c r="AR23" s="179"/>
      <c r="AS23" s="180"/>
      <c r="AT23" s="97"/>
    </row>
    <row r="24" spans="2:46" x14ac:dyDescent="0.35">
      <c r="B24" s="95"/>
      <c r="C24" s="279"/>
      <c r="D24" s="280"/>
      <c r="E24" s="280"/>
      <c r="F24" s="281"/>
      <c r="G24" s="96"/>
      <c r="H24" s="141" t="s">
        <v>153</v>
      </c>
      <c r="I24" s="141"/>
      <c r="J24" s="141"/>
      <c r="K24" s="149" t="s">
        <v>30</v>
      </c>
      <c r="L24" s="149"/>
      <c r="M24" s="149"/>
      <c r="N24" s="149"/>
      <c r="O24" s="149"/>
      <c r="P24" s="149"/>
      <c r="Q24" s="149"/>
      <c r="R24" s="149"/>
      <c r="S24" s="156" t="s">
        <v>139</v>
      </c>
      <c r="T24" s="156"/>
      <c r="U24" s="156"/>
      <c r="V24" s="156"/>
      <c r="W24" s="156"/>
      <c r="X24" s="156"/>
      <c r="Y24" s="156"/>
      <c r="Z24" s="156"/>
      <c r="AA24" s="157" t="str">
        <f>HLOOKUP(A2,settings_LNG!A1:AD262,11,FALSE)</f>
        <v>Ukr. Lettera (suono russo e)</v>
      </c>
      <c r="AB24" s="157"/>
      <c r="AC24" s="157"/>
      <c r="AD24" s="157"/>
      <c r="AE24" s="157"/>
      <c r="AF24" s="157"/>
      <c r="AG24" s="157"/>
      <c r="AH24" s="157"/>
      <c r="AI24" s="157"/>
      <c r="AJ24" s="157"/>
      <c r="AK24" s="157"/>
      <c r="AL24" s="96"/>
      <c r="AM24" s="181"/>
      <c r="AN24" s="182"/>
      <c r="AO24" s="182"/>
      <c r="AP24" s="182"/>
      <c r="AQ24" s="182"/>
      <c r="AR24" s="182"/>
      <c r="AS24" s="183"/>
      <c r="AT24" s="97"/>
    </row>
    <row r="25" spans="2:46" x14ac:dyDescent="0.35">
      <c r="B25" s="95"/>
      <c r="C25" s="279"/>
      <c r="D25" s="280"/>
      <c r="E25" s="280"/>
      <c r="F25" s="281"/>
      <c r="G25" s="96"/>
      <c r="H25" s="141" t="s">
        <v>154</v>
      </c>
      <c r="I25" s="141"/>
      <c r="J25" s="141"/>
      <c r="K25" s="149" t="s">
        <v>87</v>
      </c>
      <c r="L25" s="149"/>
      <c r="M25" s="149"/>
      <c r="N25" s="149"/>
      <c r="O25" s="149"/>
      <c r="P25" s="149"/>
      <c r="Q25" s="149"/>
      <c r="R25" s="149"/>
      <c r="S25" s="156" t="s">
        <v>137</v>
      </c>
      <c r="T25" s="156"/>
      <c r="U25" s="156"/>
      <c r="V25" s="156"/>
      <c r="W25" s="156"/>
      <c r="X25" s="156"/>
      <c r="Y25" s="156"/>
      <c r="Z25" s="156"/>
      <c r="AA25" s="157" t="str">
        <f>HLOOKUP(A2,settings_LNG!A1:AD262,12,FALSE)</f>
        <v>Qui · yavl. spazio (input rapido per i pigri)</v>
      </c>
      <c r="AB25" s="157"/>
      <c r="AC25" s="157"/>
      <c r="AD25" s="157"/>
      <c r="AE25" s="157"/>
      <c r="AF25" s="157"/>
      <c r="AG25" s="157"/>
      <c r="AH25" s="157"/>
      <c r="AI25" s="157"/>
      <c r="AJ25" s="157"/>
      <c r="AK25" s="157"/>
      <c r="AL25" s="96"/>
      <c r="AM25" s="181"/>
      <c r="AN25" s="182"/>
      <c r="AO25" s="182"/>
      <c r="AP25" s="182"/>
      <c r="AQ25" s="182"/>
      <c r="AR25" s="182"/>
      <c r="AS25" s="183"/>
      <c r="AT25" s="97"/>
    </row>
    <row r="26" spans="2:46" x14ac:dyDescent="0.35">
      <c r="B26" s="95"/>
      <c r="C26" s="279"/>
      <c r="D26" s="280"/>
      <c r="E26" s="280"/>
      <c r="F26" s="281"/>
      <c r="G26" s="96"/>
      <c r="H26" s="141" t="s">
        <v>155</v>
      </c>
      <c r="I26" s="141"/>
      <c r="J26" s="141"/>
      <c r="K26" s="149" t="s">
        <v>142</v>
      </c>
      <c r="L26" s="149"/>
      <c r="M26" s="149"/>
      <c r="N26" s="149"/>
      <c r="O26" s="149"/>
      <c r="P26" s="149"/>
      <c r="Q26" s="149"/>
      <c r="R26" s="149"/>
      <c r="S26" s="156"/>
      <c r="T26" s="156"/>
      <c r="U26" s="156"/>
      <c r="V26" s="156"/>
      <c r="W26" s="156"/>
      <c r="X26" s="156"/>
      <c r="Y26" s="156"/>
      <c r="Z26" s="156"/>
      <c r="AA26" s="157" t="str">
        <f>HLOOKUP(A2,settings_LNG!A1:AD262,13,FALSE)</f>
        <v>Altro da scegliere dal menu contestuale</v>
      </c>
      <c r="AB26" s="157"/>
      <c r="AC26" s="157"/>
      <c r="AD26" s="157"/>
      <c r="AE26" s="157"/>
      <c r="AF26" s="157"/>
      <c r="AG26" s="157"/>
      <c r="AH26" s="157"/>
      <c r="AI26" s="157"/>
      <c r="AJ26" s="157"/>
      <c r="AK26" s="157"/>
      <c r="AL26" s="96"/>
      <c r="AM26" s="181"/>
      <c r="AN26" s="182"/>
      <c r="AO26" s="182"/>
      <c r="AP26" s="182"/>
      <c r="AQ26" s="182"/>
      <c r="AR26" s="182"/>
      <c r="AS26" s="183"/>
      <c r="AT26" s="97"/>
    </row>
    <row r="27" spans="2:46" x14ac:dyDescent="0.35">
      <c r="B27" s="95"/>
      <c r="C27" s="279"/>
      <c r="D27" s="280"/>
      <c r="E27" s="280"/>
      <c r="F27" s="281"/>
      <c r="G27" s="96"/>
      <c r="H27" s="141" t="s">
        <v>156</v>
      </c>
      <c r="I27" s="141"/>
      <c r="J27" s="141"/>
      <c r="K27" s="149" t="str">
        <f>HLOOKUP(A2,settings_LNG!A1:AD262,16,FALSE)</f>
        <v>Menù contestuale</v>
      </c>
      <c r="L27" s="149"/>
      <c r="M27" s="149"/>
      <c r="N27" s="149"/>
      <c r="O27" s="149"/>
      <c r="P27" s="149"/>
      <c r="Q27" s="149"/>
      <c r="R27" s="149"/>
      <c r="S27" s="156"/>
      <c r="T27" s="156"/>
      <c r="U27" s="156"/>
      <c r="V27" s="156"/>
      <c r="W27" s="156"/>
      <c r="X27" s="156"/>
      <c r="Y27" s="156"/>
      <c r="Z27" s="156"/>
      <c r="AA27" s="157" t="str">
        <f>HLOOKUP(A2,settings_LNG!A1:AD262,14,FALSE)</f>
        <v>È la tastiera, non il tasto destro del mouse.</v>
      </c>
      <c r="AB27" s="157"/>
      <c r="AC27" s="157"/>
      <c r="AD27" s="157"/>
      <c r="AE27" s="157"/>
      <c r="AF27" s="157"/>
      <c r="AG27" s="157"/>
      <c r="AH27" s="157"/>
      <c r="AI27" s="157"/>
      <c r="AJ27" s="157"/>
      <c r="AK27" s="157"/>
      <c r="AL27" s="96"/>
      <c r="AM27" s="181"/>
      <c r="AN27" s="182"/>
      <c r="AO27" s="182"/>
      <c r="AP27" s="182"/>
      <c r="AQ27" s="182"/>
      <c r="AR27" s="182"/>
      <c r="AS27" s="183"/>
      <c r="AT27" s="97"/>
    </row>
    <row r="28" spans="2:46" ht="15.6" customHeight="1" x14ac:dyDescent="0.35">
      <c r="B28" s="95"/>
      <c r="C28" s="279"/>
      <c r="D28" s="280"/>
      <c r="E28" s="280"/>
      <c r="F28" s="281"/>
      <c r="G28" s="96"/>
      <c r="H28" s="141" t="s">
        <v>157</v>
      </c>
      <c r="I28" s="141"/>
      <c r="J28" s="141"/>
      <c r="K28" s="142" t="s">
        <v>16</v>
      </c>
      <c r="L28" s="142"/>
      <c r="M28" s="142"/>
      <c r="N28" s="142"/>
      <c r="O28" s="142"/>
      <c r="P28" s="142"/>
      <c r="Q28" s="142"/>
      <c r="R28" s="142"/>
      <c r="S28" s="252" t="s">
        <v>107</v>
      </c>
      <c r="T28" s="252"/>
      <c r="U28" s="252"/>
      <c r="V28" s="252"/>
      <c r="W28" s="252"/>
      <c r="X28" s="252"/>
      <c r="Y28" s="252"/>
      <c r="Z28" s="252"/>
      <c r="AA28" s="157" t="str">
        <f>HLOOKUP(A2,settings_LNG!A1:AD262,15,FALSE)</f>
        <v>Ing. neg. parentesi (per spostamento ' interno in " ")</v>
      </c>
      <c r="AB28" s="157"/>
      <c r="AC28" s="157"/>
      <c r="AD28" s="157"/>
      <c r="AE28" s="157"/>
      <c r="AF28" s="157"/>
      <c r="AG28" s="157"/>
      <c r="AH28" s="157"/>
      <c r="AI28" s="157"/>
      <c r="AJ28" s="157"/>
      <c r="AK28" s="157"/>
      <c r="AL28" s="96"/>
      <c r="AM28" s="184"/>
      <c r="AN28" s="185"/>
      <c r="AO28" s="185"/>
      <c r="AP28" s="185"/>
      <c r="AQ28" s="185"/>
      <c r="AR28" s="185"/>
      <c r="AS28" s="186"/>
      <c r="AT28" s="97"/>
    </row>
    <row r="29" spans="2:46" x14ac:dyDescent="0.35">
      <c r="B29" s="95"/>
      <c r="C29" s="279"/>
      <c r="D29" s="280"/>
      <c r="E29" s="280"/>
      <c r="F29" s="281"/>
      <c r="G29" s="96"/>
      <c r="H29" s="286" t="str">
        <f>HLOOKUP(A2,settings_LNG!A1:AD262,17,FALSE)</f>
        <v>Supporto per ulteriori combinazioni di tasti (se non sono disabilitate nelle impostazioni):</v>
      </c>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96"/>
      <c r="AM29" s="96"/>
      <c r="AN29" s="96"/>
      <c r="AO29" s="96"/>
      <c r="AP29" s="96"/>
      <c r="AQ29" s="96"/>
      <c r="AR29" s="96"/>
      <c r="AS29" s="96"/>
      <c r="AT29" s="97"/>
    </row>
    <row r="30" spans="2:46" x14ac:dyDescent="0.35">
      <c r="B30" s="95"/>
      <c r="C30" s="279"/>
      <c r="D30" s="280"/>
      <c r="E30" s="280"/>
      <c r="F30" s="281"/>
      <c r="G30" s="96"/>
      <c r="H30" s="275" t="str">
        <f>HLOOKUP(A2,settings_LNG!A1:AD262,18,FALSE)</f>
        <v>Incolla il testo senza formattazione: Ctrl + Alt + V. Cambia il layout di una parola già digitata a quella corrente: RAlt + BackSpace</v>
      </c>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101"/>
      <c r="AM30" s="101"/>
      <c r="AN30" s="101"/>
      <c r="AO30" s="101"/>
      <c r="AP30" s="101"/>
      <c r="AQ30" s="101"/>
      <c r="AR30" s="101"/>
      <c r="AS30" s="96"/>
      <c r="AT30" s="97"/>
    </row>
    <row r="31" spans="2:46" x14ac:dyDescent="0.35">
      <c r="B31" s="95"/>
      <c r="C31" s="279"/>
      <c r="D31" s="280"/>
      <c r="E31" s="280"/>
      <c r="F31" s="281"/>
      <c r="G31" s="96"/>
      <c r="H31" s="275" t="str">
        <f>HLOOKUP(A2,settings_LNG!A1:AD262,19,FALSE)</f>
        <v>Testo selezionato in minuscolo: Alt + Pausa (in maiuscolo: Alt + Maiusc + Pausa).</v>
      </c>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102"/>
      <c r="AM31" s="102"/>
      <c r="AN31" s="102"/>
      <c r="AO31" s="102"/>
      <c r="AP31" s="102"/>
      <c r="AQ31" s="102"/>
      <c r="AR31" s="102"/>
      <c r="AS31" s="96"/>
      <c r="AT31" s="97"/>
    </row>
    <row r="32" spans="2:46" ht="28.2" customHeight="1" x14ac:dyDescent="0.35">
      <c r="B32" s="95"/>
      <c r="C32" s="282"/>
      <c r="D32" s="283"/>
      <c r="E32" s="283"/>
      <c r="F32" s="284"/>
      <c r="G32" s="96"/>
      <c r="H32" s="274" t="str">
        <f>HLOOKUP(A2,settings_LNG!A1:AD263,20,FALSE)</f>
        <v>Traslitterazione (da translit_1) del testo selezionato: Alt + ScrollLock, per i nomi dei file (da translit_2): Alt + Shift + ScrollLock, (da cirillico a romano. latino: Alt + Win + ScrollLock)</v>
      </c>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103"/>
      <c r="AM32" s="103"/>
      <c r="AN32" s="103"/>
      <c r="AO32" s="103"/>
      <c r="AP32" s="103"/>
      <c r="AQ32" s="103"/>
      <c r="AR32" s="103"/>
      <c r="AS32" s="96"/>
      <c r="AT32" s="97"/>
    </row>
    <row r="33" spans="1:46" x14ac:dyDescent="0.35">
      <c r="B33" s="104"/>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6"/>
    </row>
    <row r="38" spans="1:46" x14ac:dyDescent="0.35">
      <c r="A38" s="146" t="str">
        <f>settings_INI!B2</f>
        <v>Visibility of the alphabet =ru= Видимость алфавита</v>
      </c>
      <c r="B38" s="147"/>
      <c r="C38" s="147"/>
      <c r="D38" s="147"/>
      <c r="E38" s="147"/>
      <c r="F38" s="148"/>
    </row>
    <row r="39" spans="1:46" x14ac:dyDescent="0.35">
      <c r="A39" s="114" t="str">
        <f>settings_INI!B3</f>
        <v>Parameter</v>
      </c>
      <c r="B39" s="119"/>
      <c r="C39" s="115"/>
      <c r="D39" s="116" t="str">
        <f>settings_INI!C3</f>
        <v>Value</v>
      </c>
      <c r="E39" s="117"/>
      <c r="F39" s="117"/>
    </row>
    <row r="40" spans="1:46" ht="16.8" x14ac:dyDescent="0.35">
      <c r="A40" s="136" t="str">
        <f>settings_INI!B4</f>
        <v>Alphabet1_EN</v>
      </c>
      <c r="B40" s="137"/>
      <c r="C40" s="138"/>
      <c r="D40" s="118">
        <f>IF(settings_INI!C4="", "", settings_INI!C4)</f>
        <v>1</v>
      </c>
      <c r="E40" s="118"/>
      <c r="F40" s="118"/>
      <c r="H40" s="111" t="s">
        <v>556</v>
      </c>
      <c r="I40" s="110"/>
      <c r="J40" s="110"/>
      <c r="K40" s="110"/>
      <c r="L40" s="110"/>
      <c r="M40" s="110"/>
      <c r="N40" s="110"/>
      <c r="O40" s="110"/>
      <c r="P40" s="110"/>
      <c r="Q40" s="110"/>
      <c r="R40" s="110"/>
      <c r="S40" s="110"/>
    </row>
    <row r="41" spans="1:46" x14ac:dyDescent="0.35">
      <c r="A41" s="136" t="str">
        <f>settings_INI!B5</f>
        <v>Alphabet2</v>
      </c>
      <c r="B41" s="137"/>
      <c r="C41" s="138"/>
      <c r="D41" s="118">
        <f>IF(settings_INI!C5="", "", settings_INI!C5)</f>
        <v>1</v>
      </c>
      <c r="E41" s="118"/>
      <c r="F41" s="118"/>
    </row>
    <row r="42" spans="1:46" x14ac:dyDescent="0.35">
      <c r="A42" s="114" t="str">
        <f>settings_INI!B6</f>
        <v>INI file setup =ru= Настройки из INI файла</v>
      </c>
      <c r="B42" s="119"/>
      <c r="C42" s="119"/>
      <c r="D42" s="119"/>
      <c r="E42" s="119"/>
      <c r="F42" s="115"/>
    </row>
    <row r="43" spans="1:46" x14ac:dyDescent="0.35">
      <c r="A43" s="114" t="str">
        <f>settings_INI!B7</f>
        <v>Parameter</v>
      </c>
      <c r="B43" s="119"/>
      <c r="C43" s="115"/>
      <c r="D43" s="116" t="str">
        <f>settings_INI!C7</f>
        <v>Value</v>
      </c>
      <c r="E43" s="117"/>
      <c r="F43" s="117"/>
      <c r="H43" s="285"/>
      <c r="I43" s="285"/>
      <c r="J43" s="285"/>
      <c r="K43" s="285"/>
      <c r="L43" s="285"/>
      <c r="M43" s="285"/>
      <c r="N43" s="285"/>
      <c r="O43" s="285"/>
      <c r="P43" s="285"/>
      <c r="Q43" s="285"/>
      <c r="R43" s="285"/>
      <c r="S43" s="285"/>
      <c r="T43" s="285"/>
      <c r="U43" s="285"/>
      <c r="V43" s="285"/>
      <c r="W43" s="285"/>
      <c r="X43" s="285"/>
      <c r="Y43" s="285"/>
      <c r="Z43" s="285"/>
      <c r="AA43" s="285"/>
      <c r="AB43" s="285"/>
      <c r="AC43" s="285"/>
      <c r="AD43" s="285"/>
      <c r="AE43" s="285"/>
      <c r="AF43" s="285"/>
      <c r="AG43" s="285"/>
      <c r="AH43" s="285"/>
      <c r="AI43" s="285"/>
      <c r="AJ43" s="285"/>
      <c r="AK43" s="285"/>
    </row>
    <row r="44" spans="1:46" x14ac:dyDescent="0.35">
      <c r="A44" s="133" t="str">
        <f>settings_INI!B8</f>
        <v>RWinBirmanLayout</v>
      </c>
      <c r="B44" s="134"/>
      <c r="C44" s="135"/>
      <c r="D44" s="118">
        <f>IF(settings_INI!C8="", "", settings_INI!C8)</f>
        <v>1</v>
      </c>
      <c r="E44" s="118"/>
      <c r="F44" s="118"/>
    </row>
    <row r="45" spans="1:46" x14ac:dyDescent="0.35">
      <c r="A45" s="120" t="str">
        <f>settings_INI!B9</f>
        <v>RAltAddMouse</v>
      </c>
      <c r="B45" s="121"/>
      <c r="C45" s="122"/>
      <c r="D45" s="118">
        <f>IF(settings_INI!C9="", "", settings_INI!C9)</f>
        <v>1</v>
      </c>
      <c r="E45" s="118"/>
      <c r="F45" s="118"/>
    </row>
    <row r="46" spans="1:46" x14ac:dyDescent="0.35">
      <c r="A46" s="123" t="str">
        <f>settings_INI!B10</f>
        <v>RAltAddCursor</v>
      </c>
      <c r="B46" s="124"/>
      <c r="C46" s="125"/>
      <c r="D46" s="118">
        <f>IF(settings_INI!C10="", "", settings_INI!C10)</f>
        <v>1</v>
      </c>
      <c r="E46" s="118"/>
      <c r="F46" s="118"/>
    </row>
    <row r="47" spans="1:46" x14ac:dyDescent="0.35">
      <c r="A47" s="130" t="str">
        <f>settings_INI!B11</f>
        <v>RAltAddChars</v>
      </c>
      <c r="B47" s="131"/>
      <c r="C47" s="132"/>
      <c r="D47" s="118">
        <f>IF(settings_INI!C11="", "", settings_INI!C11)</f>
        <v>1</v>
      </c>
      <c r="E47" s="118"/>
      <c r="F47" s="118"/>
    </row>
    <row r="48" spans="1:46" x14ac:dyDescent="0.35">
      <c r="A48" s="133" t="str">
        <f>settings_INI!B12</f>
        <v>RWinReassign</v>
      </c>
      <c r="B48" s="134"/>
      <c r="C48" s="135"/>
      <c r="D48" s="118" t="str">
        <f>IF(settings_INI!C12="", "", settings_INI!C12)</f>
        <v>Disable</v>
      </c>
      <c r="E48" s="118"/>
      <c r="F48" s="118"/>
    </row>
    <row r="49" spans="1:6" x14ac:dyDescent="0.35">
      <c r="A49" s="133" t="str">
        <f>settings_INI!B13</f>
        <v>RWinOption</v>
      </c>
      <c r="B49" s="134"/>
      <c r="C49" s="135"/>
      <c r="D49" s="118" t="str">
        <f>IF(settings_INI!C13="", "", settings_INI!C13)</f>
        <v>Disable</v>
      </c>
      <c r="E49" s="118"/>
      <c r="F49" s="118"/>
    </row>
    <row r="50" spans="1:6" x14ac:dyDescent="0.35">
      <c r="A50" s="130" t="str">
        <f>settings_INI!B14</f>
        <v>RAltReassign</v>
      </c>
      <c r="B50" s="131"/>
      <c r="C50" s="132"/>
      <c r="D50" s="118" t="str">
        <f>IF(settings_INI!C14="", "", settings_INI!C14)</f>
        <v>Disable</v>
      </c>
      <c r="E50" s="118"/>
      <c r="F50" s="118"/>
    </row>
    <row r="51" spans="1:6" x14ac:dyDescent="0.35">
      <c r="A51" s="130" t="str">
        <f>settings_INI!B15</f>
        <v>RAltOption</v>
      </c>
      <c r="B51" s="131"/>
      <c r="C51" s="132"/>
      <c r="D51" s="118">
        <f>IF(settings_INI!C15="", "", settings_INI!C15)</f>
        <v>3</v>
      </c>
      <c r="E51" s="118"/>
      <c r="F51" s="118"/>
    </row>
    <row r="52" spans="1:6" x14ac:dyDescent="0.35">
      <c r="A52" s="153" t="str">
        <f>settings_INI!B16</f>
        <v>LShift_RShift_CapsLock</v>
      </c>
      <c r="B52" s="154"/>
      <c r="C52" s="155"/>
      <c r="D52" s="118">
        <f>IF(settings_INI!C16="", "", settings_INI!C16)</f>
        <v>1</v>
      </c>
      <c r="E52" s="118"/>
      <c r="F52" s="118"/>
    </row>
    <row r="53" spans="1:6" x14ac:dyDescent="0.35">
      <c r="A53" s="150" t="str">
        <f>settings_INI!B17</f>
        <v>CapsLockReassign</v>
      </c>
      <c r="B53" s="151"/>
      <c r="C53" s="152"/>
      <c r="D53" s="118" t="str">
        <f>IF(settings_INI!C17="", "", settings_INI!C17)</f>
        <v>LCtrl</v>
      </c>
      <c r="E53" s="118"/>
      <c r="F53" s="118"/>
    </row>
    <row r="54" spans="1:6" x14ac:dyDescent="0.35">
      <c r="A54" s="150" t="str">
        <f>settings_INI!B18</f>
        <v>CapsLockOption</v>
      </c>
      <c r="B54" s="151"/>
      <c r="C54" s="152"/>
      <c r="D54" s="118" t="str">
        <f>IF(settings_INI!C18="", "", settings_INI!C18)</f>
        <v>Disable</v>
      </c>
      <c r="E54" s="118"/>
      <c r="F54" s="118"/>
    </row>
    <row r="55" spans="1:6" x14ac:dyDescent="0.35">
      <c r="A55" s="150" t="str">
        <f>settings_INI!B19</f>
        <v>LShiftOption</v>
      </c>
      <c r="B55" s="151"/>
      <c r="C55" s="152"/>
      <c r="D55" s="118">
        <f>IF(settings_INI!C19="", "", settings_INI!C19)</f>
        <v>1</v>
      </c>
      <c r="E55" s="118"/>
      <c r="F55" s="118"/>
    </row>
    <row r="56" spans="1:6" x14ac:dyDescent="0.35">
      <c r="A56" s="150" t="str">
        <f>settings_INI!B20</f>
        <v>RShiftOption</v>
      </c>
      <c r="B56" s="151"/>
      <c r="C56" s="152"/>
      <c r="D56" s="118">
        <f>IF(settings_INI!C20="", "", settings_INI!C20)</f>
        <v>2</v>
      </c>
      <c r="E56" s="118"/>
      <c r="F56" s="118"/>
    </row>
    <row r="57" spans="1:6" x14ac:dyDescent="0.35">
      <c r="A57" s="150" t="str">
        <f>settings_INI!B21</f>
        <v>LCtrlOption</v>
      </c>
      <c r="B57" s="151"/>
      <c r="C57" s="152"/>
      <c r="D57" s="118" t="str">
        <f>IF(settings_INI!C21="", "", settings_INI!C21)</f>
        <v/>
      </c>
      <c r="E57" s="118"/>
      <c r="F57" s="118"/>
    </row>
    <row r="58" spans="1:6" x14ac:dyDescent="0.35">
      <c r="A58" s="150" t="str">
        <f>settings_INI!B22</f>
        <v>RCtrlReassign</v>
      </c>
      <c r="B58" s="151"/>
      <c r="C58" s="152"/>
      <c r="D58" s="118" t="str">
        <f>IF(settings_INI!C22="", "", settings_INI!C22)</f>
        <v>RAlt</v>
      </c>
      <c r="E58" s="118"/>
      <c r="F58" s="118"/>
    </row>
    <row r="59" spans="1:6" x14ac:dyDescent="0.35">
      <c r="A59" s="150" t="str">
        <f>settings_INI!B23</f>
        <v>RCtrlOption</v>
      </c>
      <c r="B59" s="151"/>
      <c r="C59" s="152"/>
      <c r="D59" s="118" t="str">
        <f>IF(settings_INI!C23="", "", settings_INI!C23)</f>
        <v>Disable</v>
      </c>
      <c r="E59" s="118"/>
      <c r="F59" s="118"/>
    </row>
    <row r="60" spans="1:6" x14ac:dyDescent="0.35">
      <c r="A60" s="136" t="str">
        <f>settings_INI!B24</f>
        <v>LAltSpaceOption</v>
      </c>
      <c r="B60" s="137"/>
      <c r="C60" s="138"/>
      <c r="D60" s="118">
        <f>IF(settings_INI!C24="", "", settings_INI!C24)</f>
        <v>4</v>
      </c>
      <c r="E60" s="118"/>
      <c r="F60" s="118"/>
    </row>
    <row r="61" spans="1:6" x14ac:dyDescent="0.35">
      <c r="A61" s="136" t="str">
        <f>settings_INI!B25</f>
        <v>LAlt13_Enable</v>
      </c>
      <c r="B61" s="137"/>
      <c r="C61" s="138"/>
      <c r="D61" s="118">
        <f>IF(settings_INI!C25="", "", settings_INI!C25)</f>
        <v>1</v>
      </c>
      <c r="E61" s="118"/>
      <c r="F61" s="118"/>
    </row>
  </sheetData>
  <mergeCells count="125">
    <mergeCell ref="I9:J9"/>
    <mergeCell ref="H10:J10"/>
    <mergeCell ref="H11:I12"/>
    <mergeCell ref="J11:K11"/>
    <mergeCell ref="AH11:AK13"/>
    <mergeCell ref="AM11:AS13"/>
    <mergeCell ref="J12:K12"/>
    <mergeCell ref="D3:F3"/>
    <mergeCell ref="H3:AG3"/>
    <mergeCell ref="AH3:AM3"/>
    <mergeCell ref="H4:AG4"/>
    <mergeCell ref="C5:F11"/>
    <mergeCell ref="AM5:AS5"/>
    <mergeCell ref="AJ7:AK7"/>
    <mergeCell ref="AM7:AS9"/>
    <mergeCell ref="I8:J8"/>
    <mergeCell ref="AI8:AK10"/>
    <mergeCell ref="C13:F21"/>
    <mergeCell ref="H13:K13"/>
    <mergeCell ref="H14:L15"/>
    <mergeCell ref="AG14:AK15"/>
    <mergeCell ref="AM15:AS21"/>
    <mergeCell ref="H17:I18"/>
    <mergeCell ref="J17:K17"/>
    <mergeCell ref="L17:M18"/>
    <mergeCell ref="N17:AC17"/>
    <mergeCell ref="AD17:AE17"/>
    <mergeCell ref="AF17:AG17"/>
    <mergeCell ref="AH17:AI17"/>
    <mergeCell ref="AJ17:AK17"/>
    <mergeCell ref="J18:K18"/>
    <mergeCell ref="N18:AC18"/>
    <mergeCell ref="AD18:AE18"/>
    <mergeCell ref="AF18:AG18"/>
    <mergeCell ref="AH18:AI18"/>
    <mergeCell ref="AJ18:AK18"/>
    <mergeCell ref="AF19:AG19"/>
    <mergeCell ref="AH19:AI19"/>
    <mergeCell ref="AJ19:AK19"/>
    <mergeCell ref="H20:AK20"/>
    <mergeCell ref="H21:AK21"/>
    <mergeCell ref="H22:AK22"/>
    <mergeCell ref="H19:I19"/>
    <mergeCell ref="J19:K19"/>
    <mergeCell ref="L19:M19"/>
    <mergeCell ref="N19:Q19"/>
    <mergeCell ref="R19:Y19"/>
    <mergeCell ref="AD19:AE19"/>
    <mergeCell ref="H26:J26"/>
    <mergeCell ref="K26:R26"/>
    <mergeCell ref="S26:Z26"/>
    <mergeCell ref="AA26:AK26"/>
    <mergeCell ref="AM23:AS28"/>
    <mergeCell ref="H24:J24"/>
    <mergeCell ref="K24:R24"/>
    <mergeCell ref="S24:Z24"/>
    <mergeCell ref="AA24:AK24"/>
    <mergeCell ref="H27:J27"/>
    <mergeCell ref="K27:R27"/>
    <mergeCell ref="S27:Z27"/>
    <mergeCell ref="AA27:AK27"/>
    <mergeCell ref="H28:J28"/>
    <mergeCell ref="K28:R28"/>
    <mergeCell ref="S28:Z28"/>
    <mergeCell ref="A40:C40"/>
    <mergeCell ref="D40:F40"/>
    <mergeCell ref="A41:C41"/>
    <mergeCell ref="D41:F41"/>
    <mergeCell ref="A42:F42"/>
    <mergeCell ref="A43:C43"/>
    <mergeCell ref="D43:F43"/>
    <mergeCell ref="H29:AK29"/>
    <mergeCell ref="H30:AK30"/>
    <mergeCell ref="H31:AK31"/>
    <mergeCell ref="H32:AK32"/>
    <mergeCell ref="A38:F38"/>
    <mergeCell ref="A39:C39"/>
    <mergeCell ref="D39:F39"/>
    <mergeCell ref="C23:F32"/>
    <mergeCell ref="H23:J23"/>
    <mergeCell ref="K23:R23"/>
    <mergeCell ref="S23:Z23"/>
    <mergeCell ref="AA23:AK23"/>
    <mergeCell ref="AA28:AK28"/>
    <mergeCell ref="H25:J25"/>
    <mergeCell ref="K25:R25"/>
    <mergeCell ref="S25:Z25"/>
    <mergeCell ref="AA25:AK25"/>
    <mergeCell ref="A47:C47"/>
    <mergeCell ref="D47:F47"/>
    <mergeCell ref="A48:C48"/>
    <mergeCell ref="D48:F48"/>
    <mergeCell ref="A49:C49"/>
    <mergeCell ref="D49:F49"/>
    <mergeCell ref="H43:AK43"/>
    <mergeCell ref="A44:C44"/>
    <mergeCell ref="D44:F44"/>
    <mergeCell ref="A45:C45"/>
    <mergeCell ref="D45:F45"/>
    <mergeCell ref="A46:C46"/>
    <mergeCell ref="D46:F46"/>
    <mergeCell ref="A53:C53"/>
    <mergeCell ref="D53:F53"/>
    <mergeCell ref="A54:C54"/>
    <mergeCell ref="D54:F54"/>
    <mergeCell ref="A55:C55"/>
    <mergeCell ref="D55:F55"/>
    <mergeCell ref="A50:C50"/>
    <mergeCell ref="D50:F50"/>
    <mergeCell ref="A51:C51"/>
    <mergeCell ref="D51:F51"/>
    <mergeCell ref="A52:C52"/>
    <mergeCell ref="D52:F52"/>
    <mergeCell ref="A59:C59"/>
    <mergeCell ref="D59:F59"/>
    <mergeCell ref="A60:C60"/>
    <mergeCell ref="D60:F60"/>
    <mergeCell ref="A61:C61"/>
    <mergeCell ref="D61:F61"/>
    <mergeCell ref="A56:C56"/>
    <mergeCell ref="D56:F56"/>
    <mergeCell ref="A57:C57"/>
    <mergeCell ref="D57:F57"/>
    <mergeCell ref="A58:C58"/>
    <mergeCell ref="D58:F58"/>
  </mergeCells>
  <conditionalFormatting sqref="K5:K6 M5:M6 O5:O6 Q5:Q6 S5:S6 U5:U6 W5:W6 Y5:Y6 AA5:AA6 AC5:AC6 AE5:AE6 AG5:AG6 L8:L9 N8:N9 P8:P9 R8:R9 T8:T9 V8:V9 X8:X9 Z8:Z9 AB8:AB9 AD8:AD9 AF8:AF9 AH8:AH9 M11:M12 O11:O12 Q11:Q12 S11:S12 W11:W12 U11:U12 Y11:Y12 AA11:AA12 AC11:AC12 AE11:AE12 AG11:AG12 N14:N15 P14:P15 R14:R15 T14:T15 V14:V15 X14:X15 Z14:Z15 AB14:AB15 AD14:AD15 AF14:AF15 I5:I6">
    <cfRule type="expression" dxfId="111" priority="27">
      <formula>($D$44&lt;&gt;1)</formula>
    </cfRule>
  </conditionalFormatting>
  <conditionalFormatting sqref="C5 W8 Y8 AA8 AC8 AD11 AB11 Z11 X11 O14 Q14 R11:R12 P11:P12 N11:N12 O8:O9 Q8:Q9 H8:I9">
    <cfRule type="expression" dxfId="110" priority="26">
      <formula>($D$45&lt;&gt;1)</formula>
    </cfRule>
  </conditionalFormatting>
  <conditionalFormatting sqref="X6 Z6 AB6 W9 Y9 AA9 AC9 AD12 AB12 Z12 X12 V12 T12 S15 W15 S9 U9">
    <cfRule type="expression" dxfId="109" priority="25">
      <formula>$D$46&lt;&gt;1</formula>
    </cfRule>
  </conditionalFormatting>
  <conditionalFormatting sqref="I7 D3">
    <cfRule type="expression" dxfId="108" priority="24">
      <formula>$D$61&lt;&gt;1</formula>
    </cfRule>
  </conditionalFormatting>
  <conditionalFormatting sqref="AM5 D3 AM7">
    <cfRule type="expression" dxfId="107" priority="23">
      <formula>$D$61&lt;&gt;1</formula>
    </cfRule>
  </conditionalFormatting>
  <conditionalFormatting sqref="AM11">
    <cfRule type="expression" dxfId="106" priority="22">
      <formula>$D$44&lt;&gt;1</formula>
    </cfRule>
  </conditionalFormatting>
  <conditionalFormatting sqref="X5:X6">
    <cfRule type="expression" dxfId="105" priority="21">
      <formula>$D$46&lt;&gt;1</formula>
    </cfRule>
  </conditionalFormatting>
  <conditionalFormatting sqref="H5:H6 J5:J6 L5:L6 N5:N6 P5:P6 R5:R6 T5:T6 V5:V6 AD5:AD6 AF5:AF6 AE8:AE9 AG8:AG9 K8:K9 M8:M9 L11:L12 M14:M15 O15 Q15 U14:U15 Y14:Y15 AA14:AA15 AC14:AC15 AF11:AF12 AE14:AE15 AH5:AK6">
    <cfRule type="expression" dxfId="104" priority="20">
      <formula>$D$47&lt;&gt;1</formula>
    </cfRule>
  </conditionalFormatting>
  <conditionalFormatting sqref="AH3:AM3">
    <cfRule type="expression" dxfId="103" priority="19">
      <formula>$D$47&lt;&gt;1</formula>
    </cfRule>
  </conditionalFormatting>
  <conditionalFormatting sqref="R19:Y19">
    <cfRule type="expression" dxfId="102" priority="18">
      <formula>$D$41&lt;&gt;1</formula>
    </cfRule>
  </conditionalFormatting>
  <conditionalFormatting sqref="H11:I12">
    <cfRule type="expression" dxfId="101" priority="17">
      <formula>$D$52&lt;&gt;1</formula>
    </cfRule>
  </conditionalFormatting>
  <conditionalFormatting sqref="K7 M7 O7 Q7 S7 U7 W7 Y7 AA7 AC7">
    <cfRule type="expression" dxfId="100" priority="10">
      <formula>$D$61&lt;&gt;1</formula>
    </cfRule>
  </conditionalFormatting>
  <conditionalFormatting sqref="AE7">
    <cfRule type="expression" dxfId="99" priority="9">
      <formula>$D$61&lt;&gt;1</formula>
    </cfRule>
  </conditionalFormatting>
  <conditionalFormatting sqref="AG7">
    <cfRule type="expression" dxfId="98" priority="8">
      <formula>$D$61&lt;&gt;1</formula>
    </cfRule>
  </conditionalFormatting>
  <conditionalFormatting sqref="AI7">
    <cfRule type="expression" dxfId="97" priority="7">
      <formula>$D$61&lt;&gt;1</formula>
    </cfRule>
  </conditionalFormatting>
  <conditionalFormatting sqref="K10 M10 O10 Q10 S10 U10 W10 Y10 AA10 AC10 AE10 AG10">
    <cfRule type="expression" dxfId="96" priority="6">
      <formula>$D$40&lt;&gt;1</formula>
    </cfRule>
  </conditionalFormatting>
  <conditionalFormatting sqref="L10 N10 P10 R10 T10 V10 X10 Z10 AB10 AD10 AF10 AH10">
    <cfRule type="expression" dxfId="95" priority="5">
      <formula>$D$41&lt;&gt;1</formula>
    </cfRule>
  </conditionalFormatting>
  <conditionalFormatting sqref="L13 N13 P13 R13 T13 V13 X13 Z13 AB13 AD13 AF13">
    <cfRule type="expression" dxfId="94" priority="4">
      <formula>$D$40&lt;&gt;1</formula>
    </cfRule>
  </conditionalFormatting>
  <conditionalFormatting sqref="AG13 AE13 AC13 AA13 Y13 W13 U13 S13 Q13 O13 M13">
    <cfRule type="expression" dxfId="93" priority="3">
      <formula>$D$41&lt;&gt;1</formula>
    </cfRule>
  </conditionalFormatting>
  <conditionalFormatting sqref="AE16 AC16 AA16 Y16 W16 U16 S16 Q16 O16 M16">
    <cfRule type="expression" dxfId="92" priority="2">
      <formula>$D$40&lt;&gt;1</formula>
    </cfRule>
  </conditionalFormatting>
  <conditionalFormatting sqref="N16 P16 R16 T16 V16 X16 Z16 AB16 AD16 AF16">
    <cfRule type="expression" dxfId="91" priority="1">
      <formula>$D$41&lt;&gt;1</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1"/>
  <sheetViews>
    <sheetView zoomScale="88" zoomScaleNormal="88" workbookViewId="0">
      <selection activeCell="AV2" sqref="AV2"/>
    </sheetView>
  </sheetViews>
  <sheetFormatPr defaultRowHeight="15.6" x14ac:dyDescent="0.35"/>
  <cols>
    <col min="1" max="1" width="15.6640625" style="5" customWidth="1"/>
    <col min="2" max="2" width="2.77734375" style="5" customWidth="1"/>
    <col min="3" max="4" width="7.21875" style="5" customWidth="1"/>
    <col min="5" max="5" width="8.88671875" style="5"/>
    <col min="6" max="6" width="9" style="5" customWidth="1"/>
    <col min="7" max="7" width="1.77734375" style="5" customWidth="1"/>
    <col min="8" max="37" width="4.21875" style="5" customWidth="1"/>
    <col min="38" max="43" width="3.109375" style="5" customWidth="1"/>
    <col min="44" max="44" width="8" style="5" customWidth="1"/>
    <col min="45" max="45" width="3.109375" style="5" customWidth="1"/>
    <col min="46" max="46" width="2.6640625" style="5" customWidth="1"/>
    <col min="47" max="16384" width="8.88671875" style="5"/>
  </cols>
  <sheetData>
    <row r="1" spans="1:46" ht="10.199999999999999" customHeight="1" x14ac:dyDescent="0.35"/>
    <row r="2" spans="1:46" x14ac:dyDescent="0.35">
      <c r="A2" s="39" t="s">
        <v>417</v>
      </c>
      <c r="B2" s="91"/>
      <c r="C2" s="92"/>
      <c r="D2" s="92"/>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2"/>
      <c r="AM2" s="92"/>
      <c r="AN2" s="92"/>
      <c r="AO2" s="92"/>
      <c r="AP2" s="92"/>
      <c r="AQ2" s="92"/>
      <c r="AR2" s="92"/>
      <c r="AS2" s="92"/>
      <c r="AT2" s="94"/>
    </row>
    <row r="3" spans="1:46" ht="20.399999999999999" customHeight="1" x14ac:dyDescent="0.45">
      <c r="B3" s="95"/>
      <c r="C3" s="96"/>
      <c r="D3" s="253" t="str">
        <f>HLOOKUP(A2,settings_LNG!A1:AD262,21,FALSE)</f>
        <v>Apóstrofe para ucraniano yaz</v>
      </c>
      <c r="E3" s="254"/>
      <c r="F3" s="255"/>
      <c r="G3" s="96"/>
      <c r="H3" s="299" t="str">
        <f>HLOOKUP(A2,settings_LNG!A1:AD262,2,FALSE)</f>
        <v>Ampliación de la distribución del teclado en el programa "Keybord Assistant 2.0.0"</v>
      </c>
      <c r="I3" s="299"/>
      <c r="J3" s="299"/>
      <c r="K3" s="299"/>
      <c r="L3" s="299"/>
      <c r="M3" s="299"/>
      <c r="N3" s="299"/>
      <c r="O3" s="299"/>
      <c r="P3" s="299"/>
      <c r="Q3" s="299"/>
      <c r="R3" s="299"/>
      <c r="S3" s="299"/>
      <c r="T3" s="299"/>
      <c r="U3" s="299"/>
      <c r="V3" s="299"/>
      <c r="W3" s="299"/>
      <c r="X3" s="299"/>
      <c r="Y3" s="299"/>
      <c r="Z3" s="299"/>
      <c r="AA3" s="299"/>
      <c r="AB3" s="299"/>
      <c r="AC3" s="299"/>
      <c r="AD3" s="299"/>
      <c r="AE3" s="299"/>
      <c r="AF3" s="299"/>
      <c r="AG3" s="299"/>
      <c r="AH3" s="188" t="str">
        <f>HLOOKUP(A2,settings_LNG!A1:AD262,24,FALSE)</f>
        <v>En guión</v>
      </c>
      <c r="AI3" s="189"/>
      <c r="AJ3" s="189"/>
      <c r="AK3" s="189"/>
      <c r="AL3" s="189"/>
      <c r="AM3" s="190"/>
      <c r="AN3" s="96"/>
      <c r="AO3" s="96"/>
      <c r="AP3" s="96"/>
      <c r="AQ3" s="96"/>
      <c r="AR3" s="96"/>
      <c r="AS3" s="96"/>
      <c r="AT3" s="97"/>
    </row>
    <row r="4" spans="1:46" ht="17.399999999999999" thickBot="1" x14ac:dyDescent="0.4">
      <c r="B4" s="95"/>
      <c r="C4" s="98"/>
      <c r="D4" s="98"/>
      <c r="E4" s="98"/>
      <c r="F4" s="98"/>
      <c r="G4" s="96"/>
      <c r="H4" s="191" t="str">
        <f>HLOOKUP(A2,settings_LNG!A1:AD262,3,FALSE)</f>
        <v>Autor del programa: Krutov A.Yu.; Correo electrónico: kaiu@mail.ru; sitio web: kaiu.narod.ru</v>
      </c>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96"/>
      <c r="AI4" s="96"/>
      <c r="AJ4" s="96"/>
      <c r="AK4" s="96"/>
      <c r="AL4" s="96"/>
      <c r="AM4" s="96"/>
      <c r="AN4" s="96"/>
      <c r="AO4" s="96"/>
      <c r="AP4" s="96"/>
      <c r="AQ4" s="96"/>
      <c r="AR4" s="96"/>
      <c r="AS4" s="96"/>
      <c r="AT4" s="97"/>
    </row>
    <row r="5" spans="1:46" s="1" customFormat="1" ht="15.6" customHeight="1" x14ac:dyDescent="0.35">
      <c r="B5" s="99"/>
      <c r="C5" s="256" t="str">
        <f>HLOOKUP(A2,settings_LNG!A1:AD262,22,FALSE)</f>
        <v>RAlt+Tab+m## - funciona en lugar de un mouse. mL2 - 2 clics en león. botones, mR - botón derecho pegajoso. m↑ - mueve el cursor del ratón. m→| - Avance rápido hasta el borde de la pantalla. mS↑ - desplazarse hacia arriba.</v>
      </c>
      <c r="D5" s="257"/>
      <c r="E5" s="257"/>
      <c r="F5" s="258"/>
      <c r="G5" s="98"/>
      <c r="H5" s="16" t="s">
        <v>38</v>
      </c>
      <c r="I5" s="25" t="s">
        <v>94</v>
      </c>
      <c r="J5" s="16" t="s">
        <v>9</v>
      </c>
      <c r="K5" s="26" t="s">
        <v>112</v>
      </c>
      <c r="L5" s="16" t="s">
        <v>11</v>
      </c>
      <c r="M5" s="26" t="s">
        <v>113</v>
      </c>
      <c r="N5" s="16" t="s">
        <v>12</v>
      </c>
      <c r="O5" s="26" t="s">
        <v>114</v>
      </c>
      <c r="P5" s="16" t="s">
        <v>13</v>
      </c>
      <c r="Q5" s="26" t="s">
        <v>115</v>
      </c>
      <c r="R5" s="16" t="s">
        <v>14</v>
      </c>
      <c r="S5" s="26"/>
      <c r="T5" s="16" t="s">
        <v>42</v>
      </c>
      <c r="U5" s="25" t="s">
        <v>116</v>
      </c>
      <c r="V5" s="16" t="s">
        <v>41</v>
      </c>
      <c r="W5" s="26" t="s">
        <v>123</v>
      </c>
      <c r="X5" s="16"/>
      <c r="Y5" s="26"/>
      <c r="Z5" s="16"/>
      <c r="AA5" s="26" t="s">
        <v>168</v>
      </c>
      <c r="AB5" s="16"/>
      <c r="AC5" s="26" t="s">
        <v>169</v>
      </c>
      <c r="AD5" s="16" t="s">
        <v>17</v>
      </c>
      <c r="AE5" s="26" t="s">
        <v>17</v>
      </c>
      <c r="AF5" s="16" t="s">
        <v>8</v>
      </c>
      <c r="AG5" s="26" t="s">
        <v>8</v>
      </c>
      <c r="AH5" s="16" t="s">
        <v>44</v>
      </c>
      <c r="AI5" s="26"/>
      <c r="AJ5" s="6"/>
      <c r="AK5" s="26"/>
      <c r="AL5" s="86"/>
      <c r="AM5" s="222" t="str">
        <f>HLOOKUP(A2,settings_LNG!A1:AD262,25,FALSE)</f>
        <v>estrés</v>
      </c>
      <c r="AN5" s="223"/>
      <c r="AO5" s="223"/>
      <c r="AP5" s="223"/>
      <c r="AQ5" s="223"/>
      <c r="AR5" s="223"/>
      <c r="AS5" s="224"/>
      <c r="AT5" s="100"/>
    </row>
    <row r="6" spans="1:46" s="1" customFormat="1" ht="16.2" customHeight="1" thickBot="1" x14ac:dyDescent="0.4">
      <c r="B6" s="99"/>
      <c r="C6" s="259"/>
      <c r="D6" s="260"/>
      <c r="E6" s="260"/>
      <c r="F6" s="261"/>
      <c r="G6" s="98"/>
      <c r="H6" s="3" t="s">
        <v>0</v>
      </c>
      <c r="I6" s="90" t="s">
        <v>147</v>
      </c>
      <c r="J6" s="3" t="s">
        <v>1</v>
      </c>
      <c r="K6" s="2" t="s">
        <v>95</v>
      </c>
      <c r="L6" s="3" t="s">
        <v>2</v>
      </c>
      <c r="M6" s="2" t="s">
        <v>96</v>
      </c>
      <c r="N6" s="3" t="s">
        <v>3</v>
      </c>
      <c r="O6" s="2" t="s">
        <v>97</v>
      </c>
      <c r="P6" s="3" t="s">
        <v>4</v>
      </c>
      <c r="Q6" s="2" t="s">
        <v>4</v>
      </c>
      <c r="R6" s="3" t="s">
        <v>5</v>
      </c>
      <c r="S6" s="2" t="s">
        <v>14</v>
      </c>
      <c r="T6" s="3" t="s">
        <v>6</v>
      </c>
      <c r="U6" s="2" t="s">
        <v>51</v>
      </c>
      <c r="V6" s="3" t="s">
        <v>7</v>
      </c>
      <c r="W6" s="2"/>
      <c r="X6" s="31" t="s">
        <v>46</v>
      </c>
      <c r="Y6" s="2" t="s">
        <v>41</v>
      </c>
      <c r="Z6" s="31" t="s">
        <v>47</v>
      </c>
      <c r="AA6" s="2" t="s">
        <v>52</v>
      </c>
      <c r="AB6" s="31" t="s">
        <v>48</v>
      </c>
      <c r="AC6" s="2" t="s">
        <v>54</v>
      </c>
      <c r="AD6" s="3" t="s">
        <v>18</v>
      </c>
      <c r="AE6" s="2" t="s">
        <v>18</v>
      </c>
      <c r="AF6" s="3" t="s">
        <v>43</v>
      </c>
      <c r="AG6" s="2" t="s">
        <v>43</v>
      </c>
      <c r="AH6" s="3" t="s">
        <v>19</v>
      </c>
      <c r="AI6" s="2"/>
      <c r="AJ6" s="3"/>
      <c r="AK6" s="2"/>
      <c r="AL6" s="87"/>
      <c r="AM6" s="98"/>
      <c r="AN6" s="98"/>
      <c r="AO6" s="98"/>
      <c r="AP6" s="98"/>
      <c r="AQ6" s="98"/>
      <c r="AR6" s="98"/>
      <c r="AS6" s="87"/>
      <c r="AT6" s="100"/>
    </row>
    <row r="7" spans="1:46" ht="23.4" customHeight="1" thickBot="1" x14ac:dyDescent="0.4">
      <c r="B7" s="95"/>
      <c r="C7" s="259"/>
      <c r="D7" s="260"/>
      <c r="E7" s="260"/>
      <c r="F7" s="261"/>
      <c r="G7" s="96"/>
      <c r="H7" s="109" t="s">
        <v>531</v>
      </c>
      <c r="I7" s="51" t="s">
        <v>240</v>
      </c>
      <c r="J7" s="112" t="s">
        <v>557</v>
      </c>
      <c r="K7" s="55"/>
      <c r="L7" s="112" t="s">
        <v>558</v>
      </c>
      <c r="M7" s="55"/>
      <c r="N7" s="112" t="s">
        <v>559</v>
      </c>
      <c r="O7" s="55"/>
      <c r="P7" s="112" t="s">
        <v>560</v>
      </c>
      <c r="Q7" s="55"/>
      <c r="R7" s="112" t="s">
        <v>561</v>
      </c>
      <c r="S7" s="50" t="s">
        <v>98</v>
      </c>
      <c r="T7" s="112" t="s">
        <v>562</v>
      </c>
      <c r="U7" s="51" t="s">
        <v>147</v>
      </c>
      <c r="V7" s="112" t="s">
        <v>563</v>
      </c>
      <c r="W7" s="55"/>
      <c r="X7" s="112" t="s">
        <v>566</v>
      </c>
      <c r="Y7" s="50" t="s">
        <v>93</v>
      </c>
      <c r="Z7" s="112" t="s">
        <v>564</v>
      </c>
      <c r="AA7" s="55"/>
      <c r="AB7" s="112" t="s">
        <v>565</v>
      </c>
      <c r="AC7" s="55"/>
      <c r="AD7" s="58" t="s">
        <v>10</v>
      </c>
      <c r="AE7" s="53" t="s">
        <v>160</v>
      </c>
      <c r="AF7" s="79" t="s">
        <v>112</v>
      </c>
      <c r="AG7" s="54" t="s">
        <v>37</v>
      </c>
      <c r="AH7" s="4" t="s">
        <v>532</v>
      </c>
      <c r="AI7" s="55" t="s">
        <v>69</v>
      </c>
      <c r="AJ7" s="192" t="s">
        <v>23</v>
      </c>
      <c r="AK7" s="193"/>
      <c r="AL7" s="36"/>
      <c r="AM7" s="225" t="str">
        <f>HLOOKUP(A2,settings_LNG!A1:AD262,26,FALSE)</f>
        <v>Espacio sin rupturas, em dash y espacio</v>
      </c>
      <c r="AN7" s="226"/>
      <c r="AO7" s="226"/>
      <c r="AP7" s="226"/>
      <c r="AQ7" s="226"/>
      <c r="AR7" s="226"/>
      <c r="AS7" s="227"/>
      <c r="AT7" s="108"/>
    </row>
    <row r="8" spans="1:46" s="1" customFormat="1" ht="15.6" customHeight="1" x14ac:dyDescent="0.35">
      <c r="B8" s="99"/>
      <c r="C8" s="259"/>
      <c r="D8" s="260"/>
      <c r="E8" s="260"/>
      <c r="F8" s="261"/>
      <c r="G8" s="98"/>
      <c r="H8" s="84"/>
      <c r="I8" s="194" t="str">
        <f>HLOOKUP(A2,settings_LNG!A1:AD262,4,FALSE)</f>
        <v>ratón</v>
      </c>
      <c r="J8" s="195"/>
      <c r="K8" s="81" t="s">
        <v>88</v>
      </c>
      <c r="L8" s="25" t="s">
        <v>117</v>
      </c>
      <c r="M8" s="16" t="s">
        <v>89</v>
      </c>
      <c r="N8" s="26" t="s">
        <v>164</v>
      </c>
      <c r="O8" s="33" t="s">
        <v>86</v>
      </c>
      <c r="P8" s="26" t="s">
        <v>165</v>
      </c>
      <c r="Q8" s="18" t="s">
        <v>76</v>
      </c>
      <c r="R8" s="25" t="s">
        <v>119</v>
      </c>
      <c r="S8" s="19"/>
      <c r="T8" s="26" t="s">
        <v>118</v>
      </c>
      <c r="U8" s="6"/>
      <c r="V8" s="26" t="s">
        <v>124</v>
      </c>
      <c r="W8" s="12" t="s">
        <v>135</v>
      </c>
      <c r="X8" s="26" t="s">
        <v>125</v>
      </c>
      <c r="Y8" s="10" t="s">
        <v>71</v>
      </c>
      <c r="Z8" s="26" t="s">
        <v>92</v>
      </c>
      <c r="AA8" s="12" t="s">
        <v>84</v>
      </c>
      <c r="AB8" s="26" t="s">
        <v>126</v>
      </c>
      <c r="AC8" s="13" t="s">
        <v>82</v>
      </c>
      <c r="AD8" s="26" t="s">
        <v>40</v>
      </c>
      <c r="AE8" s="16" t="s">
        <v>66</v>
      </c>
      <c r="AF8" s="26" t="s">
        <v>66</v>
      </c>
      <c r="AG8" s="16" t="s">
        <v>68</v>
      </c>
      <c r="AH8" s="27" t="s">
        <v>68</v>
      </c>
      <c r="AI8" s="196"/>
      <c r="AJ8" s="197"/>
      <c r="AK8" s="198"/>
      <c r="AL8" s="98"/>
      <c r="AM8" s="228"/>
      <c r="AN8" s="229"/>
      <c r="AO8" s="229"/>
      <c r="AP8" s="229"/>
      <c r="AQ8" s="229"/>
      <c r="AR8" s="229"/>
      <c r="AS8" s="230"/>
      <c r="AT8" s="100"/>
    </row>
    <row r="9" spans="1:46" s="1" customFormat="1" ht="15.6" customHeight="1" thickBot="1" x14ac:dyDescent="0.5">
      <c r="B9" s="99"/>
      <c r="C9" s="259"/>
      <c r="D9" s="260"/>
      <c r="E9" s="260"/>
      <c r="F9" s="261"/>
      <c r="G9" s="98"/>
      <c r="H9" s="85"/>
      <c r="I9" s="202" t="s">
        <v>134</v>
      </c>
      <c r="J9" s="203"/>
      <c r="K9" s="83" t="s">
        <v>29</v>
      </c>
      <c r="L9" s="2"/>
      <c r="M9" s="22" t="s">
        <v>31</v>
      </c>
      <c r="N9" s="2" t="s">
        <v>166</v>
      </c>
      <c r="O9" s="21" t="s">
        <v>86</v>
      </c>
      <c r="P9" s="2" t="s">
        <v>98</v>
      </c>
      <c r="Q9" s="21" t="s">
        <v>76</v>
      </c>
      <c r="R9" s="2" t="s">
        <v>99</v>
      </c>
      <c r="S9" s="29" t="s">
        <v>72</v>
      </c>
      <c r="T9" s="2" t="s">
        <v>100</v>
      </c>
      <c r="U9" s="29" t="s">
        <v>45</v>
      </c>
      <c r="V9" s="2" t="s">
        <v>101</v>
      </c>
      <c r="W9" s="30" t="s">
        <v>50</v>
      </c>
      <c r="X9" s="2" t="s">
        <v>102</v>
      </c>
      <c r="Y9" s="29" t="s">
        <v>51</v>
      </c>
      <c r="Z9" s="2" t="s">
        <v>85</v>
      </c>
      <c r="AA9" s="31" t="s">
        <v>49</v>
      </c>
      <c r="AB9" s="2" t="s">
        <v>103</v>
      </c>
      <c r="AC9" s="31" t="s">
        <v>60</v>
      </c>
      <c r="AD9" s="2" t="s">
        <v>39</v>
      </c>
      <c r="AE9" s="3" t="s">
        <v>65</v>
      </c>
      <c r="AF9" s="2" t="s">
        <v>65</v>
      </c>
      <c r="AG9" s="3" t="s">
        <v>67</v>
      </c>
      <c r="AH9" s="7" t="s">
        <v>67</v>
      </c>
      <c r="AI9" s="199"/>
      <c r="AJ9" s="200"/>
      <c r="AK9" s="201"/>
      <c r="AL9" s="98"/>
      <c r="AM9" s="231"/>
      <c r="AN9" s="232"/>
      <c r="AO9" s="232"/>
      <c r="AP9" s="232"/>
      <c r="AQ9" s="232"/>
      <c r="AR9" s="232"/>
      <c r="AS9" s="233"/>
      <c r="AT9" s="100"/>
    </row>
    <row r="10" spans="1:46" ht="23.4" customHeight="1" thickBot="1" x14ac:dyDescent="0.4">
      <c r="B10" s="95"/>
      <c r="C10" s="259"/>
      <c r="D10" s="260"/>
      <c r="E10" s="260"/>
      <c r="F10" s="261"/>
      <c r="G10" s="96"/>
      <c r="H10" s="204" t="s">
        <v>63</v>
      </c>
      <c r="I10" s="205"/>
      <c r="J10" s="206"/>
      <c r="K10" s="67" t="s">
        <v>258</v>
      </c>
      <c r="L10" s="80" t="s">
        <v>258</v>
      </c>
      <c r="M10" s="66" t="s">
        <v>260</v>
      </c>
      <c r="N10" s="80" t="s">
        <v>260</v>
      </c>
      <c r="O10" s="66" t="s">
        <v>262</v>
      </c>
      <c r="P10" s="80" t="s">
        <v>262</v>
      </c>
      <c r="Q10" s="66" t="s">
        <v>264</v>
      </c>
      <c r="R10" s="80" t="s">
        <v>264</v>
      </c>
      <c r="S10" s="66" t="s">
        <v>266</v>
      </c>
      <c r="T10" s="80" t="s">
        <v>266</v>
      </c>
      <c r="U10" s="66" t="s">
        <v>268</v>
      </c>
      <c r="V10" s="80" t="s">
        <v>268</v>
      </c>
      <c r="W10" s="66" t="s">
        <v>270</v>
      </c>
      <c r="X10" s="80" t="s">
        <v>270</v>
      </c>
      <c r="Y10" s="66" t="s">
        <v>272</v>
      </c>
      <c r="Z10" s="80" t="s">
        <v>272</v>
      </c>
      <c r="AA10" s="66" t="s">
        <v>274</v>
      </c>
      <c r="AB10" s="80" t="s">
        <v>274</v>
      </c>
      <c r="AC10" s="66" t="s">
        <v>276</v>
      </c>
      <c r="AD10" s="80" t="s">
        <v>276</v>
      </c>
      <c r="AE10" s="66" t="s">
        <v>65</v>
      </c>
      <c r="AF10" s="80" t="s">
        <v>38</v>
      </c>
      <c r="AG10" s="66" t="s">
        <v>67</v>
      </c>
      <c r="AH10" s="80" t="s">
        <v>513</v>
      </c>
      <c r="AI10" s="199"/>
      <c r="AJ10" s="200"/>
      <c r="AK10" s="201"/>
      <c r="AL10" s="96"/>
      <c r="AM10" s="96"/>
      <c r="AN10" s="96"/>
      <c r="AO10" s="96"/>
      <c r="AP10" s="96"/>
      <c r="AQ10" s="96"/>
      <c r="AR10" s="96"/>
      <c r="AS10" s="96"/>
      <c r="AT10" s="97"/>
    </row>
    <row r="11" spans="1:46" ht="15.6" customHeight="1" x14ac:dyDescent="0.35">
      <c r="B11" s="95"/>
      <c r="C11" s="262"/>
      <c r="D11" s="263"/>
      <c r="E11" s="263"/>
      <c r="F11" s="264"/>
      <c r="G11" s="96"/>
      <c r="H11" s="218" t="s">
        <v>158</v>
      </c>
      <c r="I11" s="219"/>
      <c r="J11" s="126" t="str">
        <f>IF( $D$54="Disable","—", IF( $D$54="AllLayouts", " LngALL", IF(AND($D$54&gt;=1,$D$54&lt;=8), " Lng" &amp; $D$54, " " &amp; $D$54 ) ))</f>
        <v>—</v>
      </c>
      <c r="K11" s="127"/>
      <c r="L11" s="81" t="s">
        <v>90</v>
      </c>
      <c r="M11" s="26" t="s">
        <v>127</v>
      </c>
      <c r="N11" s="10" t="s">
        <v>77</v>
      </c>
      <c r="O11" s="26" t="s">
        <v>167</v>
      </c>
      <c r="P11" s="10" t="s">
        <v>75</v>
      </c>
      <c r="Q11" s="26" t="s">
        <v>128</v>
      </c>
      <c r="R11" s="10" t="s">
        <v>74</v>
      </c>
      <c r="S11" s="26"/>
      <c r="T11" s="20"/>
      <c r="U11" s="89"/>
      <c r="V11" s="6"/>
      <c r="W11" s="25" t="s">
        <v>162</v>
      </c>
      <c r="X11" s="10" t="s">
        <v>79</v>
      </c>
      <c r="Y11" s="26"/>
      <c r="Z11" s="10" t="s">
        <v>80</v>
      </c>
      <c r="AA11" s="26" t="s">
        <v>107</v>
      </c>
      <c r="AB11" s="10" t="s">
        <v>81</v>
      </c>
      <c r="AC11" s="35" t="s">
        <v>108</v>
      </c>
      <c r="AD11" s="13" t="s">
        <v>83</v>
      </c>
      <c r="AE11" s="25" t="s">
        <v>120</v>
      </c>
      <c r="AF11" s="16" t="s">
        <v>64</v>
      </c>
      <c r="AG11" s="27"/>
      <c r="AH11" s="207" t="s">
        <v>62</v>
      </c>
      <c r="AI11" s="208"/>
      <c r="AJ11" s="208"/>
      <c r="AK11" s="209"/>
      <c r="AL11" s="96"/>
      <c r="AM11" s="234" t="str">
        <f>HLOOKUP(A2,settings_LNG!A1:AD262,27,FALSE)</f>
        <v>Introduzca acentos después del carácter. Todos los acentos se resaltan con el mismo color de fondo.</v>
      </c>
      <c r="AN11" s="235"/>
      <c r="AO11" s="235"/>
      <c r="AP11" s="235"/>
      <c r="AQ11" s="235"/>
      <c r="AR11" s="235"/>
      <c r="AS11" s="236"/>
      <c r="AT11" s="97"/>
    </row>
    <row r="12" spans="1:46" ht="15.6" customHeight="1" thickBot="1" x14ac:dyDescent="0.4">
      <c r="B12" s="95"/>
      <c r="C12" s="96"/>
      <c r="D12" s="96"/>
      <c r="E12" s="96"/>
      <c r="F12" s="96"/>
      <c r="G12" s="96"/>
      <c r="H12" s="220"/>
      <c r="I12" s="221"/>
      <c r="J12" s="128" t="str">
        <f>IF( $D$53="Disable","—", $D$53)</f>
        <v>LCtrl</v>
      </c>
      <c r="K12" s="129"/>
      <c r="L12" s="82" t="s">
        <v>28</v>
      </c>
      <c r="M12" s="2" t="s">
        <v>104</v>
      </c>
      <c r="N12" s="3" t="s">
        <v>77</v>
      </c>
      <c r="O12" s="2" t="s">
        <v>13</v>
      </c>
      <c r="P12" s="3" t="s">
        <v>75</v>
      </c>
      <c r="Q12" s="2" t="s">
        <v>9</v>
      </c>
      <c r="R12" s="3" t="s">
        <v>74</v>
      </c>
      <c r="S12" s="2" t="s">
        <v>105</v>
      </c>
      <c r="T12" s="29" t="s">
        <v>73</v>
      </c>
      <c r="U12" s="2"/>
      <c r="V12" s="29" t="s">
        <v>23</v>
      </c>
      <c r="W12" s="2" t="s">
        <v>93</v>
      </c>
      <c r="X12" s="29" t="s">
        <v>52</v>
      </c>
      <c r="Y12" s="2" t="s">
        <v>148</v>
      </c>
      <c r="Z12" s="29" t="s">
        <v>53</v>
      </c>
      <c r="AA12" s="2" t="s">
        <v>16</v>
      </c>
      <c r="AB12" s="29" t="s">
        <v>54</v>
      </c>
      <c r="AC12" s="34" t="s">
        <v>106</v>
      </c>
      <c r="AD12" s="31" t="s">
        <v>61</v>
      </c>
      <c r="AE12" s="2" t="s">
        <v>107</v>
      </c>
      <c r="AF12" s="8" t="s">
        <v>10</v>
      </c>
      <c r="AG12" s="7" t="s">
        <v>108</v>
      </c>
      <c r="AH12" s="207"/>
      <c r="AI12" s="208"/>
      <c r="AJ12" s="208"/>
      <c r="AK12" s="209"/>
      <c r="AL12" s="96"/>
      <c r="AM12" s="237"/>
      <c r="AN12" s="238"/>
      <c r="AO12" s="238"/>
      <c r="AP12" s="238"/>
      <c r="AQ12" s="238"/>
      <c r="AR12" s="238"/>
      <c r="AS12" s="239"/>
      <c r="AT12" s="97"/>
    </row>
    <row r="13" spans="1:46" ht="23.4" customHeight="1" thickBot="1" x14ac:dyDescent="0.4">
      <c r="B13" s="95"/>
      <c r="C13" s="265" t="str">
        <f>HLOOKUP(A2,settings_LNG!A1:AD262,23,FALSE)</f>
        <v>El fondo azul muestra las diferencias con el diseño de I. Birman. El fondo amarillo muestra las teclas de control del cursor de texto y otras teclas, que normalmente se encuentran a la derecha de Intro. Esc, Ent, Bs duplican las teclas y son más por conveniencia.</v>
      </c>
      <c r="D13" s="266"/>
      <c r="E13" s="266"/>
      <c r="F13" s="267"/>
      <c r="G13" s="96"/>
      <c r="H13" s="213" t="s">
        <v>257</v>
      </c>
      <c r="I13" s="214"/>
      <c r="J13" s="214"/>
      <c r="K13" s="215"/>
      <c r="L13" s="66" t="s">
        <v>280</v>
      </c>
      <c r="M13" s="80" t="s">
        <v>280</v>
      </c>
      <c r="N13" s="66" t="s">
        <v>282</v>
      </c>
      <c r="O13" s="80" t="s">
        <v>282</v>
      </c>
      <c r="P13" s="66" t="s">
        <v>284</v>
      </c>
      <c r="Q13" s="80" t="s">
        <v>284</v>
      </c>
      <c r="R13" s="68" t="s">
        <v>286</v>
      </c>
      <c r="S13" s="60" t="s">
        <v>286</v>
      </c>
      <c r="T13" s="66" t="s">
        <v>288</v>
      </c>
      <c r="U13" s="80" t="s">
        <v>288</v>
      </c>
      <c r="V13" s="66" t="s">
        <v>290</v>
      </c>
      <c r="W13" s="80" t="s">
        <v>290</v>
      </c>
      <c r="X13" s="69" t="s">
        <v>292</v>
      </c>
      <c r="Y13" s="61" t="s">
        <v>292</v>
      </c>
      <c r="Z13" s="66" t="s">
        <v>294</v>
      </c>
      <c r="AA13" s="80" t="s">
        <v>294</v>
      </c>
      <c r="AB13" s="66" t="s">
        <v>296</v>
      </c>
      <c r="AC13" s="80" t="s">
        <v>296</v>
      </c>
      <c r="AD13" s="66" t="s">
        <v>298</v>
      </c>
      <c r="AE13" s="80" t="s">
        <v>533</v>
      </c>
      <c r="AF13" s="75" t="s">
        <v>10</v>
      </c>
      <c r="AG13" s="59" t="s">
        <v>512</v>
      </c>
      <c r="AH13" s="210"/>
      <c r="AI13" s="211"/>
      <c r="AJ13" s="211"/>
      <c r="AK13" s="212"/>
      <c r="AL13" s="96"/>
      <c r="AM13" s="240"/>
      <c r="AN13" s="241"/>
      <c r="AO13" s="241"/>
      <c r="AP13" s="241"/>
      <c r="AQ13" s="241"/>
      <c r="AR13" s="241"/>
      <c r="AS13" s="242"/>
      <c r="AT13" s="97"/>
    </row>
    <row r="14" spans="1:46" ht="15.6" customHeight="1" x14ac:dyDescent="0.5">
      <c r="B14" s="95"/>
      <c r="C14" s="268"/>
      <c r="D14" s="269"/>
      <c r="E14" s="269"/>
      <c r="F14" s="270"/>
      <c r="G14" s="96"/>
      <c r="H14" s="216" t="str">
        <f>IF( $D$55="Disable","—", IF( $D$55="AllLayouts", " LngALL", IF(AND($D$55&gt;=1,$D$55&lt;=8), " Lng" &amp; $D$55, " " &amp; $D$55 ) ))</f>
        <v xml:space="preserve"> Lng1</v>
      </c>
      <c r="I14" s="126"/>
      <c r="J14" s="126"/>
      <c r="K14" s="126"/>
      <c r="L14" s="127"/>
      <c r="M14" s="81" t="s">
        <v>91</v>
      </c>
      <c r="N14" s="37" t="s">
        <v>163</v>
      </c>
      <c r="O14" s="11" t="s">
        <v>75</v>
      </c>
      <c r="P14" s="28" t="s">
        <v>59</v>
      </c>
      <c r="Q14" s="11" t="s">
        <v>74</v>
      </c>
      <c r="R14" s="26" t="s">
        <v>129</v>
      </c>
      <c r="S14" s="17"/>
      <c r="T14" s="25" t="s">
        <v>121</v>
      </c>
      <c r="U14" s="16" t="s">
        <v>92</v>
      </c>
      <c r="V14" s="26" t="s">
        <v>130</v>
      </c>
      <c r="W14" s="6"/>
      <c r="X14" s="25" t="s">
        <v>122</v>
      </c>
      <c r="Y14" s="16" t="s">
        <v>57</v>
      </c>
      <c r="Z14" s="26"/>
      <c r="AA14" s="16" t="s">
        <v>15</v>
      </c>
      <c r="AB14" s="26" t="s">
        <v>15</v>
      </c>
      <c r="AC14" s="16" t="s">
        <v>16</v>
      </c>
      <c r="AD14" s="26" t="s">
        <v>16</v>
      </c>
      <c r="AE14" s="16" t="s">
        <v>59</v>
      </c>
      <c r="AF14" s="25" t="s">
        <v>69</v>
      </c>
      <c r="AG14" s="216" t="str">
        <f>IF( $D$56="Disable","—", IF( $D$56="AllLayouts", " LngALL", IF(AND($D$56&gt;=1,$D$56&lt;=8), " Lng" &amp; $D$56, " " &amp; $D$56 ) ))</f>
        <v xml:space="preserve"> Lng2</v>
      </c>
      <c r="AH14" s="126"/>
      <c r="AI14" s="126"/>
      <c r="AJ14" s="126"/>
      <c r="AK14" s="127"/>
      <c r="AL14" s="96"/>
      <c r="AM14" s="96"/>
      <c r="AN14" s="96"/>
      <c r="AO14" s="96"/>
      <c r="AP14" s="96"/>
      <c r="AQ14" s="96"/>
      <c r="AR14" s="96"/>
      <c r="AS14" s="96"/>
      <c r="AT14" s="97"/>
    </row>
    <row r="15" spans="1:46" ht="15.6" customHeight="1" thickBot="1" x14ac:dyDescent="0.5">
      <c r="B15" s="95"/>
      <c r="C15" s="268"/>
      <c r="D15" s="269"/>
      <c r="E15" s="269"/>
      <c r="F15" s="270"/>
      <c r="G15" s="96"/>
      <c r="H15" s="144"/>
      <c r="I15" s="217"/>
      <c r="J15" s="217"/>
      <c r="K15" s="217"/>
      <c r="L15" s="145"/>
      <c r="M15" s="83" t="s">
        <v>27</v>
      </c>
      <c r="N15" s="2"/>
      <c r="O15" s="22" t="s">
        <v>30</v>
      </c>
      <c r="P15" s="2" t="s">
        <v>109</v>
      </c>
      <c r="Q15" s="3" t="s">
        <v>87</v>
      </c>
      <c r="R15" s="2" t="s">
        <v>110</v>
      </c>
      <c r="S15" s="29" t="s">
        <v>70</v>
      </c>
      <c r="T15" s="2" t="s">
        <v>53</v>
      </c>
      <c r="U15" s="22" t="s">
        <v>85</v>
      </c>
      <c r="V15" s="2" t="s">
        <v>111</v>
      </c>
      <c r="W15" s="32" t="s">
        <v>55</v>
      </c>
      <c r="X15" s="2"/>
      <c r="Y15" s="3" t="s">
        <v>56</v>
      </c>
      <c r="Z15" s="2" t="s">
        <v>56</v>
      </c>
      <c r="AA15" s="3" t="s">
        <v>150</v>
      </c>
      <c r="AB15" s="2" t="s">
        <v>11</v>
      </c>
      <c r="AC15" s="3" t="s">
        <v>151</v>
      </c>
      <c r="AD15" s="2" t="s">
        <v>12</v>
      </c>
      <c r="AE15" s="3" t="s">
        <v>58</v>
      </c>
      <c r="AF15" s="2" t="s">
        <v>58</v>
      </c>
      <c r="AG15" s="144"/>
      <c r="AH15" s="217"/>
      <c r="AI15" s="217"/>
      <c r="AJ15" s="217"/>
      <c r="AK15" s="145"/>
      <c r="AL15" s="96"/>
      <c r="AM15" s="243" t="str">
        <f>HLOOKUP(A2,settings_LNG!A1:AD263,28,FALSE)</f>
        <v>Espacio ininterrumpido U+00A0 Alt+0160 (ancho fijo solo en Word, ¡no en los navegadores!)
+MAYÚS: espacio estrecho sin interrupciones U+202F Alt+8239 (ancho fijo) Ideal para, por ejemplo, pero indistinguible de un espacio en Word.</v>
      </c>
      <c r="AN15" s="244"/>
      <c r="AO15" s="244"/>
      <c r="AP15" s="244"/>
      <c r="AQ15" s="244"/>
      <c r="AR15" s="244"/>
      <c r="AS15" s="245"/>
      <c r="AT15" s="97"/>
    </row>
    <row r="16" spans="1:46" ht="23.4" customHeight="1" thickBot="1" x14ac:dyDescent="0.4">
      <c r="B16" s="95"/>
      <c r="C16" s="268"/>
      <c r="D16" s="269"/>
      <c r="E16" s="269"/>
      <c r="F16" s="270"/>
      <c r="G16" s="96"/>
      <c r="H16" s="14" t="s">
        <v>32</v>
      </c>
      <c r="I16" s="15" t="s">
        <v>33</v>
      </c>
      <c r="J16" s="9" t="s">
        <v>26</v>
      </c>
      <c r="K16" s="23" t="s">
        <v>34</v>
      </c>
      <c r="L16" s="24" t="s">
        <v>35</v>
      </c>
      <c r="M16" s="66" t="s">
        <v>301</v>
      </c>
      <c r="N16" s="80" t="s">
        <v>301</v>
      </c>
      <c r="O16" s="66" t="s">
        <v>303</v>
      </c>
      <c r="P16" s="80" t="s">
        <v>303</v>
      </c>
      <c r="Q16" s="66" t="s">
        <v>305</v>
      </c>
      <c r="R16" s="80" t="s">
        <v>305</v>
      </c>
      <c r="S16" s="66" t="s">
        <v>307</v>
      </c>
      <c r="T16" s="80" t="s">
        <v>307</v>
      </c>
      <c r="U16" s="66" t="s">
        <v>309</v>
      </c>
      <c r="V16" s="80" t="s">
        <v>309</v>
      </c>
      <c r="W16" s="66" t="s">
        <v>311</v>
      </c>
      <c r="X16" s="80" t="s">
        <v>311</v>
      </c>
      <c r="Y16" s="88" t="s">
        <v>313</v>
      </c>
      <c r="Z16" s="80" t="s">
        <v>313</v>
      </c>
      <c r="AA16" s="66" t="s">
        <v>315</v>
      </c>
      <c r="AB16" s="80" t="s">
        <v>315</v>
      </c>
      <c r="AC16" s="66" t="s">
        <v>317</v>
      </c>
      <c r="AD16" s="80" t="s">
        <v>317</v>
      </c>
      <c r="AE16" s="66" t="s">
        <v>319</v>
      </c>
      <c r="AF16" s="80" t="s">
        <v>20</v>
      </c>
      <c r="AG16" s="14" t="s">
        <v>32</v>
      </c>
      <c r="AH16" s="15" t="s">
        <v>33</v>
      </c>
      <c r="AI16" s="9" t="s">
        <v>26</v>
      </c>
      <c r="AJ16" s="23" t="s">
        <v>34</v>
      </c>
      <c r="AK16" s="24" t="s">
        <v>35</v>
      </c>
      <c r="AL16" s="96"/>
      <c r="AM16" s="246"/>
      <c r="AN16" s="247"/>
      <c r="AO16" s="247"/>
      <c r="AP16" s="247"/>
      <c r="AQ16" s="247"/>
      <c r="AR16" s="247"/>
      <c r="AS16" s="248"/>
      <c r="AT16" s="97"/>
    </row>
    <row r="17" spans="2:46" ht="15.6" customHeight="1" x14ac:dyDescent="0.45">
      <c r="B17" s="95"/>
      <c r="C17" s="268"/>
      <c r="D17" s="269"/>
      <c r="E17" s="269"/>
      <c r="F17" s="270"/>
      <c r="G17" s="96"/>
      <c r="H17" s="143" t="str">
        <f>IF( $D$57="Disable","—", IF( $D$57="AllLayouts", " LngALL", IF(AND($D$57&gt;=1,$D$57&lt;=8), " Lng" &amp; $D$57, " " &amp; $D$57 ) ))</f>
        <v xml:space="preserve"> </v>
      </c>
      <c r="I17" s="127"/>
      <c r="J17" s="171"/>
      <c r="K17" s="172"/>
      <c r="L17" s="292"/>
      <c r="M17" s="293"/>
      <c r="N17" s="296"/>
      <c r="O17" s="297"/>
      <c r="P17" s="297"/>
      <c r="Q17" s="297"/>
      <c r="R17" s="297"/>
      <c r="S17" s="297"/>
      <c r="T17" s="297"/>
      <c r="U17" s="297"/>
      <c r="V17" s="297"/>
      <c r="W17" s="297"/>
      <c r="X17" s="297"/>
      <c r="Y17" s="297"/>
      <c r="Z17" s="297"/>
      <c r="AA17" s="297"/>
      <c r="AB17" s="297"/>
      <c r="AC17" s="298"/>
      <c r="AD17" s="143" t="str">
        <f>IF( $D$51="Disable","—", IF( $D$51="AllLayouts", " LngALL", IF(AND($D$51&gt;=1,$D$51&lt;=8), " Lng" &amp; $D$51, " " &amp; $D$51 ) ))</f>
        <v xml:space="preserve"> Lng3</v>
      </c>
      <c r="AE17" s="127"/>
      <c r="AF17" s="143" t="str">
        <f>IF( $D$49="Disable","—", IF( $D$49="AllLayouts", " LngALL", IF(AND($D$49&gt;=1,$D$49&lt;=8), " Lng" &amp; $D$49, " " &amp; $D$49 ) ))</f>
        <v>—</v>
      </c>
      <c r="AG17" s="127"/>
      <c r="AH17" s="171"/>
      <c r="AI17" s="172"/>
      <c r="AJ17" s="143" t="str">
        <f>IF( $D$59="Disable","—", IF( $D$59="AllLayouts", " LngALL", IF(AND($D$59&gt;=1,$D$59&lt;=8), " Lng" &amp; $D$59, " " &amp; $D$59 ) ))</f>
        <v>—</v>
      </c>
      <c r="AK17" s="127"/>
      <c r="AL17" s="96"/>
      <c r="AM17" s="246"/>
      <c r="AN17" s="247"/>
      <c r="AO17" s="247"/>
      <c r="AP17" s="247"/>
      <c r="AQ17" s="247"/>
      <c r="AR17" s="247"/>
      <c r="AS17" s="248"/>
      <c r="AT17" s="97"/>
    </row>
    <row r="18" spans="2:46" ht="15.6" customHeight="1" thickBot="1" x14ac:dyDescent="0.5">
      <c r="B18" s="95"/>
      <c r="C18" s="268"/>
      <c r="D18" s="269"/>
      <c r="E18" s="269"/>
      <c r="F18" s="270"/>
      <c r="G18" s="96"/>
      <c r="H18" s="144"/>
      <c r="I18" s="145"/>
      <c r="J18" s="163"/>
      <c r="K18" s="165"/>
      <c r="L18" s="294"/>
      <c r="M18" s="295"/>
      <c r="N18" s="163"/>
      <c r="O18" s="164"/>
      <c r="P18" s="164"/>
      <c r="Q18" s="164"/>
      <c r="R18" s="164"/>
      <c r="S18" s="164"/>
      <c r="T18" s="164"/>
      <c r="U18" s="164"/>
      <c r="V18" s="164"/>
      <c r="W18" s="164"/>
      <c r="X18" s="164"/>
      <c r="Y18" s="164"/>
      <c r="Z18" s="164"/>
      <c r="AA18" s="164"/>
      <c r="AB18" s="164"/>
      <c r="AC18" s="165"/>
      <c r="AD18" s="177" t="str">
        <f>IF( $D$50="Disable","—", $D$50)</f>
        <v>—</v>
      </c>
      <c r="AE18" s="129"/>
      <c r="AF18" s="177" t="str">
        <f>IF( $D$48="Disable","—", $D$48)</f>
        <v>—</v>
      </c>
      <c r="AG18" s="129"/>
      <c r="AH18" s="173" t="s">
        <v>25</v>
      </c>
      <c r="AI18" s="174"/>
      <c r="AJ18" s="177" t="str">
        <f>IF( $D$58="Disable","—", $D$58)</f>
        <v>RAlt</v>
      </c>
      <c r="AK18" s="129"/>
      <c r="AL18" s="96"/>
      <c r="AM18" s="246"/>
      <c r="AN18" s="247"/>
      <c r="AO18" s="247"/>
      <c r="AP18" s="247"/>
      <c r="AQ18" s="247"/>
      <c r="AR18" s="247"/>
      <c r="AS18" s="248"/>
      <c r="AT18" s="97"/>
    </row>
    <row r="19" spans="2:46" ht="23.4" customHeight="1" thickBot="1" x14ac:dyDescent="0.6">
      <c r="B19" s="95"/>
      <c r="C19" s="268"/>
      <c r="D19" s="269"/>
      <c r="E19" s="269"/>
      <c r="F19" s="270"/>
      <c r="G19" s="96"/>
      <c r="H19" s="139" t="s">
        <v>131</v>
      </c>
      <c r="I19" s="140"/>
      <c r="J19" s="139" t="s">
        <v>132</v>
      </c>
      <c r="K19" s="140"/>
      <c r="L19" s="166" t="s">
        <v>133</v>
      </c>
      <c r="M19" s="167"/>
      <c r="N19" s="168" t="str">
        <f>IF( $D$60="Disable","—", IF( $D$60="AllLayouts", " LngALL", IF(AND($D$60&gt;=1,$D$60&lt;=8), " Lng" &amp; $D$60, " " &amp; $D$60 ) ))</f>
        <v xml:space="preserve"> Lng4</v>
      </c>
      <c r="O19" s="169"/>
      <c r="P19" s="169"/>
      <c r="Q19" s="169"/>
      <c r="R19" s="170" t="str">
        <f>HLOOKUP(A2,settings_LNG!A1:AD262,5,FALSE)</f>
        <v>ESPACIO</v>
      </c>
      <c r="S19" s="170"/>
      <c r="T19" s="170"/>
      <c r="U19" s="170"/>
      <c r="V19" s="170"/>
      <c r="W19" s="170"/>
      <c r="X19" s="170"/>
      <c r="Y19" s="170"/>
      <c r="Z19" s="74" t="s">
        <v>36</v>
      </c>
      <c r="AA19" s="73" t="s">
        <v>159</v>
      </c>
      <c r="AB19" s="72" t="s">
        <v>161</v>
      </c>
      <c r="AC19" s="71" t="s">
        <v>36</v>
      </c>
      <c r="AD19" s="160" t="s">
        <v>133</v>
      </c>
      <c r="AE19" s="161"/>
      <c r="AF19" s="158" t="s">
        <v>132</v>
      </c>
      <c r="AG19" s="159"/>
      <c r="AH19" s="175" t="s">
        <v>70</v>
      </c>
      <c r="AI19" s="176"/>
      <c r="AJ19" s="139" t="s">
        <v>131</v>
      </c>
      <c r="AK19" s="140"/>
      <c r="AL19" s="96"/>
      <c r="AM19" s="246"/>
      <c r="AN19" s="247"/>
      <c r="AO19" s="247"/>
      <c r="AP19" s="247"/>
      <c r="AQ19" s="247"/>
      <c r="AR19" s="247"/>
      <c r="AS19" s="248"/>
      <c r="AT19" s="97"/>
    </row>
    <row r="20" spans="2:46" ht="6" customHeight="1" x14ac:dyDescent="0.35">
      <c r="B20" s="95"/>
      <c r="C20" s="268"/>
      <c r="D20" s="269"/>
      <c r="E20" s="269"/>
      <c r="F20" s="270"/>
      <c r="G20" s="96"/>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96"/>
      <c r="AM20" s="246"/>
      <c r="AN20" s="247"/>
      <c r="AO20" s="247"/>
      <c r="AP20" s="247"/>
      <c r="AQ20" s="247"/>
      <c r="AR20" s="247"/>
      <c r="AS20" s="248"/>
      <c r="AT20" s="97"/>
    </row>
    <row r="21" spans="2:46" ht="15.6" customHeight="1" x14ac:dyDescent="0.35">
      <c r="B21" s="95"/>
      <c r="C21" s="271"/>
      <c r="D21" s="272"/>
      <c r="E21" s="272"/>
      <c r="F21" s="273"/>
      <c r="G21" s="96"/>
      <c r="H21" s="275" t="str">
        <f>HLOOKUP(A2,settings_LNG!A1:AD262,6,FALSE)</f>
        <v>Las combinaciones se forman a partir de las teclas RAlt + "tecla, donde la inscripción del mismo color está encima" y de manera similar para RWin, LAlt</v>
      </c>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96"/>
      <c r="AM21" s="249"/>
      <c r="AN21" s="250"/>
      <c r="AO21" s="250"/>
      <c r="AP21" s="250"/>
      <c r="AQ21" s="250"/>
      <c r="AR21" s="250"/>
      <c r="AS21" s="251"/>
      <c r="AT21" s="97"/>
    </row>
    <row r="22" spans="2:46" ht="27" customHeight="1" x14ac:dyDescent="0.35">
      <c r="B22" s="95"/>
      <c r="C22" s="96"/>
      <c r="D22" s="96"/>
      <c r="E22" s="96"/>
      <c r="F22" s="96"/>
      <c r="G22" s="96"/>
      <c r="H22" s="288" t="str">
        <f>HLOOKUP(A2,settings_LNG!A1:AD262,7,FALSE)</f>
        <v>Encima de la tecla a la izquierda está la combinación para RAlt, ya la derecha para RWin. En la parte superior de la combinación también está presionando y manteniendo presionada la tecla Shift. Ejemplos:</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96"/>
      <c r="AM22" s="96"/>
      <c r="AN22" s="96"/>
      <c r="AO22" s="96"/>
      <c r="AP22" s="96"/>
      <c r="AQ22" s="96"/>
      <c r="AR22" s="96"/>
      <c r="AS22" s="96"/>
      <c r="AT22" s="97"/>
    </row>
    <row r="23" spans="2:46" ht="25.2" customHeight="1" x14ac:dyDescent="0.35">
      <c r="B23" s="95"/>
      <c r="C23" s="276" t="str">
        <f>HLOOKUP(A2,settings_LNG!A1:AD262,30,FALSE)</f>
        <v>Lng1, Lng2: generalmente listas de un idioma (primario y secundario). Lng3: cambio desde la tercera lista de diseños (generalmente idioma 1 y 2). Lng4: generalmente cambia entre diseños e idiomas alternativos. LngALL: cambia todos los diseños.</v>
      </c>
      <c r="D23" s="277"/>
      <c r="E23" s="277"/>
      <c r="F23" s="278"/>
      <c r="G23" s="96"/>
      <c r="H23" s="289" t="str">
        <f>HLOOKUP(A2,settings_LNG!A1:AD262,8,FALSE)</f>
        <v>Combinación
llaves</v>
      </c>
      <c r="I23" s="290"/>
      <c r="J23" s="291"/>
      <c r="K23" s="162" t="str">
        <f>HLOOKUP(A2,settings_LNG!A1:AD262,9,FALSE)</f>
        <v>Sin Turno</v>
      </c>
      <c r="L23" s="162"/>
      <c r="M23" s="162"/>
      <c r="N23" s="162"/>
      <c r="O23" s="162"/>
      <c r="P23" s="162"/>
      <c r="Q23" s="162"/>
      <c r="R23" s="162"/>
      <c r="S23" s="162" t="s">
        <v>136</v>
      </c>
      <c r="T23" s="162"/>
      <c r="U23" s="162"/>
      <c r="V23" s="162"/>
      <c r="W23" s="162"/>
      <c r="X23" s="162"/>
      <c r="Y23" s="162"/>
      <c r="Z23" s="162"/>
      <c r="AA23" s="162" t="str">
        <f>HLOOKUP(A2,settings_LNG!A1:AD262,10,FALSE)</f>
        <v>Nota</v>
      </c>
      <c r="AB23" s="162"/>
      <c r="AC23" s="162"/>
      <c r="AD23" s="162"/>
      <c r="AE23" s="162"/>
      <c r="AF23" s="162"/>
      <c r="AG23" s="162"/>
      <c r="AH23" s="162"/>
      <c r="AI23" s="162"/>
      <c r="AJ23" s="162"/>
      <c r="AK23" s="162"/>
      <c r="AL23" s="96"/>
      <c r="AM23" s="178" t="str">
        <f>HLOOKUP(A2,settings_LNG!A1:AD263,29,FALSE)</f>
        <v xml:space="preserve">Espacio corto U+2002 Alt+8194 En Space &amp;ensp; (ancho fijo, pero hay un salto de texto) ¡En Word se ve igual que sin saltos!
+MAYÚS: espacio de no separación U+2007 Alt+8199 (anchura numérica, para juego de mesa) </v>
      </c>
      <c r="AN23" s="179"/>
      <c r="AO23" s="179"/>
      <c r="AP23" s="179"/>
      <c r="AQ23" s="179"/>
      <c r="AR23" s="179"/>
      <c r="AS23" s="180"/>
      <c r="AT23" s="97"/>
    </row>
    <row r="24" spans="2:46" x14ac:dyDescent="0.35">
      <c r="B24" s="95"/>
      <c r="C24" s="279"/>
      <c r="D24" s="280"/>
      <c r="E24" s="280"/>
      <c r="F24" s="281"/>
      <c r="G24" s="96"/>
      <c r="H24" s="141" t="s">
        <v>153</v>
      </c>
      <c r="I24" s="141"/>
      <c r="J24" s="141"/>
      <c r="K24" s="149" t="s">
        <v>30</v>
      </c>
      <c r="L24" s="149"/>
      <c r="M24" s="149"/>
      <c r="N24" s="149"/>
      <c r="O24" s="149"/>
      <c r="P24" s="149"/>
      <c r="Q24" s="149"/>
      <c r="R24" s="149"/>
      <c r="S24" s="156" t="s">
        <v>139</v>
      </c>
      <c r="T24" s="156"/>
      <c r="U24" s="156"/>
      <c r="V24" s="156"/>
      <c r="W24" s="156"/>
      <c r="X24" s="156"/>
      <c r="Y24" s="156"/>
      <c r="Z24" s="156"/>
      <c r="AA24" s="157" t="str">
        <f>HLOOKUP(A2,settings_LNG!A1:AD262,11,FALSE)</f>
        <v>Ukr. Letra (sonido ruso e)</v>
      </c>
      <c r="AB24" s="157"/>
      <c r="AC24" s="157"/>
      <c r="AD24" s="157"/>
      <c r="AE24" s="157"/>
      <c r="AF24" s="157"/>
      <c r="AG24" s="157"/>
      <c r="AH24" s="157"/>
      <c r="AI24" s="157"/>
      <c r="AJ24" s="157"/>
      <c r="AK24" s="157"/>
      <c r="AL24" s="96"/>
      <c r="AM24" s="181"/>
      <c r="AN24" s="182"/>
      <c r="AO24" s="182"/>
      <c r="AP24" s="182"/>
      <c r="AQ24" s="182"/>
      <c r="AR24" s="182"/>
      <c r="AS24" s="183"/>
      <c r="AT24" s="97"/>
    </row>
    <row r="25" spans="2:46" x14ac:dyDescent="0.35">
      <c r="B25" s="95"/>
      <c r="C25" s="279"/>
      <c r="D25" s="280"/>
      <c r="E25" s="280"/>
      <c r="F25" s="281"/>
      <c r="G25" s="96"/>
      <c r="H25" s="141" t="s">
        <v>154</v>
      </c>
      <c r="I25" s="141"/>
      <c r="J25" s="141"/>
      <c r="K25" s="149" t="s">
        <v>87</v>
      </c>
      <c r="L25" s="149"/>
      <c r="M25" s="149"/>
      <c r="N25" s="149"/>
      <c r="O25" s="149"/>
      <c r="P25" s="149"/>
      <c r="Q25" s="149"/>
      <c r="R25" s="149"/>
      <c r="S25" s="156" t="s">
        <v>137</v>
      </c>
      <c r="T25" s="156"/>
      <c r="U25" s="156"/>
      <c r="V25" s="156"/>
      <c r="W25" s="156"/>
      <c r="X25" s="156"/>
      <c r="Y25" s="156"/>
      <c r="Z25" s="156"/>
      <c r="AA25" s="157" t="str">
        <f>HLOOKUP(A2,settings_LNG!A1:AD262,12,FALSE)</f>
        <v>Aquí · yavl. espacio (entrada rápida para gente perezosa)</v>
      </c>
      <c r="AB25" s="157"/>
      <c r="AC25" s="157"/>
      <c r="AD25" s="157"/>
      <c r="AE25" s="157"/>
      <c r="AF25" s="157"/>
      <c r="AG25" s="157"/>
      <c r="AH25" s="157"/>
      <c r="AI25" s="157"/>
      <c r="AJ25" s="157"/>
      <c r="AK25" s="157"/>
      <c r="AL25" s="96"/>
      <c r="AM25" s="181"/>
      <c r="AN25" s="182"/>
      <c r="AO25" s="182"/>
      <c r="AP25" s="182"/>
      <c r="AQ25" s="182"/>
      <c r="AR25" s="182"/>
      <c r="AS25" s="183"/>
      <c r="AT25" s="97"/>
    </row>
    <row r="26" spans="2:46" x14ac:dyDescent="0.35">
      <c r="B26" s="95"/>
      <c r="C26" s="279"/>
      <c r="D26" s="280"/>
      <c r="E26" s="280"/>
      <c r="F26" s="281"/>
      <c r="G26" s="96"/>
      <c r="H26" s="141" t="s">
        <v>155</v>
      </c>
      <c r="I26" s="141"/>
      <c r="J26" s="141"/>
      <c r="K26" s="149" t="s">
        <v>142</v>
      </c>
      <c r="L26" s="149"/>
      <c r="M26" s="149"/>
      <c r="N26" s="149"/>
      <c r="O26" s="149"/>
      <c r="P26" s="149"/>
      <c r="Q26" s="149"/>
      <c r="R26" s="149"/>
      <c r="S26" s="156"/>
      <c r="T26" s="156"/>
      <c r="U26" s="156"/>
      <c r="V26" s="156"/>
      <c r="W26" s="156"/>
      <c r="X26" s="156"/>
      <c r="Y26" s="156"/>
      <c r="Z26" s="156"/>
      <c r="AA26" s="157" t="str">
        <f>HLOOKUP(A2,settings_LNG!A1:AD262,13,FALSE)</f>
        <v>Más para elegir en el menú contextual</v>
      </c>
      <c r="AB26" s="157"/>
      <c r="AC26" s="157"/>
      <c r="AD26" s="157"/>
      <c r="AE26" s="157"/>
      <c r="AF26" s="157"/>
      <c r="AG26" s="157"/>
      <c r="AH26" s="157"/>
      <c r="AI26" s="157"/>
      <c r="AJ26" s="157"/>
      <c r="AK26" s="157"/>
      <c r="AL26" s="96"/>
      <c r="AM26" s="181"/>
      <c r="AN26" s="182"/>
      <c r="AO26" s="182"/>
      <c r="AP26" s="182"/>
      <c r="AQ26" s="182"/>
      <c r="AR26" s="182"/>
      <c r="AS26" s="183"/>
      <c r="AT26" s="97"/>
    </row>
    <row r="27" spans="2:46" x14ac:dyDescent="0.35">
      <c r="B27" s="95"/>
      <c r="C27" s="279"/>
      <c r="D27" s="280"/>
      <c r="E27" s="280"/>
      <c r="F27" s="281"/>
      <c r="G27" s="96"/>
      <c r="H27" s="141" t="s">
        <v>156</v>
      </c>
      <c r="I27" s="141"/>
      <c r="J27" s="141"/>
      <c r="K27" s="149" t="str">
        <f>HLOOKUP(A2,settings_LNG!A1:AD262,16,FALSE)</f>
        <v>Menú de contexto</v>
      </c>
      <c r="L27" s="149"/>
      <c r="M27" s="149"/>
      <c r="N27" s="149"/>
      <c r="O27" s="149"/>
      <c r="P27" s="149"/>
      <c r="Q27" s="149"/>
      <c r="R27" s="149"/>
      <c r="S27" s="156"/>
      <c r="T27" s="156"/>
      <c r="U27" s="156"/>
      <c r="V27" s="156"/>
      <c r="W27" s="156"/>
      <c r="X27" s="156"/>
      <c r="Y27" s="156"/>
      <c r="Z27" s="156"/>
      <c r="AA27" s="157" t="str">
        <f>HLOOKUP(A2,settings_LNG!A1:AD262,14,FALSE)</f>
        <v>Es el teclado, no el botón derecho del mouse.</v>
      </c>
      <c r="AB27" s="157"/>
      <c r="AC27" s="157"/>
      <c r="AD27" s="157"/>
      <c r="AE27" s="157"/>
      <c r="AF27" s="157"/>
      <c r="AG27" s="157"/>
      <c r="AH27" s="157"/>
      <c r="AI27" s="157"/>
      <c r="AJ27" s="157"/>
      <c r="AK27" s="157"/>
      <c r="AL27" s="96"/>
      <c r="AM27" s="181"/>
      <c r="AN27" s="182"/>
      <c r="AO27" s="182"/>
      <c r="AP27" s="182"/>
      <c r="AQ27" s="182"/>
      <c r="AR27" s="182"/>
      <c r="AS27" s="183"/>
      <c r="AT27" s="97"/>
    </row>
    <row r="28" spans="2:46" ht="15.6" customHeight="1" x14ac:dyDescent="0.35">
      <c r="B28" s="95"/>
      <c r="C28" s="279"/>
      <c r="D28" s="280"/>
      <c r="E28" s="280"/>
      <c r="F28" s="281"/>
      <c r="G28" s="96"/>
      <c r="H28" s="141" t="s">
        <v>157</v>
      </c>
      <c r="I28" s="141"/>
      <c r="J28" s="141"/>
      <c r="K28" s="142" t="s">
        <v>16</v>
      </c>
      <c r="L28" s="142"/>
      <c r="M28" s="142"/>
      <c r="N28" s="142"/>
      <c r="O28" s="142"/>
      <c r="P28" s="142"/>
      <c r="Q28" s="142"/>
      <c r="R28" s="142"/>
      <c r="S28" s="252" t="s">
        <v>107</v>
      </c>
      <c r="T28" s="252"/>
      <c r="U28" s="252"/>
      <c r="V28" s="252"/>
      <c r="W28" s="252"/>
      <c r="X28" s="252"/>
      <c r="Y28" s="252"/>
      <c r="Z28" s="252"/>
      <c r="AA28" s="157" t="str">
        <f>HLOOKUP(A2,settings_LNG!A1:AD262,15,FALSE)</f>
        <v>Ing. negativo corchete (cambiando 'interno en " ")</v>
      </c>
      <c r="AB28" s="157"/>
      <c r="AC28" s="157"/>
      <c r="AD28" s="157"/>
      <c r="AE28" s="157"/>
      <c r="AF28" s="157"/>
      <c r="AG28" s="157"/>
      <c r="AH28" s="157"/>
      <c r="AI28" s="157"/>
      <c r="AJ28" s="157"/>
      <c r="AK28" s="157"/>
      <c r="AL28" s="96"/>
      <c r="AM28" s="184"/>
      <c r="AN28" s="185"/>
      <c r="AO28" s="185"/>
      <c r="AP28" s="185"/>
      <c r="AQ28" s="185"/>
      <c r="AR28" s="185"/>
      <c r="AS28" s="186"/>
      <c r="AT28" s="97"/>
    </row>
    <row r="29" spans="2:46" x14ac:dyDescent="0.35">
      <c r="B29" s="95"/>
      <c r="C29" s="279"/>
      <c r="D29" s="280"/>
      <c r="E29" s="280"/>
      <c r="F29" s="281"/>
      <c r="G29" s="96"/>
      <c r="H29" s="286" t="str">
        <f>HLOOKUP(A2,settings_LNG!A1:AD262,17,FALSE)</f>
        <v>Soporte para combinaciones de teclas adicionales (si no están deshabilitadas en la configuración):</v>
      </c>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96"/>
      <c r="AM29" s="96"/>
      <c r="AN29" s="96"/>
      <c r="AO29" s="96"/>
      <c r="AP29" s="96"/>
      <c r="AQ29" s="96"/>
      <c r="AR29" s="96"/>
      <c r="AS29" s="96"/>
      <c r="AT29" s="97"/>
    </row>
    <row r="30" spans="2:46" x14ac:dyDescent="0.35">
      <c r="B30" s="95"/>
      <c r="C30" s="279"/>
      <c r="D30" s="280"/>
      <c r="E30" s="280"/>
      <c r="F30" s="281"/>
      <c r="G30" s="96"/>
      <c r="H30" s="275" t="str">
        <f>HLOOKUP(A2,settings_LNG!A1:AD262,18,FALSE)</f>
        <v>Pegar texto sin formato: Ctrl + Alt + V. Cambiar el diseño de una palabra ya escrita a la actual: RAlt + BackSpace</v>
      </c>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101"/>
      <c r="AM30" s="101"/>
      <c r="AN30" s="101"/>
      <c r="AO30" s="101"/>
      <c r="AP30" s="101"/>
      <c r="AQ30" s="101"/>
      <c r="AR30" s="101"/>
      <c r="AS30" s="96"/>
      <c r="AT30" s="97"/>
    </row>
    <row r="31" spans="2:46" x14ac:dyDescent="0.35">
      <c r="B31" s="95"/>
      <c r="C31" s="279"/>
      <c r="D31" s="280"/>
      <c r="E31" s="280"/>
      <c r="F31" s="281"/>
      <c r="G31" s="96"/>
      <c r="H31" s="275" t="str">
        <f>HLOOKUP(A2,settings_LNG!A1:AD262,19,FALSE)</f>
        <v>Texto seleccionado a minúsculas: Alt + Pausa (a mayúsculas: Alt + Shift + Pausa).</v>
      </c>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102"/>
      <c r="AM31" s="102"/>
      <c r="AN31" s="102"/>
      <c r="AO31" s="102"/>
      <c r="AP31" s="102"/>
      <c r="AQ31" s="102"/>
      <c r="AR31" s="102"/>
      <c r="AS31" s="96"/>
      <c r="AT31" s="97"/>
    </row>
    <row r="32" spans="2:46" ht="28.2" customHeight="1" x14ac:dyDescent="0.35">
      <c r="B32" s="95"/>
      <c r="C32" s="282"/>
      <c r="D32" s="283"/>
      <c r="E32" s="283"/>
      <c r="F32" s="284"/>
      <c r="G32" s="96"/>
      <c r="H32" s="274" t="str">
        <f>HLOOKUP(A2,settings_LNG!A1:AD263,20,FALSE)</f>
        <v>Transliteración (de translit_1) del texto seleccionado: Alt + ScrollLock, para nombres de archivo (de translit_2): Alt + Shift + ScrollLock, (del molde. Del cirílico al romano. Latín: Alt + Win + ScrollLock)</v>
      </c>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103"/>
      <c r="AM32" s="103"/>
      <c r="AN32" s="103"/>
      <c r="AO32" s="103"/>
      <c r="AP32" s="103"/>
      <c r="AQ32" s="103"/>
      <c r="AR32" s="103"/>
      <c r="AS32" s="96"/>
      <c r="AT32" s="97"/>
    </row>
    <row r="33" spans="1:46" x14ac:dyDescent="0.35">
      <c r="B33" s="104"/>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6"/>
    </row>
    <row r="38" spans="1:46" x14ac:dyDescent="0.35">
      <c r="A38" s="146" t="str">
        <f>settings_INI!B2</f>
        <v>Visibility of the alphabet =ru= Видимость алфавита</v>
      </c>
      <c r="B38" s="147"/>
      <c r="C38" s="147"/>
      <c r="D38" s="147"/>
      <c r="E38" s="147"/>
      <c r="F38" s="148"/>
    </row>
    <row r="39" spans="1:46" x14ac:dyDescent="0.35">
      <c r="A39" s="114" t="str">
        <f>settings_INI!B3</f>
        <v>Parameter</v>
      </c>
      <c r="B39" s="119"/>
      <c r="C39" s="115"/>
      <c r="D39" s="116" t="str">
        <f>settings_INI!C3</f>
        <v>Value</v>
      </c>
      <c r="E39" s="117"/>
      <c r="F39" s="117"/>
    </row>
    <row r="40" spans="1:46" ht="16.8" x14ac:dyDescent="0.35">
      <c r="A40" s="136" t="str">
        <f>settings_INI!B4</f>
        <v>Alphabet1_EN</v>
      </c>
      <c r="B40" s="137"/>
      <c r="C40" s="138"/>
      <c r="D40" s="118">
        <f>IF(settings_INI!C4="", "", settings_INI!C4)</f>
        <v>1</v>
      </c>
      <c r="E40" s="118"/>
      <c r="F40" s="118"/>
      <c r="H40" s="111" t="s">
        <v>556</v>
      </c>
      <c r="I40" s="110"/>
      <c r="J40" s="110"/>
      <c r="K40" s="110"/>
      <c r="L40" s="110"/>
      <c r="M40" s="110"/>
      <c r="N40" s="110"/>
      <c r="O40" s="110"/>
      <c r="P40" s="110"/>
      <c r="Q40" s="110"/>
      <c r="R40" s="110"/>
      <c r="S40" s="110"/>
    </row>
    <row r="41" spans="1:46" x14ac:dyDescent="0.35">
      <c r="A41" s="136" t="str">
        <f>settings_INI!B5</f>
        <v>Alphabet2</v>
      </c>
      <c r="B41" s="137"/>
      <c r="C41" s="138"/>
      <c r="D41" s="118">
        <f>IF(settings_INI!C5="", "", settings_INI!C5)</f>
        <v>1</v>
      </c>
      <c r="E41" s="118"/>
      <c r="F41" s="118"/>
    </row>
    <row r="42" spans="1:46" x14ac:dyDescent="0.35">
      <c r="A42" s="114" t="str">
        <f>settings_INI!B6</f>
        <v>INI file setup =ru= Настройки из INI файла</v>
      </c>
      <c r="B42" s="119"/>
      <c r="C42" s="119"/>
      <c r="D42" s="119"/>
      <c r="E42" s="119"/>
      <c r="F42" s="115"/>
    </row>
    <row r="43" spans="1:46" x14ac:dyDescent="0.35">
      <c r="A43" s="114" t="str">
        <f>settings_INI!B7</f>
        <v>Parameter</v>
      </c>
      <c r="B43" s="119"/>
      <c r="C43" s="115"/>
      <c r="D43" s="116" t="str">
        <f>settings_INI!C7</f>
        <v>Value</v>
      </c>
      <c r="E43" s="117"/>
      <c r="F43" s="117"/>
      <c r="H43" s="285"/>
      <c r="I43" s="285"/>
      <c r="J43" s="285"/>
      <c r="K43" s="285"/>
      <c r="L43" s="285"/>
      <c r="M43" s="285"/>
      <c r="N43" s="285"/>
      <c r="O43" s="285"/>
      <c r="P43" s="285"/>
      <c r="Q43" s="285"/>
      <c r="R43" s="285"/>
      <c r="S43" s="285"/>
      <c r="T43" s="285"/>
      <c r="U43" s="285"/>
      <c r="V43" s="285"/>
      <c r="W43" s="285"/>
      <c r="X43" s="285"/>
      <c r="Y43" s="285"/>
      <c r="Z43" s="285"/>
      <c r="AA43" s="285"/>
      <c r="AB43" s="285"/>
      <c r="AC43" s="285"/>
      <c r="AD43" s="285"/>
      <c r="AE43" s="285"/>
      <c r="AF43" s="285"/>
      <c r="AG43" s="285"/>
      <c r="AH43" s="285"/>
      <c r="AI43" s="285"/>
      <c r="AJ43" s="285"/>
      <c r="AK43" s="285"/>
    </row>
    <row r="44" spans="1:46" x14ac:dyDescent="0.35">
      <c r="A44" s="133" t="str">
        <f>settings_INI!B8</f>
        <v>RWinBirmanLayout</v>
      </c>
      <c r="B44" s="134"/>
      <c r="C44" s="135"/>
      <c r="D44" s="118">
        <f>IF(settings_INI!C8="", "", settings_INI!C8)</f>
        <v>1</v>
      </c>
      <c r="E44" s="118"/>
      <c r="F44" s="118"/>
    </row>
    <row r="45" spans="1:46" x14ac:dyDescent="0.35">
      <c r="A45" s="120" t="str">
        <f>settings_INI!B9</f>
        <v>RAltAddMouse</v>
      </c>
      <c r="B45" s="121"/>
      <c r="C45" s="122"/>
      <c r="D45" s="118">
        <f>IF(settings_INI!C9="", "", settings_INI!C9)</f>
        <v>1</v>
      </c>
      <c r="E45" s="118"/>
      <c r="F45" s="118"/>
    </row>
    <row r="46" spans="1:46" x14ac:dyDescent="0.35">
      <c r="A46" s="123" t="str">
        <f>settings_INI!B10</f>
        <v>RAltAddCursor</v>
      </c>
      <c r="B46" s="124"/>
      <c r="C46" s="125"/>
      <c r="D46" s="118">
        <f>IF(settings_INI!C10="", "", settings_INI!C10)</f>
        <v>1</v>
      </c>
      <c r="E46" s="118"/>
      <c r="F46" s="118"/>
    </row>
    <row r="47" spans="1:46" x14ac:dyDescent="0.35">
      <c r="A47" s="130" t="str">
        <f>settings_INI!B11</f>
        <v>RAltAddChars</v>
      </c>
      <c r="B47" s="131"/>
      <c r="C47" s="132"/>
      <c r="D47" s="118">
        <f>IF(settings_INI!C11="", "", settings_INI!C11)</f>
        <v>1</v>
      </c>
      <c r="E47" s="118"/>
      <c r="F47" s="118"/>
    </row>
    <row r="48" spans="1:46" x14ac:dyDescent="0.35">
      <c r="A48" s="133" t="str">
        <f>settings_INI!B12</f>
        <v>RWinReassign</v>
      </c>
      <c r="B48" s="134"/>
      <c r="C48" s="135"/>
      <c r="D48" s="118" t="str">
        <f>IF(settings_INI!C12="", "", settings_INI!C12)</f>
        <v>Disable</v>
      </c>
      <c r="E48" s="118"/>
      <c r="F48" s="118"/>
    </row>
    <row r="49" spans="1:6" x14ac:dyDescent="0.35">
      <c r="A49" s="133" t="str">
        <f>settings_INI!B13</f>
        <v>RWinOption</v>
      </c>
      <c r="B49" s="134"/>
      <c r="C49" s="135"/>
      <c r="D49" s="118" t="str">
        <f>IF(settings_INI!C13="", "", settings_INI!C13)</f>
        <v>Disable</v>
      </c>
      <c r="E49" s="118"/>
      <c r="F49" s="118"/>
    </row>
    <row r="50" spans="1:6" x14ac:dyDescent="0.35">
      <c r="A50" s="130" t="str">
        <f>settings_INI!B14</f>
        <v>RAltReassign</v>
      </c>
      <c r="B50" s="131"/>
      <c r="C50" s="132"/>
      <c r="D50" s="118" t="str">
        <f>IF(settings_INI!C14="", "", settings_INI!C14)</f>
        <v>Disable</v>
      </c>
      <c r="E50" s="118"/>
      <c r="F50" s="118"/>
    </row>
    <row r="51" spans="1:6" x14ac:dyDescent="0.35">
      <c r="A51" s="130" t="str">
        <f>settings_INI!B15</f>
        <v>RAltOption</v>
      </c>
      <c r="B51" s="131"/>
      <c r="C51" s="132"/>
      <c r="D51" s="118">
        <f>IF(settings_INI!C15="", "", settings_INI!C15)</f>
        <v>3</v>
      </c>
      <c r="E51" s="118"/>
      <c r="F51" s="118"/>
    </row>
    <row r="52" spans="1:6" x14ac:dyDescent="0.35">
      <c r="A52" s="153" t="str">
        <f>settings_INI!B16</f>
        <v>LShift_RShift_CapsLock</v>
      </c>
      <c r="B52" s="154"/>
      <c r="C52" s="155"/>
      <c r="D52" s="118">
        <f>IF(settings_INI!C16="", "", settings_INI!C16)</f>
        <v>1</v>
      </c>
      <c r="E52" s="118"/>
      <c r="F52" s="118"/>
    </row>
    <row r="53" spans="1:6" x14ac:dyDescent="0.35">
      <c r="A53" s="150" t="str">
        <f>settings_INI!B17</f>
        <v>CapsLockReassign</v>
      </c>
      <c r="B53" s="151"/>
      <c r="C53" s="152"/>
      <c r="D53" s="118" t="str">
        <f>IF(settings_INI!C17="", "", settings_INI!C17)</f>
        <v>LCtrl</v>
      </c>
      <c r="E53" s="118"/>
      <c r="F53" s="118"/>
    </row>
    <row r="54" spans="1:6" x14ac:dyDescent="0.35">
      <c r="A54" s="150" t="str">
        <f>settings_INI!B18</f>
        <v>CapsLockOption</v>
      </c>
      <c r="B54" s="151"/>
      <c r="C54" s="152"/>
      <c r="D54" s="118" t="str">
        <f>IF(settings_INI!C18="", "", settings_INI!C18)</f>
        <v>Disable</v>
      </c>
      <c r="E54" s="118"/>
      <c r="F54" s="118"/>
    </row>
    <row r="55" spans="1:6" x14ac:dyDescent="0.35">
      <c r="A55" s="150" t="str">
        <f>settings_INI!B19</f>
        <v>LShiftOption</v>
      </c>
      <c r="B55" s="151"/>
      <c r="C55" s="152"/>
      <c r="D55" s="118">
        <f>IF(settings_INI!C19="", "", settings_INI!C19)</f>
        <v>1</v>
      </c>
      <c r="E55" s="118"/>
      <c r="F55" s="118"/>
    </row>
    <row r="56" spans="1:6" x14ac:dyDescent="0.35">
      <c r="A56" s="150" t="str">
        <f>settings_INI!B20</f>
        <v>RShiftOption</v>
      </c>
      <c r="B56" s="151"/>
      <c r="C56" s="152"/>
      <c r="D56" s="118">
        <f>IF(settings_INI!C20="", "", settings_INI!C20)</f>
        <v>2</v>
      </c>
      <c r="E56" s="118"/>
      <c r="F56" s="118"/>
    </row>
    <row r="57" spans="1:6" x14ac:dyDescent="0.35">
      <c r="A57" s="150" t="str">
        <f>settings_INI!B21</f>
        <v>LCtrlOption</v>
      </c>
      <c r="B57" s="151"/>
      <c r="C57" s="152"/>
      <c r="D57" s="118" t="str">
        <f>IF(settings_INI!C21="", "", settings_INI!C21)</f>
        <v/>
      </c>
      <c r="E57" s="118"/>
      <c r="F57" s="118"/>
    </row>
    <row r="58" spans="1:6" x14ac:dyDescent="0.35">
      <c r="A58" s="150" t="str">
        <f>settings_INI!B22</f>
        <v>RCtrlReassign</v>
      </c>
      <c r="B58" s="151"/>
      <c r="C58" s="152"/>
      <c r="D58" s="118" t="str">
        <f>IF(settings_INI!C22="", "", settings_INI!C22)</f>
        <v>RAlt</v>
      </c>
      <c r="E58" s="118"/>
      <c r="F58" s="118"/>
    </row>
    <row r="59" spans="1:6" x14ac:dyDescent="0.35">
      <c r="A59" s="150" t="str">
        <f>settings_INI!B23</f>
        <v>RCtrlOption</v>
      </c>
      <c r="B59" s="151"/>
      <c r="C59" s="152"/>
      <c r="D59" s="118" t="str">
        <f>IF(settings_INI!C23="", "", settings_INI!C23)</f>
        <v>Disable</v>
      </c>
      <c r="E59" s="118"/>
      <c r="F59" s="118"/>
    </row>
    <row r="60" spans="1:6" x14ac:dyDescent="0.35">
      <c r="A60" s="136" t="str">
        <f>settings_INI!B24</f>
        <v>LAltSpaceOption</v>
      </c>
      <c r="B60" s="137"/>
      <c r="C60" s="138"/>
      <c r="D60" s="118">
        <f>IF(settings_INI!C24="", "", settings_INI!C24)</f>
        <v>4</v>
      </c>
      <c r="E60" s="118"/>
      <c r="F60" s="118"/>
    </row>
    <row r="61" spans="1:6" x14ac:dyDescent="0.35">
      <c r="A61" s="136" t="str">
        <f>settings_INI!B25</f>
        <v>LAlt13_Enable</v>
      </c>
      <c r="B61" s="137"/>
      <c r="C61" s="138"/>
      <c r="D61" s="118">
        <f>IF(settings_INI!C25="", "", settings_INI!C25)</f>
        <v>1</v>
      </c>
      <c r="E61" s="118"/>
      <c r="F61" s="118"/>
    </row>
  </sheetData>
  <mergeCells count="125">
    <mergeCell ref="I9:J9"/>
    <mergeCell ref="H10:J10"/>
    <mergeCell ref="H11:I12"/>
    <mergeCell ref="J11:K11"/>
    <mergeCell ref="AH11:AK13"/>
    <mergeCell ref="AM11:AS13"/>
    <mergeCell ref="J12:K12"/>
    <mergeCell ref="D3:F3"/>
    <mergeCell ref="H3:AG3"/>
    <mergeCell ref="AH3:AM3"/>
    <mergeCell ref="H4:AG4"/>
    <mergeCell ref="C5:F11"/>
    <mergeCell ref="AM5:AS5"/>
    <mergeCell ref="AJ7:AK7"/>
    <mergeCell ref="AM7:AS9"/>
    <mergeCell ref="I8:J8"/>
    <mergeCell ref="AI8:AK10"/>
    <mergeCell ref="C13:F21"/>
    <mergeCell ref="H13:K13"/>
    <mergeCell ref="H14:L15"/>
    <mergeCell ref="AG14:AK15"/>
    <mergeCell ref="AM15:AS21"/>
    <mergeCell ref="H17:I18"/>
    <mergeCell ref="J17:K17"/>
    <mergeCell ref="L17:M18"/>
    <mergeCell ref="N17:AC17"/>
    <mergeCell ref="AD17:AE17"/>
    <mergeCell ref="AF17:AG17"/>
    <mergeCell ref="AH17:AI17"/>
    <mergeCell ref="AJ17:AK17"/>
    <mergeCell ref="J18:K18"/>
    <mergeCell ref="N18:AC18"/>
    <mergeCell ref="AD18:AE18"/>
    <mergeCell ref="AF18:AG18"/>
    <mergeCell ref="AH18:AI18"/>
    <mergeCell ref="AJ18:AK18"/>
    <mergeCell ref="AF19:AG19"/>
    <mergeCell ref="AH19:AI19"/>
    <mergeCell ref="AJ19:AK19"/>
    <mergeCell ref="H20:AK20"/>
    <mergeCell ref="H21:AK21"/>
    <mergeCell ref="H22:AK22"/>
    <mergeCell ref="H19:I19"/>
    <mergeCell ref="J19:K19"/>
    <mergeCell ref="L19:M19"/>
    <mergeCell ref="N19:Q19"/>
    <mergeCell ref="R19:Y19"/>
    <mergeCell ref="AD19:AE19"/>
    <mergeCell ref="H26:J26"/>
    <mergeCell ref="K26:R26"/>
    <mergeCell ref="S26:Z26"/>
    <mergeCell ref="AA26:AK26"/>
    <mergeCell ref="AM23:AS28"/>
    <mergeCell ref="H24:J24"/>
    <mergeCell ref="K24:R24"/>
    <mergeCell ref="S24:Z24"/>
    <mergeCell ref="AA24:AK24"/>
    <mergeCell ref="H27:J27"/>
    <mergeCell ref="K27:R27"/>
    <mergeCell ref="S27:Z27"/>
    <mergeCell ref="AA27:AK27"/>
    <mergeCell ref="H28:J28"/>
    <mergeCell ref="K28:R28"/>
    <mergeCell ref="S28:Z28"/>
    <mergeCell ref="A40:C40"/>
    <mergeCell ref="D40:F40"/>
    <mergeCell ref="A41:C41"/>
    <mergeCell ref="D41:F41"/>
    <mergeCell ref="A42:F42"/>
    <mergeCell ref="A43:C43"/>
    <mergeCell ref="D43:F43"/>
    <mergeCell ref="H29:AK29"/>
    <mergeCell ref="H30:AK30"/>
    <mergeCell ref="H31:AK31"/>
    <mergeCell ref="H32:AK32"/>
    <mergeCell ref="A38:F38"/>
    <mergeCell ref="A39:C39"/>
    <mergeCell ref="D39:F39"/>
    <mergeCell ref="C23:F32"/>
    <mergeCell ref="H23:J23"/>
    <mergeCell ref="K23:R23"/>
    <mergeCell ref="S23:Z23"/>
    <mergeCell ref="AA23:AK23"/>
    <mergeCell ref="AA28:AK28"/>
    <mergeCell ref="H25:J25"/>
    <mergeCell ref="K25:R25"/>
    <mergeCell ref="S25:Z25"/>
    <mergeCell ref="AA25:AK25"/>
    <mergeCell ref="A47:C47"/>
    <mergeCell ref="D47:F47"/>
    <mergeCell ref="A48:C48"/>
    <mergeCell ref="D48:F48"/>
    <mergeCell ref="A49:C49"/>
    <mergeCell ref="D49:F49"/>
    <mergeCell ref="H43:AK43"/>
    <mergeCell ref="A44:C44"/>
    <mergeCell ref="D44:F44"/>
    <mergeCell ref="A45:C45"/>
    <mergeCell ref="D45:F45"/>
    <mergeCell ref="A46:C46"/>
    <mergeCell ref="D46:F46"/>
    <mergeCell ref="A53:C53"/>
    <mergeCell ref="D53:F53"/>
    <mergeCell ref="A54:C54"/>
    <mergeCell ref="D54:F54"/>
    <mergeCell ref="A55:C55"/>
    <mergeCell ref="D55:F55"/>
    <mergeCell ref="A50:C50"/>
    <mergeCell ref="D50:F50"/>
    <mergeCell ref="A51:C51"/>
    <mergeCell ref="D51:F51"/>
    <mergeCell ref="A52:C52"/>
    <mergeCell ref="D52:F52"/>
    <mergeCell ref="A59:C59"/>
    <mergeCell ref="D59:F59"/>
    <mergeCell ref="A60:C60"/>
    <mergeCell ref="D60:F60"/>
    <mergeCell ref="A61:C61"/>
    <mergeCell ref="D61:F61"/>
    <mergeCell ref="A56:C56"/>
    <mergeCell ref="D56:F56"/>
    <mergeCell ref="A57:C57"/>
    <mergeCell ref="D57:F57"/>
    <mergeCell ref="A58:C58"/>
    <mergeCell ref="D58:F58"/>
  </mergeCells>
  <conditionalFormatting sqref="K5:K6 M5:M6 O5:O6 Q5:Q6 S5:S6 U5:U6 W5:W6 Y5:Y6 AA5:AA6 AC5:AC6 AE5:AE6 AG5:AG6 L8:L9 N8:N9 P8:P9 R8:R9 T8:T9 V8:V9 X8:X9 Z8:Z9 AB8:AB9 AD8:AD9 AF8:AF9 AH8:AH9 M11:M12 O11:O12 Q11:Q12 S11:S12 W11:W12 U11:U12 Y11:Y12 AA11:AA12 AC11:AC12 AE11:AE12 AG11:AG12 N14:N15 P14:P15 R14:R15 T14:T15 V14:V15 X14:X15 Z14:Z15 AB14:AB15 AD14:AD15 AF14:AF15 I5:I6">
    <cfRule type="expression" dxfId="90" priority="27">
      <formula>($D$44&lt;&gt;1)</formula>
    </cfRule>
  </conditionalFormatting>
  <conditionalFormatting sqref="C5 W8 Y8 AA8 AC8 AD11 AB11 Z11 X11 O14 Q14 R11:R12 P11:P12 N11:N12 O8:O9 Q8:Q9 H8:I9">
    <cfRule type="expression" dxfId="89" priority="26">
      <formula>($D$45&lt;&gt;1)</formula>
    </cfRule>
  </conditionalFormatting>
  <conditionalFormatting sqref="X6 Z6 AB6 W9 Y9 AA9 AC9 AD12 AB12 Z12 X12 V12 T12 S15 W15 S9 U9">
    <cfRule type="expression" dxfId="88" priority="25">
      <formula>$D$46&lt;&gt;1</formula>
    </cfRule>
  </conditionalFormatting>
  <conditionalFormatting sqref="I7 D3">
    <cfRule type="expression" dxfId="87" priority="24">
      <formula>$D$61&lt;&gt;1</formula>
    </cfRule>
  </conditionalFormatting>
  <conditionalFormatting sqref="AM5 D3 AM7">
    <cfRule type="expression" dxfId="86" priority="23">
      <formula>$D$61&lt;&gt;1</formula>
    </cfRule>
  </conditionalFormatting>
  <conditionalFormatting sqref="AM11">
    <cfRule type="expression" dxfId="85" priority="22">
      <formula>$D$44&lt;&gt;1</formula>
    </cfRule>
  </conditionalFormatting>
  <conditionalFormatting sqref="X5:X6">
    <cfRule type="expression" dxfId="84" priority="21">
      <formula>$D$46&lt;&gt;1</formula>
    </cfRule>
  </conditionalFormatting>
  <conditionalFormatting sqref="H5:H6 J5:J6 L5:L6 N5:N6 P5:P6 R5:R6 T5:T6 V5:V6 AD5:AD6 AF5:AF6 AE8:AE9 AG8:AG9 K8:K9 M8:M9 L11:L12 M14:M15 O15 Q15 U14:U15 Y14:Y15 AA14:AA15 AC14:AC15 AF11:AF12 AE14:AE15 AH5:AK6">
    <cfRule type="expression" dxfId="83" priority="20">
      <formula>$D$47&lt;&gt;1</formula>
    </cfRule>
  </conditionalFormatting>
  <conditionalFormatting sqref="AH3:AM3">
    <cfRule type="expression" dxfId="82" priority="19">
      <formula>$D$47&lt;&gt;1</formula>
    </cfRule>
  </conditionalFormatting>
  <conditionalFormatting sqref="R19:Y19">
    <cfRule type="expression" dxfId="81" priority="18">
      <formula>$D$41&lt;&gt;1</formula>
    </cfRule>
  </conditionalFormatting>
  <conditionalFormatting sqref="H11:I12">
    <cfRule type="expression" dxfId="80" priority="17">
      <formula>$D$52&lt;&gt;1</formula>
    </cfRule>
  </conditionalFormatting>
  <conditionalFormatting sqref="K7 M7 O7 Q7 S7 U7 W7 Y7 AA7 AC7">
    <cfRule type="expression" dxfId="79" priority="16">
      <formula>$D$61&lt;&gt;1</formula>
    </cfRule>
  </conditionalFormatting>
  <conditionalFormatting sqref="AE7">
    <cfRule type="expression" dxfId="78" priority="15">
      <formula>$D$61&lt;&gt;1</formula>
    </cfRule>
  </conditionalFormatting>
  <conditionalFormatting sqref="AG7">
    <cfRule type="expression" dxfId="77" priority="14">
      <formula>$D$61&lt;&gt;1</formula>
    </cfRule>
  </conditionalFormatting>
  <conditionalFormatting sqref="AI7">
    <cfRule type="expression" dxfId="76" priority="13">
      <formula>$D$61&lt;&gt;1</formula>
    </cfRule>
  </conditionalFormatting>
  <conditionalFormatting sqref="K10 M10 O10 Q10 S10 U10 W10 Y10 AA10 AC10 AE10 AG10">
    <cfRule type="expression" dxfId="75" priority="6">
      <formula>$D$40&lt;&gt;1</formula>
    </cfRule>
  </conditionalFormatting>
  <conditionalFormatting sqref="L10 N10 P10 R10 T10 V10 X10 Z10 AB10 AD10 AF10 AH10">
    <cfRule type="expression" dxfId="74" priority="5">
      <formula>$D$41&lt;&gt;1</formula>
    </cfRule>
  </conditionalFormatting>
  <conditionalFormatting sqref="L13 N13 P13 R13 T13 V13 X13 Z13 AB13 AD13 AF13">
    <cfRule type="expression" dxfId="73" priority="4">
      <formula>$D$40&lt;&gt;1</formula>
    </cfRule>
  </conditionalFormatting>
  <conditionalFormatting sqref="AG13 AE13 AC13 AA13 Y13 W13 U13 S13 Q13 O13 M13">
    <cfRule type="expression" dxfId="72" priority="3">
      <formula>$D$41&lt;&gt;1</formula>
    </cfRule>
  </conditionalFormatting>
  <conditionalFormatting sqref="AE16 AC16 AA16 Y16 W16 U16 S16 Q16 O16 M16">
    <cfRule type="expression" dxfId="71" priority="2">
      <formula>$D$40&lt;&gt;1</formula>
    </cfRule>
  </conditionalFormatting>
  <conditionalFormatting sqref="N16 P16 R16 T16 V16 X16 Z16 AB16 AD16 AF16">
    <cfRule type="expression" dxfId="70" priority="1">
      <formula>$D$41&lt;&gt;1</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1"/>
  <sheetViews>
    <sheetView zoomScale="88" zoomScaleNormal="88" workbookViewId="0">
      <selection activeCell="AV2" sqref="AV2"/>
    </sheetView>
  </sheetViews>
  <sheetFormatPr defaultRowHeight="15.6" x14ac:dyDescent="0.35"/>
  <cols>
    <col min="1" max="1" width="15.6640625" style="5" customWidth="1"/>
    <col min="2" max="2" width="2.77734375" style="5" customWidth="1"/>
    <col min="3" max="4" width="7.21875" style="5" customWidth="1"/>
    <col min="5" max="5" width="8.88671875" style="5"/>
    <col min="6" max="6" width="9" style="5" customWidth="1"/>
    <col min="7" max="7" width="1.77734375" style="5" customWidth="1"/>
    <col min="8" max="37" width="4.21875" style="5" customWidth="1"/>
    <col min="38" max="43" width="3.109375" style="5" customWidth="1"/>
    <col min="44" max="44" width="8" style="5" customWidth="1"/>
    <col min="45" max="45" width="3.109375" style="5" customWidth="1"/>
    <col min="46" max="46" width="2.6640625" style="5" customWidth="1"/>
    <col min="47" max="16384" width="8.88671875" style="5"/>
  </cols>
  <sheetData>
    <row r="1" spans="1:46" ht="10.199999999999999" customHeight="1" x14ac:dyDescent="0.35"/>
    <row r="2" spans="1:46" x14ac:dyDescent="0.35">
      <c r="A2" s="39" t="s">
        <v>170</v>
      </c>
      <c r="B2" s="91"/>
      <c r="C2" s="92"/>
      <c r="D2" s="92"/>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2"/>
      <c r="AM2" s="92"/>
      <c r="AN2" s="92"/>
      <c r="AO2" s="92"/>
      <c r="AP2" s="92"/>
      <c r="AQ2" s="92"/>
      <c r="AR2" s="92"/>
      <c r="AS2" s="92"/>
      <c r="AT2" s="94"/>
    </row>
    <row r="3" spans="1:46" ht="20.399999999999999" customHeight="1" x14ac:dyDescent="0.45">
      <c r="B3" s="95"/>
      <c r="C3" s="96"/>
      <c r="D3" s="253" t="str">
        <f>HLOOKUP(A2,settings_LNG!A1:AD262,21,FALSE)</f>
        <v>Апостроф для укр. яз</v>
      </c>
      <c r="E3" s="254"/>
      <c r="F3" s="255"/>
      <c r="G3" s="96"/>
      <c r="H3" s="187" t="str">
        <f>HLOOKUP(A2,settings_LNG!A1:AD262,2,FALSE)</f>
        <v>Розширення розкладки клавіатури у програмі "Keybord Assistant 2.0.0"</v>
      </c>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8" t="str">
        <f>HLOOKUP(A2,settings_LNG!A1:AD262,24,FALSE)</f>
        <v>Короткий тире</v>
      </c>
      <c r="AI3" s="189"/>
      <c r="AJ3" s="189"/>
      <c r="AK3" s="189"/>
      <c r="AL3" s="189"/>
      <c r="AM3" s="190"/>
      <c r="AN3" s="96"/>
      <c r="AO3" s="96"/>
      <c r="AP3" s="96"/>
      <c r="AQ3" s="96"/>
      <c r="AR3" s="96"/>
      <c r="AS3" s="96"/>
      <c r="AT3" s="97"/>
    </row>
    <row r="4" spans="1:46" ht="17.399999999999999" thickBot="1" x14ac:dyDescent="0.4">
      <c r="B4" s="95"/>
      <c r="C4" s="98"/>
      <c r="D4" s="98"/>
      <c r="E4" s="98"/>
      <c r="F4" s="98"/>
      <c r="G4" s="96"/>
      <c r="H4" s="191" t="str">
        <f>HLOOKUP(A2,settings_LNG!A1:AD262,3,FALSE)</f>
        <v>Автор програми: Крутов А.Ю.; E-mail: kaiu@mail.ru; website: kaiu.narod.ru</v>
      </c>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96"/>
      <c r="AI4" s="96"/>
      <c r="AJ4" s="96"/>
      <c r="AK4" s="96"/>
      <c r="AL4" s="96"/>
      <c r="AM4" s="96"/>
      <c r="AN4" s="96"/>
      <c r="AO4" s="96"/>
      <c r="AP4" s="96"/>
      <c r="AQ4" s="96"/>
      <c r="AR4" s="96"/>
      <c r="AS4" s="96"/>
      <c r="AT4" s="97"/>
    </row>
    <row r="5" spans="1:46" s="1" customFormat="1" ht="15.6" customHeight="1" x14ac:dyDescent="0.35">
      <c r="B5" s="99"/>
      <c r="C5" s="256" t="str">
        <f>HLOOKUP(A2,settings_LNG!A1:AD262,22,FALSE)</f>
        <v>RAlt+Tab+m## - робота замість миші. mL2 – 2 клік лев. кнопки, mR – залипання правої кнопки. m↑ – переміщення курсору миші. m→| - Швидке переміщення вперед до краю екрана. mS↑ - прокручування вгору.</v>
      </c>
      <c r="D5" s="257"/>
      <c r="E5" s="257"/>
      <c r="F5" s="258"/>
      <c r="G5" s="98"/>
      <c r="H5" s="16" t="s">
        <v>38</v>
      </c>
      <c r="I5" s="25" t="s">
        <v>94</v>
      </c>
      <c r="J5" s="16" t="s">
        <v>9</v>
      </c>
      <c r="K5" s="26" t="s">
        <v>112</v>
      </c>
      <c r="L5" s="16" t="s">
        <v>11</v>
      </c>
      <c r="M5" s="26" t="s">
        <v>113</v>
      </c>
      <c r="N5" s="16" t="s">
        <v>12</v>
      </c>
      <c r="O5" s="26" t="s">
        <v>114</v>
      </c>
      <c r="P5" s="16" t="s">
        <v>13</v>
      </c>
      <c r="Q5" s="26" t="s">
        <v>115</v>
      </c>
      <c r="R5" s="16" t="s">
        <v>14</v>
      </c>
      <c r="S5" s="26"/>
      <c r="T5" s="16" t="s">
        <v>42</v>
      </c>
      <c r="U5" s="25" t="s">
        <v>116</v>
      </c>
      <c r="V5" s="16" t="s">
        <v>41</v>
      </c>
      <c r="W5" s="26" t="s">
        <v>123</v>
      </c>
      <c r="X5" s="16"/>
      <c r="Y5" s="26"/>
      <c r="Z5" s="16"/>
      <c r="AA5" s="26" t="s">
        <v>168</v>
      </c>
      <c r="AB5" s="16"/>
      <c r="AC5" s="26" t="s">
        <v>169</v>
      </c>
      <c r="AD5" s="16" t="s">
        <v>17</v>
      </c>
      <c r="AE5" s="26" t="s">
        <v>17</v>
      </c>
      <c r="AF5" s="16" t="s">
        <v>8</v>
      </c>
      <c r="AG5" s="26" t="s">
        <v>8</v>
      </c>
      <c r="AH5" s="16" t="s">
        <v>44</v>
      </c>
      <c r="AI5" s="26"/>
      <c r="AJ5" s="6"/>
      <c r="AK5" s="26"/>
      <c r="AL5" s="86"/>
      <c r="AM5" s="222" t="str">
        <f>HLOOKUP(A2,settings_LNG!A1:AD262,25,FALSE)</f>
        <v>Наголос</v>
      </c>
      <c r="AN5" s="223"/>
      <c r="AO5" s="223"/>
      <c r="AP5" s="223"/>
      <c r="AQ5" s="223"/>
      <c r="AR5" s="223"/>
      <c r="AS5" s="224"/>
      <c r="AT5" s="100"/>
    </row>
    <row r="6" spans="1:46" s="1" customFormat="1" ht="16.2" customHeight="1" thickBot="1" x14ac:dyDescent="0.4">
      <c r="B6" s="99"/>
      <c r="C6" s="259"/>
      <c r="D6" s="260"/>
      <c r="E6" s="260"/>
      <c r="F6" s="261"/>
      <c r="G6" s="98"/>
      <c r="H6" s="3" t="s">
        <v>0</v>
      </c>
      <c r="I6" s="90" t="s">
        <v>147</v>
      </c>
      <c r="J6" s="3" t="s">
        <v>1</v>
      </c>
      <c r="K6" s="2" t="s">
        <v>95</v>
      </c>
      <c r="L6" s="3" t="s">
        <v>2</v>
      </c>
      <c r="M6" s="2" t="s">
        <v>96</v>
      </c>
      <c r="N6" s="3" t="s">
        <v>3</v>
      </c>
      <c r="O6" s="2" t="s">
        <v>97</v>
      </c>
      <c r="P6" s="3" t="s">
        <v>4</v>
      </c>
      <c r="Q6" s="2" t="s">
        <v>4</v>
      </c>
      <c r="R6" s="3" t="s">
        <v>5</v>
      </c>
      <c r="S6" s="2" t="s">
        <v>14</v>
      </c>
      <c r="T6" s="3" t="s">
        <v>6</v>
      </c>
      <c r="U6" s="2" t="s">
        <v>51</v>
      </c>
      <c r="V6" s="3" t="s">
        <v>7</v>
      </c>
      <c r="W6" s="2"/>
      <c r="X6" s="31" t="s">
        <v>46</v>
      </c>
      <c r="Y6" s="2" t="s">
        <v>41</v>
      </c>
      <c r="Z6" s="31" t="s">
        <v>47</v>
      </c>
      <c r="AA6" s="2" t="s">
        <v>52</v>
      </c>
      <c r="AB6" s="31" t="s">
        <v>48</v>
      </c>
      <c r="AC6" s="2" t="s">
        <v>54</v>
      </c>
      <c r="AD6" s="3" t="s">
        <v>18</v>
      </c>
      <c r="AE6" s="2" t="s">
        <v>18</v>
      </c>
      <c r="AF6" s="3" t="s">
        <v>43</v>
      </c>
      <c r="AG6" s="2" t="s">
        <v>43</v>
      </c>
      <c r="AH6" s="3" t="s">
        <v>19</v>
      </c>
      <c r="AI6" s="2"/>
      <c r="AJ6" s="3"/>
      <c r="AK6" s="2"/>
      <c r="AL6" s="87"/>
      <c r="AM6" s="98"/>
      <c r="AN6" s="98"/>
      <c r="AO6" s="98"/>
      <c r="AP6" s="98"/>
      <c r="AQ6" s="98"/>
      <c r="AR6" s="98"/>
      <c r="AS6" s="87"/>
      <c r="AT6" s="100"/>
    </row>
    <row r="7" spans="1:46" ht="23.4" customHeight="1" thickBot="1" x14ac:dyDescent="0.4">
      <c r="B7" s="95"/>
      <c r="C7" s="259"/>
      <c r="D7" s="260"/>
      <c r="E7" s="260"/>
      <c r="F7" s="261"/>
      <c r="G7" s="96"/>
      <c r="H7" s="109" t="s">
        <v>534</v>
      </c>
      <c r="I7" s="51" t="s">
        <v>240</v>
      </c>
      <c r="J7" s="112" t="s">
        <v>557</v>
      </c>
      <c r="K7" s="55"/>
      <c r="L7" s="112" t="s">
        <v>558</v>
      </c>
      <c r="M7" s="55"/>
      <c r="N7" s="112" t="s">
        <v>559</v>
      </c>
      <c r="O7" s="55"/>
      <c r="P7" s="112" t="s">
        <v>560</v>
      </c>
      <c r="Q7" s="55"/>
      <c r="R7" s="112" t="s">
        <v>561</v>
      </c>
      <c r="S7" s="50" t="s">
        <v>98</v>
      </c>
      <c r="T7" s="112" t="s">
        <v>562</v>
      </c>
      <c r="U7" s="51" t="s">
        <v>147</v>
      </c>
      <c r="V7" s="112" t="s">
        <v>563</v>
      </c>
      <c r="W7" s="55"/>
      <c r="X7" s="112" t="s">
        <v>566</v>
      </c>
      <c r="Y7" s="50" t="s">
        <v>93</v>
      </c>
      <c r="Z7" s="112" t="s">
        <v>564</v>
      </c>
      <c r="AA7" s="55"/>
      <c r="AB7" s="112" t="s">
        <v>565</v>
      </c>
      <c r="AC7" s="55"/>
      <c r="AD7" s="79" t="s">
        <v>20</v>
      </c>
      <c r="AE7" s="53" t="s">
        <v>160</v>
      </c>
      <c r="AF7" s="79" t="s">
        <v>21</v>
      </c>
      <c r="AG7" s="54" t="s">
        <v>37</v>
      </c>
      <c r="AH7" s="4" t="s">
        <v>22</v>
      </c>
      <c r="AI7" s="55" t="s">
        <v>69</v>
      </c>
      <c r="AJ7" s="192" t="s">
        <v>23</v>
      </c>
      <c r="AK7" s="193"/>
      <c r="AL7" s="36"/>
      <c r="AM7" s="225" t="str">
        <f>HLOOKUP(A2,settings_LNG!A1:AD262,26,FALSE)</f>
        <v>Нерозривний пробіл, велике тире та пробіл</v>
      </c>
      <c r="AN7" s="226"/>
      <c r="AO7" s="226"/>
      <c r="AP7" s="226"/>
      <c r="AQ7" s="226"/>
      <c r="AR7" s="226"/>
      <c r="AS7" s="227"/>
      <c r="AT7" s="108"/>
    </row>
    <row r="8" spans="1:46" s="1" customFormat="1" ht="15.6" customHeight="1" x14ac:dyDescent="0.35">
      <c r="B8" s="99"/>
      <c r="C8" s="259"/>
      <c r="D8" s="260"/>
      <c r="E8" s="260"/>
      <c r="F8" s="261"/>
      <c r="G8" s="98"/>
      <c r="H8" s="84"/>
      <c r="I8" s="194" t="str">
        <f>HLOOKUP(A2,settings_LNG!A1:AD262,4,FALSE)</f>
        <v>миша</v>
      </c>
      <c r="J8" s="195"/>
      <c r="K8" s="81" t="s">
        <v>88</v>
      </c>
      <c r="L8" s="25" t="s">
        <v>117</v>
      </c>
      <c r="M8" s="16" t="s">
        <v>89</v>
      </c>
      <c r="N8" s="26" t="s">
        <v>164</v>
      </c>
      <c r="O8" s="33" t="s">
        <v>86</v>
      </c>
      <c r="P8" s="26" t="s">
        <v>165</v>
      </c>
      <c r="Q8" s="18" t="s">
        <v>76</v>
      </c>
      <c r="R8" s="25" t="s">
        <v>119</v>
      </c>
      <c r="S8" s="19"/>
      <c r="T8" s="26" t="s">
        <v>118</v>
      </c>
      <c r="U8" s="6"/>
      <c r="V8" s="26" t="s">
        <v>124</v>
      </c>
      <c r="W8" s="12" t="s">
        <v>135</v>
      </c>
      <c r="X8" s="26" t="s">
        <v>125</v>
      </c>
      <c r="Y8" s="10" t="s">
        <v>71</v>
      </c>
      <c r="Z8" s="26" t="s">
        <v>92</v>
      </c>
      <c r="AA8" s="12" t="s">
        <v>84</v>
      </c>
      <c r="AB8" s="26" t="s">
        <v>126</v>
      </c>
      <c r="AC8" s="13" t="s">
        <v>82</v>
      </c>
      <c r="AD8" s="26" t="s">
        <v>40</v>
      </c>
      <c r="AE8" s="16" t="s">
        <v>66</v>
      </c>
      <c r="AF8" s="26" t="s">
        <v>66</v>
      </c>
      <c r="AG8" s="16" t="s">
        <v>68</v>
      </c>
      <c r="AH8" s="27" t="s">
        <v>68</v>
      </c>
      <c r="AI8" s="196"/>
      <c r="AJ8" s="197"/>
      <c r="AK8" s="198"/>
      <c r="AL8" s="98"/>
      <c r="AM8" s="228"/>
      <c r="AN8" s="229"/>
      <c r="AO8" s="229"/>
      <c r="AP8" s="229"/>
      <c r="AQ8" s="229"/>
      <c r="AR8" s="229"/>
      <c r="AS8" s="230"/>
      <c r="AT8" s="100"/>
    </row>
    <row r="9" spans="1:46" s="1" customFormat="1" ht="15.6" customHeight="1" thickBot="1" x14ac:dyDescent="0.5">
      <c r="B9" s="99"/>
      <c r="C9" s="259"/>
      <c r="D9" s="260"/>
      <c r="E9" s="260"/>
      <c r="F9" s="261"/>
      <c r="G9" s="98"/>
      <c r="H9" s="85"/>
      <c r="I9" s="202" t="s">
        <v>134</v>
      </c>
      <c r="J9" s="203"/>
      <c r="K9" s="83" t="s">
        <v>29</v>
      </c>
      <c r="L9" s="2"/>
      <c r="M9" s="22" t="s">
        <v>31</v>
      </c>
      <c r="N9" s="2" t="s">
        <v>166</v>
      </c>
      <c r="O9" s="21" t="s">
        <v>86</v>
      </c>
      <c r="P9" s="2" t="s">
        <v>98</v>
      </c>
      <c r="Q9" s="21" t="s">
        <v>76</v>
      </c>
      <c r="R9" s="2" t="s">
        <v>99</v>
      </c>
      <c r="S9" s="29" t="s">
        <v>72</v>
      </c>
      <c r="T9" s="2" t="s">
        <v>100</v>
      </c>
      <c r="U9" s="29" t="s">
        <v>45</v>
      </c>
      <c r="V9" s="2" t="s">
        <v>101</v>
      </c>
      <c r="W9" s="30" t="s">
        <v>50</v>
      </c>
      <c r="X9" s="2" t="s">
        <v>102</v>
      </c>
      <c r="Y9" s="29" t="s">
        <v>51</v>
      </c>
      <c r="Z9" s="2" t="s">
        <v>85</v>
      </c>
      <c r="AA9" s="31" t="s">
        <v>49</v>
      </c>
      <c r="AB9" s="2" t="s">
        <v>103</v>
      </c>
      <c r="AC9" s="31" t="s">
        <v>60</v>
      </c>
      <c r="AD9" s="2" t="s">
        <v>39</v>
      </c>
      <c r="AE9" s="3" t="s">
        <v>65</v>
      </c>
      <c r="AF9" s="2" t="s">
        <v>65</v>
      </c>
      <c r="AG9" s="3" t="s">
        <v>67</v>
      </c>
      <c r="AH9" s="7" t="s">
        <v>67</v>
      </c>
      <c r="AI9" s="199"/>
      <c r="AJ9" s="200"/>
      <c r="AK9" s="201"/>
      <c r="AL9" s="98"/>
      <c r="AM9" s="231"/>
      <c r="AN9" s="232"/>
      <c r="AO9" s="232"/>
      <c r="AP9" s="232"/>
      <c r="AQ9" s="232"/>
      <c r="AR9" s="232"/>
      <c r="AS9" s="233"/>
      <c r="AT9" s="100"/>
    </row>
    <row r="10" spans="1:46" ht="23.4" customHeight="1" thickBot="1" x14ac:dyDescent="0.4">
      <c r="B10" s="95"/>
      <c r="C10" s="259"/>
      <c r="D10" s="260"/>
      <c r="E10" s="260"/>
      <c r="F10" s="261"/>
      <c r="G10" s="96"/>
      <c r="H10" s="204" t="s">
        <v>63</v>
      </c>
      <c r="I10" s="205"/>
      <c r="J10" s="206"/>
      <c r="K10" s="67" t="s">
        <v>258</v>
      </c>
      <c r="L10" s="80" t="s">
        <v>259</v>
      </c>
      <c r="M10" s="66" t="s">
        <v>260</v>
      </c>
      <c r="N10" s="80" t="s">
        <v>261</v>
      </c>
      <c r="O10" s="66" t="s">
        <v>262</v>
      </c>
      <c r="P10" s="80" t="s">
        <v>263</v>
      </c>
      <c r="Q10" s="66" t="s">
        <v>264</v>
      </c>
      <c r="R10" s="80" t="s">
        <v>265</v>
      </c>
      <c r="S10" s="66" t="s">
        <v>266</v>
      </c>
      <c r="T10" s="80" t="s">
        <v>267</v>
      </c>
      <c r="U10" s="66" t="s">
        <v>268</v>
      </c>
      <c r="V10" s="80" t="s">
        <v>269</v>
      </c>
      <c r="W10" s="66" t="s">
        <v>270</v>
      </c>
      <c r="X10" s="80" t="s">
        <v>271</v>
      </c>
      <c r="Y10" s="66" t="s">
        <v>272</v>
      </c>
      <c r="Z10" s="80" t="s">
        <v>273</v>
      </c>
      <c r="AA10" s="66" t="s">
        <v>274</v>
      </c>
      <c r="AB10" s="80" t="s">
        <v>275</v>
      </c>
      <c r="AC10" s="66" t="s">
        <v>276</v>
      </c>
      <c r="AD10" s="80" t="s">
        <v>277</v>
      </c>
      <c r="AE10" s="66" t="s">
        <v>65</v>
      </c>
      <c r="AF10" s="80" t="s">
        <v>278</v>
      </c>
      <c r="AG10" s="66" t="s">
        <v>67</v>
      </c>
      <c r="AH10" s="80" t="s">
        <v>88</v>
      </c>
      <c r="AI10" s="199"/>
      <c r="AJ10" s="200"/>
      <c r="AK10" s="201"/>
      <c r="AL10" s="96"/>
      <c r="AM10" s="96"/>
      <c r="AN10" s="96"/>
      <c r="AO10" s="96"/>
      <c r="AP10" s="96"/>
      <c r="AQ10" s="96"/>
      <c r="AR10" s="96"/>
      <c r="AS10" s="96"/>
      <c r="AT10" s="97"/>
    </row>
    <row r="11" spans="1:46" ht="15.6" customHeight="1" x14ac:dyDescent="0.35">
      <c r="B11" s="95"/>
      <c r="C11" s="262"/>
      <c r="D11" s="263"/>
      <c r="E11" s="263"/>
      <c r="F11" s="264"/>
      <c r="G11" s="96"/>
      <c r="H11" s="218" t="s">
        <v>158</v>
      </c>
      <c r="I11" s="219"/>
      <c r="J11" s="126" t="str">
        <f>IF( $D$54="Disable","—", IF( $D$54="AllLayouts", " LngALL", IF(AND($D$54&gt;=1,$D$54&lt;=8), " Lng" &amp; $D$54, " " &amp; $D$54 ) ))</f>
        <v>—</v>
      </c>
      <c r="K11" s="127"/>
      <c r="L11" s="81" t="s">
        <v>90</v>
      </c>
      <c r="M11" s="26" t="s">
        <v>127</v>
      </c>
      <c r="N11" s="10" t="s">
        <v>77</v>
      </c>
      <c r="O11" s="26" t="s">
        <v>167</v>
      </c>
      <c r="P11" s="10" t="s">
        <v>75</v>
      </c>
      <c r="Q11" s="26" t="s">
        <v>128</v>
      </c>
      <c r="R11" s="10" t="s">
        <v>74</v>
      </c>
      <c r="S11" s="26"/>
      <c r="T11" s="20"/>
      <c r="U11" s="89"/>
      <c r="V11" s="6"/>
      <c r="W11" s="25" t="s">
        <v>162</v>
      </c>
      <c r="X11" s="10" t="s">
        <v>79</v>
      </c>
      <c r="Y11" s="26"/>
      <c r="Z11" s="10" t="s">
        <v>80</v>
      </c>
      <c r="AA11" s="26" t="s">
        <v>107</v>
      </c>
      <c r="AB11" s="10" t="s">
        <v>81</v>
      </c>
      <c r="AC11" s="35" t="s">
        <v>108</v>
      </c>
      <c r="AD11" s="13" t="s">
        <v>83</v>
      </c>
      <c r="AE11" s="25" t="s">
        <v>120</v>
      </c>
      <c r="AF11" s="16" t="s">
        <v>64</v>
      </c>
      <c r="AG11" s="27"/>
      <c r="AH11" s="207" t="s">
        <v>62</v>
      </c>
      <c r="AI11" s="208"/>
      <c r="AJ11" s="208"/>
      <c r="AK11" s="209"/>
      <c r="AL11" s="96"/>
      <c r="AM11" s="234" t="str">
        <f>HLOOKUP(A2,settings_LNG!A1:AD262,27,FALSE)</f>
        <v>Акценти вводити після символу. Усі акценти виділено одним фоновим кольором.</v>
      </c>
      <c r="AN11" s="235"/>
      <c r="AO11" s="235"/>
      <c r="AP11" s="235"/>
      <c r="AQ11" s="235"/>
      <c r="AR11" s="235"/>
      <c r="AS11" s="236"/>
      <c r="AT11" s="97"/>
    </row>
    <row r="12" spans="1:46" ht="15.6" customHeight="1" thickBot="1" x14ac:dyDescent="0.4">
      <c r="B12" s="95"/>
      <c r="C12" s="96"/>
      <c r="D12" s="96"/>
      <c r="E12" s="96"/>
      <c r="F12" s="96"/>
      <c r="G12" s="96"/>
      <c r="H12" s="220"/>
      <c r="I12" s="221"/>
      <c r="J12" s="128" t="str">
        <f>IF( $D$53="Disable","—", $D$53)</f>
        <v>LCtrl</v>
      </c>
      <c r="K12" s="129"/>
      <c r="L12" s="82" t="s">
        <v>28</v>
      </c>
      <c r="M12" s="2" t="s">
        <v>104</v>
      </c>
      <c r="N12" s="3" t="s">
        <v>77</v>
      </c>
      <c r="O12" s="2" t="s">
        <v>13</v>
      </c>
      <c r="P12" s="3" t="s">
        <v>75</v>
      </c>
      <c r="Q12" s="2" t="s">
        <v>9</v>
      </c>
      <c r="R12" s="3" t="s">
        <v>74</v>
      </c>
      <c r="S12" s="2" t="s">
        <v>105</v>
      </c>
      <c r="T12" s="29" t="s">
        <v>73</v>
      </c>
      <c r="U12" s="2"/>
      <c r="V12" s="29" t="s">
        <v>23</v>
      </c>
      <c r="W12" s="2" t="s">
        <v>93</v>
      </c>
      <c r="X12" s="29" t="s">
        <v>52</v>
      </c>
      <c r="Y12" s="2" t="s">
        <v>148</v>
      </c>
      <c r="Z12" s="29" t="s">
        <v>53</v>
      </c>
      <c r="AA12" s="2" t="s">
        <v>16</v>
      </c>
      <c r="AB12" s="29" t="s">
        <v>54</v>
      </c>
      <c r="AC12" s="34" t="s">
        <v>106</v>
      </c>
      <c r="AD12" s="31" t="s">
        <v>61</v>
      </c>
      <c r="AE12" s="2" t="s">
        <v>107</v>
      </c>
      <c r="AF12" s="8" t="s">
        <v>10</v>
      </c>
      <c r="AG12" s="7" t="s">
        <v>108</v>
      </c>
      <c r="AH12" s="207"/>
      <c r="AI12" s="208"/>
      <c r="AJ12" s="208"/>
      <c r="AK12" s="209"/>
      <c r="AL12" s="96"/>
      <c r="AM12" s="237"/>
      <c r="AN12" s="238"/>
      <c r="AO12" s="238"/>
      <c r="AP12" s="238"/>
      <c r="AQ12" s="238"/>
      <c r="AR12" s="238"/>
      <c r="AS12" s="239"/>
      <c r="AT12" s="97"/>
    </row>
    <row r="13" spans="1:46" ht="23.4" customHeight="1" thickBot="1" x14ac:dyDescent="0.4">
      <c r="B13" s="95"/>
      <c r="C13" s="265" t="str">
        <f>HLOOKUP(A2,settings_LNG!A1:AD262,23,FALSE)</f>
        <v>Блакитним тлом показано відмінності від розкладки І. Бірмана. Жовтим фоном показані клавіші керування текстовим курсором та ін. клавіші, які зазвичай праворуч від Enter-а. Esc, Ent, Bs дублюють клавіші та призначені більше для зручності.</v>
      </c>
      <c r="D13" s="266"/>
      <c r="E13" s="266"/>
      <c r="F13" s="267"/>
      <c r="G13" s="96"/>
      <c r="H13" s="213" t="s">
        <v>257</v>
      </c>
      <c r="I13" s="214"/>
      <c r="J13" s="214"/>
      <c r="K13" s="215"/>
      <c r="L13" s="66" t="s">
        <v>280</v>
      </c>
      <c r="M13" s="80" t="s">
        <v>281</v>
      </c>
      <c r="N13" s="66" t="s">
        <v>282</v>
      </c>
      <c r="O13" s="80" t="s">
        <v>92</v>
      </c>
      <c r="P13" s="66" t="s">
        <v>284</v>
      </c>
      <c r="Q13" s="80" t="s">
        <v>285</v>
      </c>
      <c r="R13" s="68" t="s">
        <v>286</v>
      </c>
      <c r="S13" s="60" t="s">
        <v>287</v>
      </c>
      <c r="T13" s="66" t="s">
        <v>288</v>
      </c>
      <c r="U13" s="80" t="s">
        <v>289</v>
      </c>
      <c r="V13" s="66" t="s">
        <v>290</v>
      </c>
      <c r="W13" s="80" t="s">
        <v>291</v>
      </c>
      <c r="X13" s="69" t="s">
        <v>292</v>
      </c>
      <c r="Y13" s="61" t="s">
        <v>293</v>
      </c>
      <c r="Z13" s="66" t="s">
        <v>294</v>
      </c>
      <c r="AA13" s="80" t="s">
        <v>295</v>
      </c>
      <c r="AB13" s="66" t="s">
        <v>296</v>
      </c>
      <c r="AC13" s="80" t="s">
        <v>297</v>
      </c>
      <c r="AD13" s="66" t="s">
        <v>298</v>
      </c>
      <c r="AE13" s="80" t="s">
        <v>299</v>
      </c>
      <c r="AF13" s="75" t="s">
        <v>10</v>
      </c>
      <c r="AG13" s="59" t="s">
        <v>139</v>
      </c>
      <c r="AH13" s="210"/>
      <c r="AI13" s="211"/>
      <c r="AJ13" s="211"/>
      <c r="AK13" s="212"/>
      <c r="AL13" s="96"/>
      <c r="AM13" s="240"/>
      <c r="AN13" s="241"/>
      <c r="AO13" s="241"/>
      <c r="AP13" s="241"/>
      <c r="AQ13" s="241"/>
      <c r="AR13" s="241"/>
      <c r="AS13" s="242"/>
      <c r="AT13" s="97"/>
    </row>
    <row r="14" spans="1:46" ht="15.6" customHeight="1" x14ac:dyDescent="0.5">
      <c r="B14" s="95"/>
      <c r="C14" s="268"/>
      <c r="D14" s="269"/>
      <c r="E14" s="269"/>
      <c r="F14" s="270"/>
      <c r="G14" s="96"/>
      <c r="H14" s="216" t="str">
        <f>IF( $D$55="Disable","—", IF( $D$55="AllLayouts", " LngALL", IF(AND($D$55&gt;=1,$D$55&lt;=8), " Lng" &amp; $D$55, " " &amp; $D$55 ) ))</f>
        <v xml:space="preserve"> Lng1</v>
      </c>
      <c r="I14" s="126"/>
      <c r="J14" s="126"/>
      <c r="K14" s="126"/>
      <c r="L14" s="127"/>
      <c r="M14" s="81" t="s">
        <v>91</v>
      </c>
      <c r="N14" s="37" t="s">
        <v>163</v>
      </c>
      <c r="O14" s="11" t="s">
        <v>75</v>
      </c>
      <c r="P14" s="28" t="s">
        <v>59</v>
      </c>
      <c r="Q14" s="11" t="s">
        <v>74</v>
      </c>
      <c r="R14" s="26" t="s">
        <v>129</v>
      </c>
      <c r="S14" s="17"/>
      <c r="T14" s="25" t="s">
        <v>121</v>
      </c>
      <c r="U14" s="16" t="s">
        <v>92</v>
      </c>
      <c r="V14" s="26" t="s">
        <v>130</v>
      </c>
      <c r="W14" s="6"/>
      <c r="X14" s="25" t="s">
        <v>122</v>
      </c>
      <c r="Y14" s="16" t="s">
        <v>57</v>
      </c>
      <c r="Z14" s="26"/>
      <c r="AA14" s="16" t="s">
        <v>15</v>
      </c>
      <c r="AB14" s="26" t="s">
        <v>15</v>
      </c>
      <c r="AC14" s="16" t="s">
        <v>16</v>
      </c>
      <c r="AD14" s="26" t="s">
        <v>16</v>
      </c>
      <c r="AE14" s="16" t="s">
        <v>59</v>
      </c>
      <c r="AF14" s="25" t="s">
        <v>69</v>
      </c>
      <c r="AG14" s="216" t="str">
        <f>IF( $D$56="Disable","—", IF( $D$56="AllLayouts", " LngALL", IF(AND($D$56&gt;=1,$D$56&lt;=8), " Lng" &amp; $D$56, " " &amp; $D$56 ) ))</f>
        <v xml:space="preserve"> Lng2</v>
      </c>
      <c r="AH14" s="126"/>
      <c r="AI14" s="126"/>
      <c r="AJ14" s="126"/>
      <c r="AK14" s="127"/>
      <c r="AL14" s="96"/>
      <c r="AM14" s="96"/>
      <c r="AN14" s="96"/>
      <c r="AO14" s="96"/>
      <c r="AP14" s="96"/>
      <c r="AQ14" s="96"/>
      <c r="AR14" s="96"/>
      <c r="AS14" s="96"/>
      <c r="AT14" s="97"/>
    </row>
    <row r="15" spans="1:46" ht="15.6" customHeight="1" thickBot="1" x14ac:dyDescent="0.5">
      <c r="B15" s="95"/>
      <c r="C15" s="268"/>
      <c r="D15" s="269"/>
      <c r="E15" s="269"/>
      <c r="F15" s="270"/>
      <c r="G15" s="96"/>
      <c r="H15" s="144"/>
      <c r="I15" s="217"/>
      <c r="J15" s="217"/>
      <c r="K15" s="217"/>
      <c r="L15" s="145"/>
      <c r="M15" s="83" t="s">
        <v>27</v>
      </c>
      <c r="N15" s="2"/>
      <c r="O15" s="22" t="s">
        <v>30</v>
      </c>
      <c r="P15" s="2" t="s">
        <v>109</v>
      </c>
      <c r="Q15" s="3" t="s">
        <v>87</v>
      </c>
      <c r="R15" s="2" t="s">
        <v>110</v>
      </c>
      <c r="S15" s="29" t="s">
        <v>70</v>
      </c>
      <c r="T15" s="2" t="s">
        <v>53</v>
      </c>
      <c r="U15" s="22" t="s">
        <v>85</v>
      </c>
      <c r="V15" s="2" t="s">
        <v>111</v>
      </c>
      <c r="W15" s="32" t="s">
        <v>55</v>
      </c>
      <c r="X15" s="2"/>
      <c r="Y15" s="3" t="s">
        <v>56</v>
      </c>
      <c r="Z15" s="2" t="s">
        <v>56</v>
      </c>
      <c r="AA15" s="3" t="s">
        <v>150</v>
      </c>
      <c r="AB15" s="2" t="s">
        <v>11</v>
      </c>
      <c r="AC15" s="3" t="s">
        <v>151</v>
      </c>
      <c r="AD15" s="2" t="s">
        <v>12</v>
      </c>
      <c r="AE15" s="3" t="s">
        <v>58</v>
      </c>
      <c r="AF15" s="2" t="s">
        <v>58</v>
      </c>
      <c r="AG15" s="144"/>
      <c r="AH15" s="217"/>
      <c r="AI15" s="217"/>
      <c r="AJ15" s="217"/>
      <c r="AK15" s="145"/>
      <c r="AL15" s="96"/>
      <c r="AM15" s="243" t="str">
        <f>HLOOKUP(A2,settings_LNG!A1:AD263,28,FALSE)</f>
        <v>Нерозривний пропуск U+00A0 Alt+0160 (фікс. ширина тільки в Word, а в браузерах це не так!)
+SHIFT: Вузька нерозривна пропуск U+202F Alt+8239 (фікс. ширина) Ідеальний для т. е., але в Word не відрізнити від пробілу.</v>
      </c>
      <c r="AN15" s="244"/>
      <c r="AO15" s="244"/>
      <c r="AP15" s="244"/>
      <c r="AQ15" s="244"/>
      <c r="AR15" s="244"/>
      <c r="AS15" s="245"/>
      <c r="AT15" s="97"/>
    </row>
    <row r="16" spans="1:46" ht="23.4" customHeight="1" thickBot="1" x14ac:dyDescent="0.4">
      <c r="B16" s="95"/>
      <c r="C16" s="268"/>
      <c r="D16" s="269"/>
      <c r="E16" s="269"/>
      <c r="F16" s="270"/>
      <c r="G16" s="96"/>
      <c r="H16" s="14" t="s">
        <v>32</v>
      </c>
      <c r="I16" s="15" t="s">
        <v>33</v>
      </c>
      <c r="J16" s="9" t="s">
        <v>26</v>
      </c>
      <c r="K16" s="23" t="s">
        <v>34</v>
      </c>
      <c r="L16" s="24" t="s">
        <v>35</v>
      </c>
      <c r="M16" s="66" t="s">
        <v>301</v>
      </c>
      <c r="N16" s="80" t="s">
        <v>302</v>
      </c>
      <c r="O16" s="66" t="s">
        <v>303</v>
      </c>
      <c r="P16" s="80" t="s">
        <v>304</v>
      </c>
      <c r="Q16" s="66" t="s">
        <v>305</v>
      </c>
      <c r="R16" s="80" t="s">
        <v>306</v>
      </c>
      <c r="S16" s="66" t="s">
        <v>307</v>
      </c>
      <c r="T16" s="80" t="s">
        <v>308</v>
      </c>
      <c r="U16" s="66" t="s">
        <v>309</v>
      </c>
      <c r="V16" s="80" t="s">
        <v>310</v>
      </c>
      <c r="W16" s="66" t="s">
        <v>311</v>
      </c>
      <c r="X16" s="80" t="s">
        <v>312</v>
      </c>
      <c r="Y16" s="88" t="s">
        <v>313</v>
      </c>
      <c r="Z16" s="80" t="s">
        <v>314</v>
      </c>
      <c r="AA16" s="66" t="s">
        <v>315</v>
      </c>
      <c r="AB16" s="80" t="s">
        <v>316</v>
      </c>
      <c r="AC16" s="66" t="s">
        <v>317</v>
      </c>
      <c r="AD16" s="80" t="s">
        <v>318</v>
      </c>
      <c r="AE16" s="66" t="s">
        <v>319</v>
      </c>
      <c r="AF16" s="80" t="s">
        <v>317</v>
      </c>
      <c r="AG16" s="14" t="s">
        <v>32</v>
      </c>
      <c r="AH16" s="15" t="s">
        <v>33</v>
      </c>
      <c r="AI16" s="9" t="s">
        <v>26</v>
      </c>
      <c r="AJ16" s="23" t="s">
        <v>34</v>
      </c>
      <c r="AK16" s="24" t="s">
        <v>35</v>
      </c>
      <c r="AL16" s="96"/>
      <c r="AM16" s="246"/>
      <c r="AN16" s="247"/>
      <c r="AO16" s="247"/>
      <c r="AP16" s="247"/>
      <c r="AQ16" s="247"/>
      <c r="AR16" s="247"/>
      <c r="AS16" s="248"/>
      <c r="AT16" s="97"/>
    </row>
    <row r="17" spans="2:46" ht="15.6" customHeight="1" x14ac:dyDescent="0.45">
      <c r="B17" s="95"/>
      <c r="C17" s="268"/>
      <c r="D17" s="269"/>
      <c r="E17" s="269"/>
      <c r="F17" s="270"/>
      <c r="G17" s="96"/>
      <c r="H17" s="143" t="str">
        <f>IF( $D$57="Disable","—", IF( $D$57="AllLayouts", " LngALL", IF(AND($D$57&gt;=1,$D$57&lt;=8), " Lng" &amp; $D$57, " " &amp; $D$57 ) ))</f>
        <v xml:space="preserve"> </v>
      </c>
      <c r="I17" s="127"/>
      <c r="J17" s="171"/>
      <c r="K17" s="172"/>
      <c r="L17" s="292"/>
      <c r="M17" s="293"/>
      <c r="N17" s="296"/>
      <c r="O17" s="297"/>
      <c r="P17" s="297"/>
      <c r="Q17" s="297"/>
      <c r="R17" s="297"/>
      <c r="S17" s="297"/>
      <c r="T17" s="297"/>
      <c r="U17" s="297"/>
      <c r="V17" s="297"/>
      <c r="W17" s="297"/>
      <c r="X17" s="297"/>
      <c r="Y17" s="297"/>
      <c r="Z17" s="297"/>
      <c r="AA17" s="297"/>
      <c r="AB17" s="297"/>
      <c r="AC17" s="298"/>
      <c r="AD17" s="143" t="str">
        <f>IF( $D$51="Disable","—", IF( $D$51="AllLayouts", " LngALL", IF(AND($D$51&gt;=1,$D$51&lt;=8), " Lng" &amp; $D$51, " " &amp; $D$51 ) ))</f>
        <v xml:space="preserve"> Lng3</v>
      </c>
      <c r="AE17" s="127"/>
      <c r="AF17" s="143" t="str">
        <f>IF( $D$49="Disable","—", IF( $D$49="AllLayouts", " LngALL", IF(AND($D$49&gt;=1,$D$49&lt;=8), " Lng" &amp; $D$49, " " &amp; $D$49 ) ))</f>
        <v>—</v>
      </c>
      <c r="AG17" s="127"/>
      <c r="AH17" s="171"/>
      <c r="AI17" s="172"/>
      <c r="AJ17" s="143" t="str">
        <f>IF( $D$59="Disable","—", IF( $D$59="AllLayouts", " LngALL", IF(AND($D$59&gt;=1,$D$59&lt;=8), " Lng" &amp; $D$59, " " &amp; $D$59 ) ))</f>
        <v>—</v>
      </c>
      <c r="AK17" s="127"/>
      <c r="AL17" s="96"/>
      <c r="AM17" s="246"/>
      <c r="AN17" s="247"/>
      <c r="AO17" s="247"/>
      <c r="AP17" s="247"/>
      <c r="AQ17" s="247"/>
      <c r="AR17" s="247"/>
      <c r="AS17" s="248"/>
      <c r="AT17" s="97"/>
    </row>
    <row r="18" spans="2:46" ht="15.6" customHeight="1" thickBot="1" x14ac:dyDescent="0.5">
      <c r="B18" s="95"/>
      <c r="C18" s="268"/>
      <c r="D18" s="269"/>
      <c r="E18" s="269"/>
      <c r="F18" s="270"/>
      <c r="G18" s="96"/>
      <c r="H18" s="144"/>
      <c r="I18" s="145"/>
      <c r="J18" s="163"/>
      <c r="K18" s="165"/>
      <c r="L18" s="294"/>
      <c r="M18" s="295"/>
      <c r="N18" s="163"/>
      <c r="O18" s="164"/>
      <c r="P18" s="164"/>
      <c r="Q18" s="164"/>
      <c r="R18" s="164"/>
      <c r="S18" s="164"/>
      <c r="T18" s="164"/>
      <c r="U18" s="164"/>
      <c r="V18" s="164"/>
      <c r="W18" s="164"/>
      <c r="X18" s="164"/>
      <c r="Y18" s="164"/>
      <c r="Z18" s="164"/>
      <c r="AA18" s="164"/>
      <c r="AB18" s="164"/>
      <c r="AC18" s="165"/>
      <c r="AD18" s="177" t="str">
        <f>IF( $D$50="Disable","—", $D$50)</f>
        <v>—</v>
      </c>
      <c r="AE18" s="129"/>
      <c r="AF18" s="177" t="str">
        <f>IF( $D$48="Disable","—", $D$48)</f>
        <v>—</v>
      </c>
      <c r="AG18" s="129"/>
      <c r="AH18" s="173" t="s">
        <v>25</v>
      </c>
      <c r="AI18" s="174"/>
      <c r="AJ18" s="177" t="str">
        <f>IF( $D$58="Disable","—", $D$58)</f>
        <v>RAlt</v>
      </c>
      <c r="AK18" s="129"/>
      <c r="AL18" s="96"/>
      <c r="AM18" s="246"/>
      <c r="AN18" s="247"/>
      <c r="AO18" s="247"/>
      <c r="AP18" s="247"/>
      <c r="AQ18" s="247"/>
      <c r="AR18" s="247"/>
      <c r="AS18" s="248"/>
      <c r="AT18" s="97"/>
    </row>
    <row r="19" spans="2:46" ht="23.4" customHeight="1" thickBot="1" x14ac:dyDescent="0.6">
      <c r="B19" s="95"/>
      <c r="C19" s="268"/>
      <c r="D19" s="269"/>
      <c r="E19" s="269"/>
      <c r="F19" s="270"/>
      <c r="G19" s="96"/>
      <c r="H19" s="139" t="s">
        <v>131</v>
      </c>
      <c r="I19" s="140"/>
      <c r="J19" s="139" t="s">
        <v>132</v>
      </c>
      <c r="K19" s="140"/>
      <c r="L19" s="166" t="s">
        <v>133</v>
      </c>
      <c r="M19" s="167"/>
      <c r="N19" s="168" t="str">
        <f>IF( $D$60="Disable","—", IF( $D$60="AllLayouts", " LngALL", IF(AND($D$60&gt;=1,$D$60&lt;=8), " Lng" &amp; $D$60, " " &amp; $D$60 ) ))</f>
        <v xml:space="preserve"> Lng4</v>
      </c>
      <c r="O19" s="169"/>
      <c r="P19" s="169"/>
      <c r="Q19" s="169"/>
      <c r="R19" s="170" t="str">
        <f>HLOOKUP(A2,settings_LNG!A1:AD262,5,FALSE)</f>
        <v>ПРОБІЛ</v>
      </c>
      <c r="S19" s="170"/>
      <c r="T19" s="170"/>
      <c r="U19" s="170"/>
      <c r="V19" s="170"/>
      <c r="W19" s="170"/>
      <c r="X19" s="170"/>
      <c r="Y19" s="170"/>
      <c r="Z19" s="74" t="s">
        <v>36</v>
      </c>
      <c r="AA19" s="73" t="s">
        <v>159</v>
      </c>
      <c r="AB19" s="72" t="s">
        <v>161</v>
      </c>
      <c r="AC19" s="71" t="s">
        <v>36</v>
      </c>
      <c r="AD19" s="160" t="s">
        <v>133</v>
      </c>
      <c r="AE19" s="161"/>
      <c r="AF19" s="158" t="s">
        <v>132</v>
      </c>
      <c r="AG19" s="159"/>
      <c r="AH19" s="175" t="s">
        <v>70</v>
      </c>
      <c r="AI19" s="176"/>
      <c r="AJ19" s="139" t="s">
        <v>131</v>
      </c>
      <c r="AK19" s="140"/>
      <c r="AL19" s="96"/>
      <c r="AM19" s="246"/>
      <c r="AN19" s="247"/>
      <c r="AO19" s="247"/>
      <c r="AP19" s="247"/>
      <c r="AQ19" s="247"/>
      <c r="AR19" s="247"/>
      <c r="AS19" s="248"/>
      <c r="AT19" s="97"/>
    </row>
    <row r="20" spans="2:46" ht="6" customHeight="1" x14ac:dyDescent="0.35">
      <c r="B20" s="95"/>
      <c r="C20" s="268"/>
      <c r="D20" s="269"/>
      <c r="E20" s="269"/>
      <c r="F20" s="270"/>
      <c r="G20" s="96"/>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96"/>
      <c r="AM20" s="246"/>
      <c r="AN20" s="247"/>
      <c r="AO20" s="247"/>
      <c r="AP20" s="247"/>
      <c r="AQ20" s="247"/>
      <c r="AR20" s="247"/>
      <c r="AS20" s="248"/>
      <c r="AT20" s="97"/>
    </row>
    <row r="21" spans="2:46" ht="15.6" customHeight="1" x14ac:dyDescent="0.35">
      <c r="B21" s="95"/>
      <c r="C21" s="271"/>
      <c r="D21" s="272"/>
      <c r="E21" s="272"/>
      <c r="F21" s="273"/>
      <c r="G21" s="96"/>
      <c r="H21" s="275" t="str">
        <f>HLOOKUP(A2,settings_LNG!A1:AD262,6,FALSE)</f>
        <v>Комбінації формуються з клавіш RAlt+«клавіша, де над нею напис такого ж кольору» і подібно до RWin, Lalt</v>
      </c>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96"/>
      <c r="AM21" s="249"/>
      <c r="AN21" s="250"/>
      <c r="AO21" s="250"/>
      <c r="AP21" s="250"/>
      <c r="AQ21" s="250"/>
      <c r="AR21" s="250"/>
      <c r="AS21" s="251"/>
      <c r="AT21" s="97"/>
    </row>
    <row r="22" spans="2:46" ht="27" customHeight="1" x14ac:dyDescent="0.35">
      <c r="B22" s="95"/>
      <c r="C22" s="96"/>
      <c r="D22" s="96"/>
      <c r="E22" s="96"/>
      <c r="F22" s="96"/>
      <c r="G22" s="96"/>
      <c r="H22" s="288" t="str">
        <f>HLOOKUP(A2,settings_LNG!A1:AD262,7,FALSE)</f>
        <v>Над кнопкою ліворуч комбінація для RAlt, а праворуч для RWin. Вгорі комбінації ще й з натисканням та утриманням клавіші Shift. Приклади:</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96"/>
      <c r="AM22" s="96"/>
      <c r="AN22" s="96"/>
      <c r="AO22" s="96"/>
      <c r="AP22" s="96"/>
      <c r="AQ22" s="96"/>
      <c r="AR22" s="96"/>
      <c r="AS22" s="96"/>
      <c r="AT22" s="97"/>
    </row>
    <row r="23" spans="2:46" ht="25.2" customHeight="1" x14ac:dyDescent="0.35">
      <c r="B23" s="95"/>
      <c r="C23" s="276" t="str">
        <f>HLOOKUP(A2,settings_LNG!A1:AD262,30,FALSE)</f>
        <v>Lng1, Lng2 - зазвичай списки з однієї мови (основної та додаткової). Lng3 - перемикання з третього списку розкладок (зазвичай мова 1 і 2). Lng4 - зазвичай перемикання між альтернативними розкладками та мовами. LngALL - перемикання всіх розкладок.</v>
      </c>
      <c r="D23" s="277"/>
      <c r="E23" s="277"/>
      <c r="F23" s="278"/>
      <c r="G23" s="96"/>
      <c r="H23" s="289" t="str">
        <f>HLOOKUP(A2,settings_LNG!A1:AD262,8,FALSE)</f>
        <v>Комбінація_x000D_
клавіш</v>
      </c>
      <c r="I23" s="290"/>
      <c r="J23" s="291"/>
      <c r="K23" s="162" t="str">
        <f>HLOOKUP(A2,settings_LNG!A1:AD262,9,FALSE)</f>
        <v>Без Shift</v>
      </c>
      <c r="L23" s="162"/>
      <c r="M23" s="162"/>
      <c r="N23" s="162"/>
      <c r="O23" s="162"/>
      <c r="P23" s="162"/>
      <c r="Q23" s="162"/>
      <c r="R23" s="162"/>
      <c r="S23" s="162" t="s">
        <v>136</v>
      </c>
      <c r="T23" s="162"/>
      <c r="U23" s="162"/>
      <c r="V23" s="162"/>
      <c r="W23" s="162"/>
      <c r="X23" s="162"/>
      <c r="Y23" s="162"/>
      <c r="Z23" s="162"/>
      <c r="AA23" s="162" t="str">
        <f>HLOOKUP(A2,settings_LNG!A1:AD262,10,FALSE)</f>
        <v>Примітка</v>
      </c>
      <c r="AB23" s="162"/>
      <c r="AC23" s="162"/>
      <c r="AD23" s="162"/>
      <c r="AE23" s="162"/>
      <c r="AF23" s="162"/>
      <c r="AG23" s="162"/>
      <c r="AH23" s="162"/>
      <c r="AI23" s="162"/>
      <c r="AJ23" s="162"/>
      <c r="AK23" s="162"/>
      <c r="AL23" s="96"/>
      <c r="AM23" s="178" t="str">
        <f>HLOOKUP(A2,settings_LNG!A1:AD263,29,FALSE)</f>
        <v xml:space="preserve">Коротка пропуск U+2002 Alt+8194 En Space &amp;ensp; (фікс. ширина, але розрив тексту є) У Word виглядає однаково з нерозривним!
+SHIFT: нерозривний пропуск U+2007 Alt+8199 (шириною в цифру, для набору таблиць) </v>
      </c>
      <c r="AN23" s="179"/>
      <c r="AO23" s="179"/>
      <c r="AP23" s="179"/>
      <c r="AQ23" s="179"/>
      <c r="AR23" s="179"/>
      <c r="AS23" s="180"/>
      <c r="AT23" s="97"/>
    </row>
    <row r="24" spans="2:46" x14ac:dyDescent="0.35">
      <c r="B24" s="95"/>
      <c r="C24" s="279"/>
      <c r="D24" s="280"/>
      <c r="E24" s="280"/>
      <c r="F24" s="281"/>
      <c r="G24" s="96"/>
      <c r="H24" s="141" t="s">
        <v>153</v>
      </c>
      <c r="I24" s="141"/>
      <c r="J24" s="141"/>
      <c r="K24" s="149" t="s">
        <v>30</v>
      </c>
      <c r="L24" s="149"/>
      <c r="M24" s="149"/>
      <c r="N24" s="149"/>
      <c r="O24" s="149"/>
      <c r="P24" s="149"/>
      <c r="Q24" s="149"/>
      <c r="R24" s="149"/>
      <c r="S24" s="156" t="s">
        <v>139</v>
      </c>
      <c r="T24" s="156"/>
      <c r="U24" s="156"/>
      <c r="V24" s="156"/>
      <c r="W24" s="156"/>
      <c r="X24" s="156"/>
      <c r="Y24" s="156"/>
      <c r="Z24" s="156"/>
      <c r="AA24" s="157" t="str">
        <f>HLOOKUP(A2,settings_LNG!A1:AD262,11,FALSE)</f>
        <v>Укр. літера (укр. звук е)</v>
      </c>
      <c r="AB24" s="157"/>
      <c r="AC24" s="157"/>
      <c r="AD24" s="157"/>
      <c r="AE24" s="157"/>
      <c r="AF24" s="157"/>
      <c r="AG24" s="157"/>
      <c r="AH24" s="157"/>
      <c r="AI24" s="157"/>
      <c r="AJ24" s="157"/>
      <c r="AK24" s="157"/>
      <c r="AL24" s="96"/>
      <c r="AM24" s="181"/>
      <c r="AN24" s="182"/>
      <c r="AO24" s="182"/>
      <c r="AP24" s="182"/>
      <c r="AQ24" s="182"/>
      <c r="AR24" s="182"/>
      <c r="AS24" s="183"/>
      <c r="AT24" s="97"/>
    </row>
    <row r="25" spans="2:46" x14ac:dyDescent="0.35">
      <c r="B25" s="95"/>
      <c r="C25" s="279"/>
      <c r="D25" s="280"/>
      <c r="E25" s="280"/>
      <c r="F25" s="281"/>
      <c r="G25" s="96"/>
      <c r="H25" s="141" t="s">
        <v>154</v>
      </c>
      <c r="I25" s="141"/>
      <c r="J25" s="141"/>
      <c r="K25" s="149" t="s">
        <v>87</v>
      </c>
      <c r="L25" s="149"/>
      <c r="M25" s="149"/>
      <c r="N25" s="149"/>
      <c r="O25" s="149"/>
      <c r="P25" s="149"/>
      <c r="Q25" s="149"/>
      <c r="R25" s="149"/>
      <c r="S25" s="156" t="s">
        <v>137</v>
      </c>
      <c r="T25" s="156"/>
      <c r="U25" s="156"/>
      <c r="V25" s="156"/>
      <c r="W25" s="156"/>
      <c r="X25" s="156"/>
      <c r="Y25" s="156"/>
      <c r="Z25" s="156"/>
      <c r="AA25" s="157" t="str">
        <f>HLOOKUP(A2,settings_LNG!A1:AD262,12,FALSE)</f>
        <v>Тут · Явл. пробілом (швидке введення для лінивих)</v>
      </c>
      <c r="AB25" s="157"/>
      <c r="AC25" s="157"/>
      <c r="AD25" s="157"/>
      <c r="AE25" s="157"/>
      <c r="AF25" s="157"/>
      <c r="AG25" s="157"/>
      <c r="AH25" s="157"/>
      <c r="AI25" s="157"/>
      <c r="AJ25" s="157"/>
      <c r="AK25" s="157"/>
      <c r="AL25" s="96"/>
      <c r="AM25" s="181"/>
      <c r="AN25" s="182"/>
      <c r="AO25" s="182"/>
      <c r="AP25" s="182"/>
      <c r="AQ25" s="182"/>
      <c r="AR25" s="182"/>
      <c r="AS25" s="183"/>
      <c r="AT25" s="97"/>
    </row>
    <row r="26" spans="2:46" x14ac:dyDescent="0.35">
      <c r="B26" s="95"/>
      <c r="C26" s="279"/>
      <c r="D26" s="280"/>
      <c r="E26" s="280"/>
      <c r="F26" s="281"/>
      <c r="G26" s="96"/>
      <c r="H26" s="141" t="s">
        <v>155</v>
      </c>
      <c r="I26" s="141"/>
      <c r="J26" s="141"/>
      <c r="K26" s="149" t="s">
        <v>142</v>
      </c>
      <c r="L26" s="149"/>
      <c r="M26" s="149"/>
      <c r="N26" s="149"/>
      <c r="O26" s="149"/>
      <c r="P26" s="149"/>
      <c r="Q26" s="149"/>
      <c r="R26" s="149"/>
      <c r="S26" s="156"/>
      <c r="T26" s="156"/>
      <c r="U26" s="156"/>
      <c r="V26" s="156"/>
      <c r="W26" s="156"/>
      <c r="X26" s="156"/>
      <c r="Y26" s="156"/>
      <c r="Z26" s="156"/>
      <c r="AA26" s="157" t="str">
        <f>HLOOKUP(A2,settings_LNG!A1:AD262,13,FALSE)</f>
        <v>Більше для вибору у контекстному меню</v>
      </c>
      <c r="AB26" s="157"/>
      <c r="AC26" s="157"/>
      <c r="AD26" s="157"/>
      <c r="AE26" s="157"/>
      <c r="AF26" s="157"/>
      <c r="AG26" s="157"/>
      <c r="AH26" s="157"/>
      <c r="AI26" s="157"/>
      <c r="AJ26" s="157"/>
      <c r="AK26" s="157"/>
      <c r="AL26" s="96"/>
      <c r="AM26" s="181"/>
      <c r="AN26" s="182"/>
      <c r="AO26" s="182"/>
      <c r="AP26" s="182"/>
      <c r="AQ26" s="182"/>
      <c r="AR26" s="182"/>
      <c r="AS26" s="183"/>
      <c r="AT26" s="97"/>
    </row>
    <row r="27" spans="2:46" x14ac:dyDescent="0.35">
      <c r="B27" s="95"/>
      <c r="C27" s="279"/>
      <c r="D27" s="280"/>
      <c r="E27" s="280"/>
      <c r="F27" s="281"/>
      <c r="G27" s="96"/>
      <c r="H27" s="141" t="s">
        <v>156</v>
      </c>
      <c r="I27" s="141"/>
      <c r="J27" s="141"/>
      <c r="K27" s="149" t="str">
        <f>HLOOKUP(A2,settings_LNG!A1:AD262,16,FALSE)</f>
        <v>Контекстне меню</v>
      </c>
      <c r="L27" s="149"/>
      <c r="M27" s="149"/>
      <c r="N27" s="149"/>
      <c r="O27" s="149"/>
      <c r="P27" s="149"/>
      <c r="Q27" s="149"/>
      <c r="R27" s="149"/>
      <c r="S27" s="156"/>
      <c r="T27" s="156"/>
      <c r="U27" s="156"/>
      <c r="V27" s="156"/>
      <c r="W27" s="156"/>
      <c r="X27" s="156"/>
      <c r="Y27" s="156"/>
      <c r="Z27" s="156"/>
      <c r="AA27" s="157" t="str">
        <f>HLOOKUP(A2,settings_LNG!A1:AD262,14,FALSE)</f>
        <v>Саме клавіатура, не права кнопка миші</v>
      </c>
      <c r="AB27" s="157"/>
      <c r="AC27" s="157"/>
      <c r="AD27" s="157"/>
      <c r="AE27" s="157"/>
      <c r="AF27" s="157"/>
      <c r="AG27" s="157"/>
      <c r="AH27" s="157"/>
      <c r="AI27" s="157"/>
      <c r="AJ27" s="157"/>
      <c r="AK27" s="157"/>
      <c r="AL27" s="96"/>
      <c r="AM27" s="181"/>
      <c r="AN27" s="182"/>
      <c r="AO27" s="182"/>
      <c r="AP27" s="182"/>
      <c r="AQ27" s="182"/>
      <c r="AR27" s="182"/>
      <c r="AS27" s="183"/>
      <c r="AT27" s="97"/>
    </row>
    <row r="28" spans="2:46" ht="15.6" customHeight="1" x14ac:dyDescent="0.35">
      <c r="B28" s="95"/>
      <c r="C28" s="279"/>
      <c r="D28" s="280"/>
      <c r="E28" s="280"/>
      <c r="F28" s="281"/>
      <c r="G28" s="96"/>
      <c r="H28" s="141" t="s">
        <v>157</v>
      </c>
      <c r="I28" s="141"/>
      <c r="J28" s="141"/>
      <c r="K28" s="142" t="s">
        <v>16</v>
      </c>
      <c r="L28" s="142"/>
      <c r="M28" s="142"/>
      <c r="N28" s="142"/>
      <c r="O28" s="142"/>
      <c r="P28" s="142"/>
      <c r="Q28" s="142"/>
      <c r="R28" s="142"/>
      <c r="S28" s="252" t="s">
        <v>107</v>
      </c>
      <c r="T28" s="252"/>
      <c r="U28" s="252"/>
      <c r="V28" s="252"/>
      <c r="W28" s="252"/>
      <c r="X28" s="252"/>
      <c r="Y28" s="252"/>
      <c r="Z28" s="252"/>
      <c r="AA28" s="157" t="str">
        <f>HLOOKUP(A2,settings_LNG!A1:AD262,15,FALSE)</f>
        <v>Анг. отр. дужка (по шифту ‘ внутрішня у “ ”)</v>
      </c>
      <c r="AB28" s="157"/>
      <c r="AC28" s="157"/>
      <c r="AD28" s="157"/>
      <c r="AE28" s="157"/>
      <c r="AF28" s="157"/>
      <c r="AG28" s="157"/>
      <c r="AH28" s="157"/>
      <c r="AI28" s="157"/>
      <c r="AJ28" s="157"/>
      <c r="AK28" s="157"/>
      <c r="AL28" s="96"/>
      <c r="AM28" s="184"/>
      <c r="AN28" s="185"/>
      <c r="AO28" s="185"/>
      <c r="AP28" s="185"/>
      <c r="AQ28" s="185"/>
      <c r="AR28" s="185"/>
      <c r="AS28" s="186"/>
      <c r="AT28" s="97"/>
    </row>
    <row r="29" spans="2:46" x14ac:dyDescent="0.35">
      <c r="B29" s="95"/>
      <c r="C29" s="279"/>
      <c r="D29" s="280"/>
      <c r="E29" s="280"/>
      <c r="F29" s="281"/>
      <c r="G29" s="96"/>
      <c r="H29" s="286" t="str">
        <f>HLOOKUP(A2,settings_LNG!A1:AD262,17,FALSE)</f>
        <v>Підтримуючи додаткові комбінації клавіш (якщо їх не відключать у налаштуваннях):</v>
      </c>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96"/>
      <c r="AM29" s="96"/>
      <c r="AN29" s="96"/>
      <c r="AO29" s="96"/>
      <c r="AP29" s="96"/>
      <c r="AQ29" s="96"/>
      <c r="AR29" s="96"/>
      <c r="AS29" s="96"/>
      <c r="AT29" s="97"/>
    </row>
    <row r="30" spans="2:46" x14ac:dyDescent="0.35">
      <c r="B30" s="95"/>
      <c r="C30" s="279"/>
      <c r="D30" s="280"/>
      <c r="E30" s="280"/>
      <c r="F30" s="281"/>
      <c r="G30" s="96"/>
      <c r="H30" s="275" t="str">
        <f>HLOOKUP(A2,settings_LNG!A1:AD262,18,FALSE)</f>
        <v>Вставка тексту без форматування: Ctrl+Alt+V. Змінити розкладку вже набраного слова на поточну: RAlt+BackSpace</v>
      </c>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101"/>
      <c r="AM30" s="101"/>
      <c r="AN30" s="101"/>
      <c r="AO30" s="101"/>
      <c r="AP30" s="101"/>
      <c r="AQ30" s="101"/>
      <c r="AR30" s="101"/>
      <c r="AS30" s="96"/>
      <c r="AT30" s="97"/>
    </row>
    <row r="31" spans="2:46" x14ac:dyDescent="0.35">
      <c r="B31" s="95"/>
      <c r="C31" s="279"/>
      <c r="D31" s="280"/>
      <c r="E31" s="280"/>
      <c r="F31" s="281"/>
      <c r="G31" s="96"/>
      <c r="H31" s="275" t="str">
        <f>HLOOKUP(A2,settings_LNG!A1:AD262,19,FALSE)</f>
        <v>Виділений текст у нижній регістр: Alt+Pause (у верхній регістр: Alt+Shift+Pause).</v>
      </c>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102"/>
      <c r="AM31" s="102"/>
      <c r="AN31" s="102"/>
      <c r="AO31" s="102"/>
      <c r="AP31" s="102"/>
      <c r="AQ31" s="102"/>
      <c r="AR31" s="102"/>
      <c r="AS31" s="96"/>
      <c r="AT31" s="97"/>
    </row>
    <row r="32" spans="2:46" ht="28.2" customHeight="1" x14ac:dyDescent="0.35">
      <c r="B32" s="95"/>
      <c r="C32" s="282"/>
      <c r="D32" s="283"/>
      <c r="E32" s="283"/>
      <c r="F32" s="284"/>
      <c r="G32" s="96"/>
      <c r="H32" s="274" t="str">
        <f>HLOOKUP(A2,settings_LNG!A1:AD263,20,FALSE)</f>
        <v>Транслітерація (з translit_1) виділеного тексту: Alt + ScrollLock, для імен файлів (з translit_2): Alt + Shift + ScrollLock, (мол. кирилицю на рум. латиницю: Alt + Win + ScrollLock)</v>
      </c>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103"/>
      <c r="AM32" s="103"/>
      <c r="AN32" s="103"/>
      <c r="AO32" s="103"/>
      <c r="AP32" s="103"/>
      <c r="AQ32" s="103"/>
      <c r="AR32" s="103"/>
      <c r="AS32" s="96"/>
      <c r="AT32" s="97"/>
    </row>
    <row r="33" spans="1:46" x14ac:dyDescent="0.35">
      <c r="B33" s="104"/>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6"/>
    </row>
    <row r="38" spans="1:46" x14ac:dyDescent="0.35">
      <c r="A38" s="146" t="str">
        <f>settings_INI!B2</f>
        <v>Visibility of the alphabet =ru= Видимость алфавита</v>
      </c>
      <c r="B38" s="147"/>
      <c r="C38" s="147"/>
      <c r="D38" s="147"/>
      <c r="E38" s="147"/>
      <c r="F38" s="148"/>
    </row>
    <row r="39" spans="1:46" x14ac:dyDescent="0.35">
      <c r="A39" s="114" t="str">
        <f>settings_INI!B3</f>
        <v>Parameter</v>
      </c>
      <c r="B39" s="119"/>
      <c r="C39" s="115"/>
      <c r="D39" s="116" t="str">
        <f>settings_INI!C3</f>
        <v>Value</v>
      </c>
      <c r="E39" s="117"/>
      <c r="F39" s="117"/>
    </row>
    <row r="40" spans="1:46" ht="16.8" x14ac:dyDescent="0.35">
      <c r="A40" s="136" t="str">
        <f>settings_INI!B4</f>
        <v>Alphabet1_EN</v>
      </c>
      <c r="B40" s="137"/>
      <c r="C40" s="138"/>
      <c r="D40" s="118">
        <f>IF(settings_INI!C4="", "", settings_INI!C4)</f>
        <v>1</v>
      </c>
      <c r="E40" s="118"/>
      <c r="F40" s="118"/>
      <c r="H40" s="111" t="s">
        <v>556</v>
      </c>
      <c r="I40" s="110"/>
      <c r="J40" s="110"/>
      <c r="K40" s="110"/>
      <c r="L40" s="110"/>
      <c r="M40" s="110"/>
      <c r="N40" s="110"/>
      <c r="O40" s="110"/>
      <c r="P40" s="110"/>
      <c r="Q40" s="110"/>
      <c r="R40" s="110"/>
      <c r="S40" s="110"/>
    </row>
    <row r="41" spans="1:46" x14ac:dyDescent="0.35">
      <c r="A41" s="136" t="str">
        <f>settings_INI!B5</f>
        <v>Alphabet2</v>
      </c>
      <c r="B41" s="137"/>
      <c r="C41" s="138"/>
      <c r="D41" s="118">
        <f>IF(settings_INI!C5="", "", settings_INI!C5)</f>
        <v>1</v>
      </c>
      <c r="E41" s="118"/>
      <c r="F41" s="118"/>
    </row>
    <row r="42" spans="1:46" x14ac:dyDescent="0.35">
      <c r="A42" s="114" t="str">
        <f>settings_INI!B6</f>
        <v>INI file setup =ru= Настройки из INI файла</v>
      </c>
      <c r="B42" s="119"/>
      <c r="C42" s="119"/>
      <c r="D42" s="119"/>
      <c r="E42" s="119"/>
      <c r="F42" s="115"/>
    </row>
    <row r="43" spans="1:46" x14ac:dyDescent="0.35">
      <c r="A43" s="114" t="str">
        <f>settings_INI!B7</f>
        <v>Parameter</v>
      </c>
      <c r="B43" s="119"/>
      <c r="C43" s="115"/>
      <c r="D43" s="116" t="str">
        <f>settings_INI!C7</f>
        <v>Value</v>
      </c>
      <c r="E43" s="117"/>
      <c r="F43" s="117"/>
      <c r="H43" s="285"/>
      <c r="I43" s="285"/>
      <c r="J43" s="285"/>
      <c r="K43" s="285"/>
      <c r="L43" s="285"/>
      <c r="M43" s="285"/>
      <c r="N43" s="285"/>
      <c r="O43" s="285"/>
      <c r="P43" s="285"/>
      <c r="Q43" s="285"/>
      <c r="R43" s="285"/>
      <c r="S43" s="285"/>
      <c r="T43" s="285"/>
      <c r="U43" s="285"/>
      <c r="V43" s="285"/>
      <c r="W43" s="285"/>
      <c r="X43" s="285"/>
      <c r="Y43" s="285"/>
      <c r="Z43" s="285"/>
      <c r="AA43" s="285"/>
      <c r="AB43" s="285"/>
      <c r="AC43" s="285"/>
      <c r="AD43" s="285"/>
      <c r="AE43" s="285"/>
      <c r="AF43" s="285"/>
      <c r="AG43" s="285"/>
      <c r="AH43" s="285"/>
      <c r="AI43" s="285"/>
      <c r="AJ43" s="285"/>
      <c r="AK43" s="285"/>
    </row>
    <row r="44" spans="1:46" x14ac:dyDescent="0.35">
      <c r="A44" s="133" t="str">
        <f>settings_INI!B8</f>
        <v>RWinBirmanLayout</v>
      </c>
      <c r="B44" s="134"/>
      <c r="C44" s="135"/>
      <c r="D44" s="118">
        <f>IF(settings_INI!C8="", "", settings_INI!C8)</f>
        <v>1</v>
      </c>
      <c r="E44" s="118"/>
      <c r="F44" s="118"/>
    </row>
    <row r="45" spans="1:46" x14ac:dyDescent="0.35">
      <c r="A45" s="120" t="str">
        <f>settings_INI!B9</f>
        <v>RAltAddMouse</v>
      </c>
      <c r="B45" s="121"/>
      <c r="C45" s="122"/>
      <c r="D45" s="118">
        <f>IF(settings_INI!C9="", "", settings_INI!C9)</f>
        <v>1</v>
      </c>
      <c r="E45" s="118"/>
      <c r="F45" s="118"/>
    </row>
    <row r="46" spans="1:46" x14ac:dyDescent="0.35">
      <c r="A46" s="123" t="str">
        <f>settings_INI!B10</f>
        <v>RAltAddCursor</v>
      </c>
      <c r="B46" s="124"/>
      <c r="C46" s="125"/>
      <c r="D46" s="118">
        <f>IF(settings_INI!C10="", "", settings_INI!C10)</f>
        <v>1</v>
      </c>
      <c r="E46" s="118"/>
      <c r="F46" s="118"/>
    </row>
    <row r="47" spans="1:46" x14ac:dyDescent="0.35">
      <c r="A47" s="130" t="str">
        <f>settings_INI!B11</f>
        <v>RAltAddChars</v>
      </c>
      <c r="B47" s="131"/>
      <c r="C47" s="132"/>
      <c r="D47" s="118">
        <f>IF(settings_INI!C11="", "", settings_INI!C11)</f>
        <v>1</v>
      </c>
      <c r="E47" s="118"/>
      <c r="F47" s="118"/>
    </row>
    <row r="48" spans="1:46" x14ac:dyDescent="0.35">
      <c r="A48" s="133" t="str">
        <f>settings_INI!B12</f>
        <v>RWinReassign</v>
      </c>
      <c r="B48" s="134"/>
      <c r="C48" s="135"/>
      <c r="D48" s="118" t="str">
        <f>IF(settings_INI!C12="", "", settings_INI!C12)</f>
        <v>Disable</v>
      </c>
      <c r="E48" s="118"/>
      <c r="F48" s="118"/>
    </row>
    <row r="49" spans="1:6" x14ac:dyDescent="0.35">
      <c r="A49" s="133" t="str">
        <f>settings_INI!B13</f>
        <v>RWinOption</v>
      </c>
      <c r="B49" s="134"/>
      <c r="C49" s="135"/>
      <c r="D49" s="118" t="str">
        <f>IF(settings_INI!C13="", "", settings_INI!C13)</f>
        <v>Disable</v>
      </c>
      <c r="E49" s="118"/>
      <c r="F49" s="118"/>
    </row>
    <row r="50" spans="1:6" x14ac:dyDescent="0.35">
      <c r="A50" s="130" t="str">
        <f>settings_INI!B14</f>
        <v>RAltReassign</v>
      </c>
      <c r="B50" s="131"/>
      <c r="C50" s="132"/>
      <c r="D50" s="118" t="str">
        <f>IF(settings_INI!C14="", "", settings_INI!C14)</f>
        <v>Disable</v>
      </c>
      <c r="E50" s="118"/>
      <c r="F50" s="118"/>
    </row>
    <row r="51" spans="1:6" x14ac:dyDescent="0.35">
      <c r="A51" s="130" t="str">
        <f>settings_INI!B15</f>
        <v>RAltOption</v>
      </c>
      <c r="B51" s="131"/>
      <c r="C51" s="132"/>
      <c r="D51" s="118">
        <f>IF(settings_INI!C15="", "", settings_INI!C15)</f>
        <v>3</v>
      </c>
      <c r="E51" s="118"/>
      <c r="F51" s="118"/>
    </row>
    <row r="52" spans="1:6" x14ac:dyDescent="0.35">
      <c r="A52" s="153" t="str">
        <f>settings_INI!B16</f>
        <v>LShift_RShift_CapsLock</v>
      </c>
      <c r="B52" s="154"/>
      <c r="C52" s="155"/>
      <c r="D52" s="118">
        <f>IF(settings_INI!C16="", "", settings_INI!C16)</f>
        <v>1</v>
      </c>
      <c r="E52" s="118"/>
      <c r="F52" s="118"/>
    </row>
    <row r="53" spans="1:6" x14ac:dyDescent="0.35">
      <c r="A53" s="150" t="str">
        <f>settings_INI!B17</f>
        <v>CapsLockReassign</v>
      </c>
      <c r="B53" s="151"/>
      <c r="C53" s="152"/>
      <c r="D53" s="118" t="str">
        <f>IF(settings_INI!C17="", "", settings_INI!C17)</f>
        <v>LCtrl</v>
      </c>
      <c r="E53" s="118"/>
      <c r="F53" s="118"/>
    </row>
    <row r="54" spans="1:6" x14ac:dyDescent="0.35">
      <c r="A54" s="150" t="str">
        <f>settings_INI!B18</f>
        <v>CapsLockOption</v>
      </c>
      <c r="B54" s="151"/>
      <c r="C54" s="152"/>
      <c r="D54" s="118" t="str">
        <f>IF(settings_INI!C18="", "", settings_INI!C18)</f>
        <v>Disable</v>
      </c>
      <c r="E54" s="118"/>
      <c r="F54" s="118"/>
    </row>
    <row r="55" spans="1:6" x14ac:dyDescent="0.35">
      <c r="A55" s="150" t="str">
        <f>settings_INI!B19</f>
        <v>LShiftOption</v>
      </c>
      <c r="B55" s="151"/>
      <c r="C55" s="152"/>
      <c r="D55" s="118">
        <f>IF(settings_INI!C19="", "", settings_INI!C19)</f>
        <v>1</v>
      </c>
      <c r="E55" s="118"/>
      <c r="F55" s="118"/>
    </row>
    <row r="56" spans="1:6" x14ac:dyDescent="0.35">
      <c r="A56" s="150" t="str">
        <f>settings_INI!B20</f>
        <v>RShiftOption</v>
      </c>
      <c r="B56" s="151"/>
      <c r="C56" s="152"/>
      <c r="D56" s="118">
        <f>IF(settings_INI!C20="", "", settings_INI!C20)</f>
        <v>2</v>
      </c>
      <c r="E56" s="118"/>
      <c r="F56" s="118"/>
    </row>
    <row r="57" spans="1:6" x14ac:dyDescent="0.35">
      <c r="A57" s="150" t="str">
        <f>settings_INI!B21</f>
        <v>LCtrlOption</v>
      </c>
      <c r="B57" s="151"/>
      <c r="C57" s="152"/>
      <c r="D57" s="118" t="str">
        <f>IF(settings_INI!C21="", "", settings_INI!C21)</f>
        <v/>
      </c>
      <c r="E57" s="118"/>
      <c r="F57" s="118"/>
    </row>
    <row r="58" spans="1:6" x14ac:dyDescent="0.35">
      <c r="A58" s="150" t="str">
        <f>settings_INI!B22</f>
        <v>RCtrlReassign</v>
      </c>
      <c r="B58" s="151"/>
      <c r="C58" s="152"/>
      <c r="D58" s="118" t="str">
        <f>IF(settings_INI!C22="", "", settings_INI!C22)</f>
        <v>RAlt</v>
      </c>
      <c r="E58" s="118"/>
      <c r="F58" s="118"/>
    </row>
    <row r="59" spans="1:6" x14ac:dyDescent="0.35">
      <c r="A59" s="150" t="str">
        <f>settings_INI!B23</f>
        <v>RCtrlOption</v>
      </c>
      <c r="B59" s="151"/>
      <c r="C59" s="152"/>
      <c r="D59" s="118" t="str">
        <f>IF(settings_INI!C23="", "", settings_INI!C23)</f>
        <v>Disable</v>
      </c>
      <c r="E59" s="118"/>
      <c r="F59" s="118"/>
    </row>
    <row r="60" spans="1:6" x14ac:dyDescent="0.35">
      <c r="A60" s="136" t="str">
        <f>settings_INI!B24</f>
        <v>LAltSpaceOption</v>
      </c>
      <c r="B60" s="137"/>
      <c r="C60" s="138"/>
      <c r="D60" s="118">
        <f>IF(settings_INI!C24="", "", settings_INI!C24)</f>
        <v>4</v>
      </c>
      <c r="E60" s="118"/>
      <c r="F60" s="118"/>
    </row>
    <row r="61" spans="1:6" x14ac:dyDescent="0.35">
      <c r="A61" s="136" t="str">
        <f>settings_INI!B25</f>
        <v>LAlt13_Enable</v>
      </c>
      <c r="B61" s="137"/>
      <c r="C61" s="138"/>
      <c r="D61" s="118">
        <f>IF(settings_INI!C25="", "", settings_INI!C25)</f>
        <v>1</v>
      </c>
      <c r="E61" s="118"/>
      <c r="F61" s="118"/>
    </row>
  </sheetData>
  <mergeCells count="125">
    <mergeCell ref="I9:J9"/>
    <mergeCell ref="H10:J10"/>
    <mergeCell ref="H11:I12"/>
    <mergeCell ref="J11:K11"/>
    <mergeCell ref="AH11:AK13"/>
    <mergeCell ref="AM11:AS13"/>
    <mergeCell ref="J12:K12"/>
    <mergeCell ref="D3:F3"/>
    <mergeCell ref="H3:AG3"/>
    <mergeCell ref="AH3:AM3"/>
    <mergeCell ref="H4:AG4"/>
    <mergeCell ref="C5:F11"/>
    <mergeCell ref="AM5:AS5"/>
    <mergeCell ref="AJ7:AK7"/>
    <mergeCell ref="AM7:AS9"/>
    <mergeCell ref="I8:J8"/>
    <mergeCell ref="AI8:AK10"/>
    <mergeCell ref="C13:F21"/>
    <mergeCell ref="H13:K13"/>
    <mergeCell ref="H14:L15"/>
    <mergeCell ref="AG14:AK15"/>
    <mergeCell ref="AM15:AS21"/>
    <mergeCell ref="H17:I18"/>
    <mergeCell ref="J17:K17"/>
    <mergeCell ref="L17:M18"/>
    <mergeCell ref="N17:AC17"/>
    <mergeCell ref="AD17:AE17"/>
    <mergeCell ref="AF17:AG17"/>
    <mergeCell ref="AH17:AI17"/>
    <mergeCell ref="AJ17:AK17"/>
    <mergeCell ref="J18:K18"/>
    <mergeCell ref="N18:AC18"/>
    <mergeCell ref="AD18:AE18"/>
    <mergeCell ref="AF18:AG18"/>
    <mergeCell ref="AH18:AI18"/>
    <mergeCell ref="AJ18:AK18"/>
    <mergeCell ref="AF19:AG19"/>
    <mergeCell ref="AH19:AI19"/>
    <mergeCell ref="AJ19:AK19"/>
    <mergeCell ref="H20:AK20"/>
    <mergeCell ref="H21:AK21"/>
    <mergeCell ref="H22:AK22"/>
    <mergeCell ref="H19:I19"/>
    <mergeCell ref="J19:K19"/>
    <mergeCell ref="L19:M19"/>
    <mergeCell ref="N19:Q19"/>
    <mergeCell ref="R19:Y19"/>
    <mergeCell ref="AD19:AE19"/>
    <mergeCell ref="H26:J26"/>
    <mergeCell ref="K26:R26"/>
    <mergeCell ref="S26:Z26"/>
    <mergeCell ref="AA26:AK26"/>
    <mergeCell ref="AM23:AS28"/>
    <mergeCell ref="H24:J24"/>
    <mergeCell ref="K24:R24"/>
    <mergeCell ref="S24:Z24"/>
    <mergeCell ref="AA24:AK24"/>
    <mergeCell ref="H27:J27"/>
    <mergeCell ref="K27:R27"/>
    <mergeCell ref="S27:Z27"/>
    <mergeCell ref="AA27:AK27"/>
    <mergeCell ref="H28:J28"/>
    <mergeCell ref="K28:R28"/>
    <mergeCell ref="S28:Z28"/>
    <mergeCell ref="A40:C40"/>
    <mergeCell ref="D40:F40"/>
    <mergeCell ref="A41:C41"/>
    <mergeCell ref="D41:F41"/>
    <mergeCell ref="A42:F42"/>
    <mergeCell ref="A43:C43"/>
    <mergeCell ref="D43:F43"/>
    <mergeCell ref="H29:AK29"/>
    <mergeCell ref="H30:AK30"/>
    <mergeCell ref="H31:AK31"/>
    <mergeCell ref="H32:AK32"/>
    <mergeCell ref="A38:F38"/>
    <mergeCell ref="A39:C39"/>
    <mergeCell ref="D39:F39"/>
    <mergeCell ref="C23:F32"/>
    <mergeCell ref="H23:J23"/>
    <mergeCell ref="K23:R23"/>
    <mergeCell ref="S23:Z23"/>
    <mergeCell ref="AA23:AK23"/>
    <mergeCell ref="AA28:AK28"/>
    <mergeCell ref="H25:J25"/>
    <mergeCell ref="K25:R25"/>
    <mergeCell ref="S25:Z25"/>
    <mergeCell ref="AA25:AK25"/>
    <mergeCell ref="A47:C47"/>
    <mergeCell ref="D47:F47"/>
    <mergeCell ref="A48:C48"/>
    <mergeCell ref="D48:F48"/>
    <mergeCell ref="A49:C49"/>
    <mergeCell ref="D49:F49"/>
    <mergeCell ref="H43:AK43"/>
    <mergeCell ref="A44:C44"/>
    <mergeCell ref="D44:F44"/>
    <mergeCell ref="A45:C45"/>
    <mergeCell ref="D45:F45"/>
    <mergeCell ref="A46:C46"/>
    <mergeCell ref="D46:F46"/>
    <mergeCell ref="A53:C53"/>
    <mergeCell ref="D53:F53"/>
    <mergeCell ref="A54:C54"/>
    <mergeCell ref="D54:F54"/>
    <mergeCell ref="A55:C55"/>
    <mergeCell ref="D55:F55"/>
    <mergeCell ref="A50:C50"/>
    <mergeCell ref="D50:F50"/>
    <mergeCell ref="A51:C51"/>
    <mergeCell ref="D51:F51"/>
    <mergeCell ref="A52:C52"/>
    <mergeCell ref="D52:F52"/>
    <mergeCell ref="A59:C59"/>
    <mergeCell ref="D59:F59"/>
    <mergeCell ref="A60:C60"/>
    <mergeCell ref="D60:F60"/>
    <mergeCell ref="A61:C61"/>
    <mergeCell ref="D61:F61"/>
    <mergeCell ref="A56:C56"/>
    <mergeCell ref="D56:F56"/>
    <mergeCell ref="A57:C57"/>
    <mergeCell ref="D57:F57"/>
    <mergeCell ref="A58:C58"/>
    <mergeCell ref="D58:F58"/>
  </mergeCells>
  <conditionalFormatting sqref="K5:K6 M5:M6 O5:O6 Q5:Q6 S5:S6 U5:U6 W5:W6 Y5:Y6 AA5:AA6 AC5:AC6 AE5:AE6 AG5:AG6 L8:L9 N8:N9 P8:P9 R8:R9 T8:T9 V8:V9 X8:X9 Z8:Z9 AB8:AB9 AD8:AD9 AF8:AF9 AH8:AH9 M11:M12 O11:O12 Q11:Q12 S11:S12 W11:W12 U11:U12 Y11:Y12 AA11:AA12 AC11:AC12 AE11:AE12 AG11:AG12 N14:N15 P14:P15 R14:R15 T14:T15 V14:V15 X14:X15 Z14:Z15 AB14:AB15 AD14:AD15 AF14:AF15 I5:I6">
    <cfRule type="expression" dxfId="69" priority="18">
      <formula>($D$44&lt;&gt;1)</formula>
    </cfRule>
  </conditionalFormatting>
  <conditionalFormatting sqref="C5 W8 Y8 AA8 AC8 AD11 AB11 Z11 X11 O14 Q14 R11:R12 P11:P12 N11:N12 O8:O9 Q8:Q9 H8:I9">
    <cfRule type="expression" dxfId="68" priority="17">
      <formula>($D$45&lt;&gt;1)</formula>
    </cfRule>
  </conditionalFormatting>
  <conditionalFormatting sqref="X6 Z6 AB6 W9 Y9 AA9 AC9 AD12 AB12 Z12 X12 V12 T12 S15 W15 S9 U9">
    <cfRule type="expression" dxfId="67" priority="16">
      <formula>$D$46&lt;&gt;1</formula>
    </cfRule>
  </conditionalFormatting>
  <conditionalFormatting sqref="I7 K7 M7 O7 Q7 S7 U7 W7 Y7 AA7 AC7 AE7 AG7 AI7 D3">
    <cfRule type="expression" dxfId="66" priority="15">
      <formula>$D$61&lt;&gt;1</formula>
    </cfRule>
  </conditionalFormatting>
  <conditionalFormatting sqref="AM5 D3 AM7">
    <cfRule type="expression" dxfId="65" priority="14">
      <formula>$D$61&lt;&gt;1</formula>
    </cfRule>
  </conditionalFormatting>
  <conditionalFormatting sqref="AM11">
    <cfRule type="expression" dxfId="64" priority="13">
      <formula>$D$44&lt;&gt;1</formula>
    </cfRule>
  </conditionalFormatting>
  <conditionalFormatting sqref="X5:X6">
    <cfRule type="expression" dxfId="63" priority="12">
      <formula>$D$46&lt;&gt;1</formula>
    </cfRule>
  </conditionalFormatting>
  <conditionalFormatting sqref="H5:H6 J5:J6 L5:L6 N5:N6 P5:P6 R5:R6 T5:T6 V5:V6 AD5:AD6 AF5:AF6 AE8:AE9 AG8:AG9 K8:K9 M8:M9 L11:L12 M14:M15 O15 Q15 U14:U15 Y14:Y15 AA14:AA15 AC14:AC15 AF11:AF12 AE14:AE15 AH5:AK6">
    <cfRule type="expression" dxfId="62" priority="11">
      <formula>$D$47&lt;&gt;1</formula>
    </cfRule>
  </conditionalFormatting>
  <conditionalFormatting sqref="AH3:AM3">
    <cfRule type="expression" dxfId="61" priority="10">
      <formula>$D$47&lt;&gt;1</formula>
    </cfRule>
  </conditionalFormatting>
  <conditionalFormatting sqref="R19:Y19">
    <cfRule type="expression" dxfId="60" priority="8">
      <formula>$D$41&lt;&gt;1</formula>
    </cfRule>
  </conditionalFormatting>
  <conditionalFormatting sqref="H11:I12">
    <cfRule type="expression" dxfId="59" priority="7">
      <formula>$D$52&lt;&gt;1</formula>
    </cfRule>
  </conditionalFormatting>
  <conditionalFormatting sqref="K10 M10 O10 Q10 S10 U10 W10 Y10 AA10 AC10 AE10 AG10">
    <cfRule type="expression" dxfId="58" priority="6">
      <formula>$D$40&lt;&gt;1</formula>
    </cfRule>
  </conditionalFormatting>
  <conditionalFormatting sqref="L10 N10 P10 R10 T10 V10 X10 Z10 AB10 AD10 AF10 AH10">
    <cfRule type="expression" dxfId="57" priority="5">
      <formula>$D$41&lt;&gt;1</formula>
    </cfRule>
  </conditionalFormatting>
  <conditionalFormatting sqref="L13 N13 P13 R13 T13 V13 X13 Z13 AB13 AD13 AF13">
    <cfRule type="expression" dxfId="56" priority="4">
      <formula>$D$40&lt;&gt;1</formula>
    </cfRule>
  </conditionalFormatting>
  <conditionalFormatting sqref="AG13 AE13 AC13 AA13 Y13 W13 U13 S13 Q13 O13 M13">
    <cfRule type="expression" dxfId="55" priority="3">
      <formula>$D$41&lt;&gt;1</formula>
    </cfRule>
  </conditionalFormatting>
  <conditionalFormatting sqref="AE16 AC16 AA16 Y16 W16 U16 S16 Q16 O16 M16">
    <cfRule type="expression" dxfId="54" priority="2">
      <formula>$D$40&lt;&gt;1</formula>
    </cfRule>
  </conditionalFormatting>
  <conditionalFormatting sqref="N16 P16 R16 T16 V16 X16 Z16 AB16 AD16 AF16">
    <cfRule type="expression" dxfId="53" priority="1">
      <formula>$D$41&lt;&gt;1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settings_INI</vt:lpstr>
      <vt:lpstr>settings_LNG</vt:lpstr>
      <vt:lpstr>RU</vt:lpstr>
      <vt:lpstr>EN</vt:lpstr>
      <vt:lpstr>DE</vt:lpstr>
      <vt:lpstr>FR</vt:lpstr>
      <vt:lpstr>IT</vt:lpstr>
      <vt:lpstr>ES</vt:lpstr>
      <vt:lpstr>UK</vt:lpstr>
      <vt:lpstr>BE</vt:lpstr>
      <vt:lpstr>RO</vt:lpstr>
      <vt:lpstr>PL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dc:creator>
  <cp:lastModifiedBy>kaiu</cp:lastModifiedBy>
  <cp:lastPrinted>2020-10-31T18:09:22Z</cp:lastPrinted>
  <dcterms:created xsi:type="dcterms:W3CDTF">2019-07-31T13:21:35Z</dcterms:created>
  <dcterms:modified xsi:type="dcterms:W3CDTF">2022-08-12T04:18:11Z</dcterms:modified>
</cp:coreProperties>
</file>