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6" windowWidth="20376" windowHeight="12816"/>
  </bookViews>
  <sheets>
    <sheet name="отчет" sheetId="1" r:id="rId1"/>
    <sheet name="балансовый" sheetId="2" r:id="rId2"/>
    <sheet name="отчет (2)" sheetId="4" r:id="rId3"/>
    <sheet name="Лист3" sheetId="3" r:id="rId4"/>
  </sheets>
  <externalReferences>
    <externalReference r:id="rId5"/>
  </externalReferences>
  <calcPr calcId="125725" refMode="R1C1"/>
</workbook>
</file>

<file path=xl/calcChain.xml><?xml version="1.0" encoding="utf-8"?>
<calcChain xmlns="http://schemas.openxmlformats.org/spreadsheetml/2006/main">
  <c r="D7" i="1"/>
  <c r="C52"/>
  <c r="D46"/>
  <c r="C46"/>
  <c r="D431" l="1"/>
  <c r="C431"/>
  <c r="D407"/>
  <c r="C407"/>
  <c r="D402"/>
  <c r="C402"/>
  <c r="D389"/>
  <c r="C389"/>
  <c r="D377"/>
  <c r="C377"/>
  <c r="D346"/>
  <c r="C346"/>
  <c r="D323"/>
  <c r="D325" s="1"/>
  <c r="C323"/>
  <c r="C325" s="1"/>
  <c r="D318"/>
  <c r="C318"/>
  <c r="D313"/>
  <c r="C313"/>
  <c r="D301"/>
  <c r="C301"/>
  <c r="D292"/>
  <c r="C292"/>
  <c r="D279"/>
  <c r="C279"/>
  <c r="D253"/>
  <c r="C253"/>
  <c r="D249"/>
  <c r="C249"/>
  <c r="D242"/>
  <c r="C242"/>
  <c r="D229"/>
  <c r="C229"/>
  <c r="D220"/>
  <c r="C220"/>
  <c r="D206"/>
  <c r="C206"/>
  <c r="D191"/>
  <c r="C191"/>
  <c r="D182"/>
  <c r="C182"/>
  <c r="D174"/>
  <c r="D184" s="1"/>
  <c r="C174"/>
  <c r="C184" s="1"/>
  <c r="D148"/>
  <c r="C148"/>
  <c r="D142"/>
  <c r="C142"/>
  <c r="D138"/>
  <c r="C138"/>
  <c r="D134"/>
  <c r="C134"/>
  <c r="D129"/>
  <c r="C129"/>
  <c r="D121"/>
  <c r="C121"/>
  <c r="D113"/>
  <c r="C113"/>
  <c r="D108"/>
  <c r="C108"/>
  <c r="D89"/>
  <c r="C89"/>
  <c r="D81"/>
  <c r="C81"/>
  <c r="D69"/>
  <c r="C69"/>
  <c r="D65"/>
  <c r="C65"/>
  <c r="D57"/>
  <c r="C57"/>
  <c r="D52"/>
  <c r="D41"/>
  <c r="C41"/>
  <c r="D37"/>
  <c r="C37"/>
  <c r="D29"/>
  <c r="C29"/>
  <c r="D17"/>
  <c r="C17"/>
  <c r="D59" l="1"/>
  <c r="D439" s="1"/>
  <c r="D144"/>
  <c r="D303"/>
  <c r="D391"/>
  <c r="D437" s="1"/>
  <c r="D433"/>
  <c r="C59"/>
  <c r="C439" s="1"/>
  <c r="C144"/>
  <c r="C303"/>
  <c r="C391"/>
  <c r="C433"/>
  <c r="C437" s="1"/>
  <c r="I16" l="1"/>
  <c r="I6" l="1"/>
  <c r="I29"/>
  <c r="I15"/>
  <c r="I11"/>
  <c r="I9"/>
  <c r="J16"/>
  <c r="I8"/>
  <c r="I7"/>
  <c r="K16" l="1"/>
  <c r="I13"/>
  <c r="K10" s="1"/>
  <c r="K8" l="1"/>
  <c r="K6"/>
  <c r="K29"/>
  <c r="K15"/>
  <c r="K9"/>
  <c r="I12"/>
  <c r="K12" s="1"/>
  <c r="K11"/>
  <c r="K7"/>
  <c r="J15" l="1"/>
  <c r="K13"/>
  <c r="K8" i="4"/>
  <c r="J8"/>
  <c r="K6"/>
  <c r="K14"/>
  <c r="J14"/>
  <c r="K21"/>
  <c r="J21"/>
  <c r="K20"/>
  <c r="J20"/>
  <c r="K19"/>
  <c r="J19"/>
  <c r="K18"/>
  <c r="J18"/>
  <c r="K17"/>
  <c r="J17"/>
  <c r="K16"/>
  <c r="J16"/>
  <c r="K15"/>
  <c r="J15"/>
  <c r="J13"/>
  <c r="K10"/>
  <c r="J10"/>
  <c r="K9"/>
  <c r="J9"/>
  <c r="K7"/>
  <c r="J7"/>
  <c r="D5"/>
  <c r="J7" i="1" l="1"/>
  <c r="J6"/>
  <c r="J11"/>
  <c r="J9"/>
  <c r="J10"/>
  <c r="J8"/>
  <c r="J29"/>
  <c r="J12"/>
  <c r="J6" i="4"/>
  <c r="J13" i="1" l="1"/>
  <c r="J12" i="4"/>
  <c r="K12"/>
  <c r="K22" l="1"/>
  <c r="K11"/>
  <c r="M11" s="1"/>
  <c r="M7"/>
  <c r="M16"/>
  <c r="M19"/>
  <c r="M6"/>
  <c r="M12" s="1"/>
  <c r="M10"/>
  <c r="M14"/>
  <c r="M8"/>
  <c r="M17"/>
  <c r="M21"/>
  <c r="M20"/>
  <c r="M9"/>
  <c r="M15"/>
  <c r="M18"/>
  <c r="J22"/>
  <c r="L16" s="1"/>
  <c r="J11"/>
  <c r="L11" s="1"/>
  <c r="L7"/>
  <c r="L19"/>
  <c r="L21"/>
  <c r="L9"/>
  <c r="L10"/>
  <c r="L8"/>
  <c r="L17"/>
  <c r="L18"/>
  <c r="L20"/>
  <c r="L14"/>
  <c r="L15"/>
  <c r="L6"/>
  <c r="M22" l="1"/>
  <c r="L12"/>
  <c r="L22"/>
  <c r="I7" i="2" l="1"/>
  <c r="I6"/>
  <c r="F8" l="1"/>
</calcChain>
</file>

<file path=xl/sharedStrings.xml><?xml version="1.0" encoding="utf-8"?>
<sst xmlns="http://schemas.openxmlformats.org/spreadsheetml/2006/main" count="981" uniqueCount="670">
  <si>
    <t>Доходы</t>
  </si>
  <si>
    <t>Выручка</t>
  </si>
  <si>
    <t>I</t>
  </si>
  <si>
    <t>Услуги службы ТД</t>
  </si>
  <si>
    <t>Услуги юр.лицам</t>
  </si>
  <si>
    <t>Мебель</t>
  </si>
  <si>
    <t>Лотки</t>
  </si>
  <si>
    <t>Субаренда Дз.28</t>
  </si>
  <si>
    <t>Интернет водителей (возмещ)</t>
  </si>
  <si>
    <t>Запчасти со склада (продажа)</t>
  </si>
  <si>
    <t>Возмещение ФСС по пособиям на детей</t>
  </si>
  <si>
    <t>Итого по группе: Выручка</t>
  </si>
  <si>
    <t>II</t>
  </si>
  <si>
    <t>Продажа Galaxy</t>
  </si>
  <si>
    <t>Продажа Форд № 16</t>
  </si>
  <si>
    <t>Продажа Форд № 23</t>
  </si>
  <si>
    <t>Продажа пассивов/Прочие</t>
  </si>
  <si>
    <t>III</t>
  </si>
  <si>
    <t>Итого по группе: Продажа пассивов/Прочие</t>
  </si>
  <si>
    <t>Оборудование для продажи водителям</t>
  </si>
  <si>
    <t>IV</t>
  </si>
  <si>
    <t>Телефоны "Дружки"</t>
  </si>
  <si>
    <t>Р/с и антенны</t>
  </si>
  <si>
    <t>Шашки</t>
  </si>
  <si>
    <t>Магниты такси</t>
  </si>
  <si>
    <t>Итого по группе: Оборудование для продажи водителям</t>
  </si>
  <si>
    <t>Итого по группе: Доходы</t>
  </si>
  <si>
    <t>Имущество,Капит. влож. Инвестиции</t>
  </si>
  <si>
    <t>ТД</t>
  </si>
  <si>
    <t>Онлайн/G-PS</t>
  </si>
  <si>
    <t>Итого по группе: Онлайн/G-PS</t>
  </si>
  <si>
    <t>Лицензирование, новые правила</t>
  </si>
  <si>
    <t>Программа для таксометров</t>
  </si>
  <si>
    <t>Сертификат такси</t>
  </si>
  <si>
    <t>Итого по группе: Лицензирование, новые правила</t>
  </si>
  <si>
    <t>Рено 1</t>
  </si>
  <si>
    <t>Рено 2</t>
  </si>
  <si>
    <t>Авто-Тех-Центр</t>
  </si>
  <si>
    <t>Проектирование здания</t>
  </si>
  <si>
    <t>Проект по газу</t>
  </si>
  <si>
    <t>Разметка границ</t>
  </si>
  <si>
    <t>Отмежевание от жил.домов</t>
  </si>
  <si>
    <t>Инвестиционный контракт по зем.участку</t>
  </si>
  <si>
    <t>Забор</t>
  </si>
  <si>
    <t>Аренда зем.участка</t>
  </si>
  <si>
    <t>Анализ рынка автомоек</t>
  </si>
  <si>
    <t>Итого по группе: Авто-Тех-Центр</t>
  </si>
  <si>
    <t>Оборудование  для продажи вод.</t>
  </si>
  <si>
    <t>Навигаторы</t>
  </si>
  <si>
    <t>Р/ст и антенны</t>
  </si>
  <si>
    <t>Итого по группе: Оборудование  для продажи вод.</t>
  </si>
  <si>
    <t>Итого по группе: ТД</t>
  </si>
  <si>
    <t>Мини-рынок</t>
  </si>
  <si>
    <t>БС/Трейдинг</t>
  </si>
  <si>
    <t>Имущество</t>
  </si>
  <si>
    <t>Принтер двусторонний</t>
  </si>
  <si>
    <t>Итого по группе: Имущество</t>
  </si>
  <si>
    <t>Итого по группе: Имущество,Капит. влож. Инвестиции</t>
  </si>
  <si>
    <t>Юр.лица</t>
  </si>
  <si>
    <t>Компенсация за услуги юр.лицам</t>
  </si>
  <si>
    <t>Итого по группе: Юр.лица</t>
  </si>
  <si>
    <t>Персонал</t>
  </si>
  <si>
    <t>Зар. Плата, налоги с ФОТ(ПФ, НДФЛ, ЕСН, травм.)</t>
  </si>
  <si>
    <t>Директор такси Гришкин Д.Ю.</t>
  </si>
  <si>
    <t>Ген.директор Зубенко А.А.</t>
  </si>
  <si>
    <t>Зам.главного бухгалтера Плесцова О.А.</t>
  </si>
  <si>
    <t>Курьер Шалыгин</t>
  </si>
  <si>
    <t>Дир.рынка Грибков С.Н.</t>
  </si>
  <si>
    <t>Специалист по тех.анализу Кожевников А.</t>
  </si>
  <si>
    <t>Оф.-мен.Крысина Н.В.</t>
  </si>
  <si>
    <t>Менеджер по кадрам Гладких И.А.</t>
  </si>
  <si>
    <t>Сторож Будылин</t>
  </si>
  <si>
    <t>Оператор чистоты Малова Р.С.</t>
  </si>
  <si>
    <t>Дворник К.42</t>
  </si>
  <si>
    <t>Уход за участком О.Н.</t>
  </si>
  <si>
    <t>Подменный Подлипный/Петров Ю. , замена Кож.</t>
  </si>
  <si>
    <t>Сканирование Харитонова М.</t>
  </si>
  <si>
    <t>Итого по группе: Зар. Плата, налоги с ФОТ(ПФ, НДФЛ, ЕСН, травм.)</t>
  </si>
  <si>
    <t>ФМС</t>
  </si>
  <si>
    <t>День рождения</t>
  </si>
  <si>
    <t>Чай/кофе</t>
  </si>
  <si>
    <t>Аптечка</t>
  </si>
  <si>
    <t>Вода питьевая</t>
  </si>
  <si>
    <t>Новогодние бонусы</t>
  </si>
  <si>
    <t>Подарки детям</t>
  </si>
  <si>
    <t>Итого по группе: ФМС</t>
  </si>
  <si>
    <t>Итого по группе: Персонал</t>
  </si>
  <si>
    <t>Налоги,пени(кроме с ФОТ) и рентные платежи</t>
  </si>
  <si>
    <t>ЕНВД</t>
  </si>
  <si>
    <t>Аренда помещения</t>
  </si>
  <si>
    <t>Единовр.пособие по рожд.ребенка и по ух.за ребенком</t>
  </si>
  <si>
    <t>Вывоз ТБО</t>
  </si>
  <si>
    <t>Госпошлина (выписки из ЕГРЮЛ,  из кадастра)</t>
  </si>
  <si>
    <t>Земельный налог ( К.42)</t>
  </si>
  <si>
    <t>Итого по группе: Налоги,пени(кроме с ФОТ) и рентные платежи</t>
  </si>
  <si>
    <t>Текущие и  Эксплуатационные расходы</t>
  </si>
  <si>
    <t>V</t>
  </si>
  <si>
    <t>Связь и Интернет</t>
  </si>
  <si>
    <t>Центртелеком (поток Е1)</t>
  </si>
  <si>
    <t>Интернет "Дружки"</t>
  </si>
  <si>
    <t>Услуги связи Asterix</t>
  </si>
  <si>
    <t>Радиочастотный центр (за ежемесячное обслуживание)</t>
  </si>
  <si>
    <t>Интернет</t>
  </si>
  <si>
    <t>Центртелеком (телефонная связь Д.28, К.42)</t>
  </si>
  <si>
    <t>Сотовая связь (сотр)</t>
  </si>
  <si>
    <t>Сотовая связь (А.А.)</t>
  </si>
  <si>
    <t>Итого по группе: Связь и Интернет</t>
  </si>
  <si>
    <t>Ремонт и обслуживание К.42</t>
  </si>
  <si>
    <t>Коммунальные услуги К.42 (свет)</t>
  </si>
  <si>
    <t>Коммунальные услуги К.42 (газ)</t>
  </si>
  <si>
    <t>Уход за аквариумом</t>
  </si>
  <si>
    <t>Хоз. нужды</t>
  </si>
  <si>
    <t>Коммунальные услуги К.42 (вода)</t>
  </si>
  <si>
    <t>Вывоз мусора</t>
  </si>
  <si>
    <t>Уход за участком к.42</t>
  </si>
  <si>
    <t>Тревожная кнопка</t>
  </si>
  <si>
    <t>Ремонт техники</t>
  </si>
  <si>
    <t>Обслуживание канализ. люка</t>
  </si>
  <si>
    <t>Итого по группе: Ремонт и обслуживание К.42</t>
  </si>
  <si>
    <t>Транспортные (офис)</t>
  </si>
  <si>
    <t>Транспортные офис</t>
  </si>
  <si>
    <t>Итого по группе: Транспортные (офис)</t>
  </si>
  <si>
    <t>Офисные расходы</t>
  </si>
  <si>
    <t>Ремонт оргтехники</t>
  </si>
  <si>
    <t>Подписка на журналы</t>
  </si>
  <si>
    <t>Заправка картриджей</t>
  </si>
  <si>
    <t>Канцтовары</t>
  </si>
  <si>
    <t>Почтовые услуги</t>
  </si>
  <si>
    <t>Обслуживание ККМ</t>
  </si>
  <si>
    <t>Пластиковые карточки юр.лиц</t>
  </si>
  <si>
    <t>Эл.почтовый ящик</t>
  </si>
  <si>
    <t>Итого по группе: Офисные расходы</t>
  </si>
  <si>
    <t>Ремонт и обслуживание рынка</t>
  </si>
  <si>
    <t>Охрана сборов по рынку</t>
  </si>
  <si>
    <t>Итого по группе: Ремонт и обслуживание рынка</t>
  </si>
  <si>
    <t>Расчетно-кассовое обсл. и К-плюс</t>
  </si>
  <si>
    <t>Расчетно-кассовое обслуживание</t>
  </si>
  <si>
    <t>Консультант-плюс</t>
  </si>
  <si>
    <t>Итого по группе: Расчетно-кассовое обсл. и К-плюс</t>
  </si>
  <si>
    <t>Кредиты</t>
  </si>
  <si>
    <t>Аутсорсинг. Консульт., эксперты, внешт. сотрудники</t>
  </si>
  <si>
    <t>VII</t>
  </si>
  <si>
    <t>Внешняя бухгалтерия</t>
  </si>
  <si>
    <t>Итого по группе: Аутсорсинг. Консульт., эксперты, внешт. сотрудники</t>
  </si>
  <si>
    <t>АВТО</t>
  </si>
  <si>
    <t>VIII</t>
  </si>
  <si>
    <t>Обслуживание и ремонт</t>
  </si>
  <si>
    <t>Транспортный налог</t>
  </si>
  <si>
    <t>Итого по группе: Рено 1</t>
  </si>
  <si>
    <t>Итого по группе: Рено 2</t>
  </si>
  <si>
    <t>Форды</t>
  </si>
  <si>
    <t>Борт № 11</t>
  </si>
  <si>
    <t>Борт № 21</t>
  </si>
  <si>
    <t>Итого по группе: Форды</t>
  </si>
  <si>
    <t>Прочее АВТО</t>
  </si>
  <si>
    <t>ОСАГО</t>
  </si>
  <si>
    <t>Бензин Грибков</t>
  </si>
  <si>
    <t>Бензин Шалыгин</t>
  </si>
  <si>
    <t>Снятие с учета Форд</t>
  </si>
  <si>
    <t>Итого по группе: Прочее АВТО</t>
  </si>
  <si>
    <t>Итого по группе: АВТО</t>
  </si>
  <si>
    <t>ТКЛ (текущие расходы)</t>
  </si>
  <si>
    <t>IX</t>
  </si>
  <si>
    <t>Текущие расходы ТКЛ</t>
  </si>
  <si>
    <t>Продажа пассива ТКЛ</t>
  </si>
  <si>
    <t>Итого по группе: ТКЛ (текущие расходы)</t>
  </si>
  <si>
    <t>Рождественно (оформление насл.)</t>
  </si>
  <si>
    <t>XII</t>
  </si>
  <si>
    <t>Итого по группе: Рождественно (оформление насл.)</t>
  </si>
  <si>
    <t>Услуги юристов</t>
  </si>
  <si>
    <t>Наталья Фед.</t>
  </si>
  <si>
    <t>Юристконсульт</t>
  </si>
  <si>
    <t>Итого по группе: Услуги юристов</t>
  </si>
  <si>
    <t>ПРОЧЕЕ</t>
  </si>
  <si>
    <t>Прочие</t>
  </si>
  <si>
    <t>Итого по группе: Расходы</t>
  </si>
  <si>
    <t>комментарии</t>
  </si>
  <si>
    <t>Цена/дог., опр-ние размера суммы</t>
  </si>
  <si>
    <t>получатель</t>
  </si>
  <si>
    <t>А.А.</t>
  </si>
  <si>
    <t>Сводный отчет по прибыли и убыткам по группе предприятий ДКК</t>
  </si>
  <si>
    <t xml:space="preserve">Отчет  с </t>
  </si>
  <si>
    <t>год</t>
  </si>
  <si>
    <t>% месяц</t>
  </si>
  <si>
    <t>%год</t>
  </si>
  <si>
    <t>ИТОГО расходы</t>
  </si>
  <si>
    <t>Операционные расходы</t>
  </si>
  <si>
    <t>Прочее</t>
  </si>
  <si>
    <t>Месяц</t>
  </si>
  <si>
    <t>Итого за месяц</t>
  </si>
  <si>
    <t>Нарастающий итог (НИт)</t>
  </si>
  <si>
    <t>Динамика (добавление)</t>
  </si>
  <si>
    <t>Балансовый отчет</t>
  </si>
  <si>
    <t>Активы</t>
  </si>
  <si>
    <t>Пассивы</t>
  </si>
  <si>
    <t>Цена/Оценка</t>
  </si>
  <si>
    <t>Депозит банка</t>
  </si>
  <si>
    <t>Ипотечный кредит на дом</t>
  </si>
  <si>
    <t>Кредитные карточки</t>
  </si>
  <si>
    <t>Предприятия (В)</t>
  </si>
  <si>
    <t>Такси "ТД"</t>
  </si>
  <si>
    <t>?</t>
  </si>
  <si>
    <t>Пассивы предприятий</t>
  </si>
  <si>
    <t>кредиты</t>
  </si>
  <si>
    <t xml:space="preserve">Т-К-Л </t>
  </si>
  <si>
    <t>отселение</t>
  </si>
  <si>
    <t>Из расходной статьи «Инвестиции» пополняется раздел «Активы» (Стоимость активов). Мы делаем прогноз по росту стоимости активов   и этот прогноз показывает нам, когда накопится сумма, необходимая для удовлетворения к-то цели. Все доходы от Активов остаются там до достижения целевого размера суммы. Поэтому в разделе Доходы, статья Инвестиции – 0. Как достигнут этот размер суммы, активы продаются, деньги от их продажи попадают в раздел Доходы и оттуда финансируется наша цель. Паранич.</t>
  </si>
  <si>
    <t>Ячейка</t>
  </si>
  <si>
    <t>Внедрение Asterix/ПО</t>
  </si>
  <si>
    <t>Итого по группе: Внедрение Asterix/ПО</t>
  </si>
  <si>
    <t>Аренда авто (№ 1) условно для А.А.</t>
  </si>
  <si>
    <t>Вынос эл.кабеля</t>
  </si>
  <si>
    <t>Разрешение на строительство</t>
  </si>
  <si>
    <t>Проектирование выноса водопровода</t>
  </si>
  <si>
    <t>Проект водопровод</t>
  </si>
  <si>
    <t>Прочие текущ расходы</t>
  </si>
  <si>
    <t>Бензин УАЗ патриот</t>
  </si>
  <si>
    <t>сентябрь</t>
  </si>
  <si>
    <t>Вынос водопровода</t>
  </si>
  <si>
    <t>Фундамент</t>
  </si>
  <si>
    <t>Бензин Крысина</t>
  </si>
  <si>
    <t>Продажа навигаторов</t>
  </si>
  <si>
    <t>Представитель интересов (Дурнев В.Ф.)</t>
  </si>
  <si>
    <t>Расходы</t>
  </si>
  <si>
    <t>Рено Логан</t>
  </si>
  <si>
    <t>Помощь в лоббировании</t>
  </si>
  <si>
    <t>ТУ по электрике</t>
  </si>
  <si>
    <t>Покупка зем.участка К.42</t>
  </si>
  <si>
    <t>Сим карта 401212</t>
  </si>
  <si>
    <t>Телефон AVAYA</t>
  </si>
  <si>
    <t>СМС-рассылка о прибытии авто</t>
  </si>
  <si>
    <t>Ремонт фасада К.42</t>
  </si>
  <si>
    <t>Энергоснабжение офиса</t>
  </si>
  <si>
    <t>Ремонт кнопки</t>
  </si>
  <si>
    <t>Решетки на проходы</t>
  </si>
  <si>
    <t>Ремонт УАЗ (зеленый)</t>
  </si>
  <si>
    <t>Бензин УАЗ</t>
  </si>
  <si>
    <t>Бензин Форд</t>
  </si>
  <si>
    <t>Реклама на радио (межгород)</t>
  </si>
  <si>
    <t>Итого расходов</t>
  </si>
  <si>
    <t>ДУ:Н-З-А-$</t>
  </si>
  <si>
    <t>Прибыль/убыток</t>
  </si>
  <si>
    <t>за месяц</t>
  </si>
  <si>
    <t>за год</t>
  </si>
  <si>
    <t>% годовых</t>
  </si>
  <si>
    <t>ВЫНОСЫ (Сети\Ком-ции):  пр-ние, монтаж</t>
  </si>
  <si>
    <t>Автомойка</t>
  </si>
  <si>
    <t>Коммуникации</t>
  </si>
  <si>
    <t>Макет/Проект/планировка</t>
  </si>
  <si>
    <t>Снятие с депозита</t>
  </si>
  <si>
    <t>Сервер</t>
  </si>
  <si>
    <t>Кресло офисное</t>
  </si>
  <si>
    <t>Устройство для рез.копирования данных</t>
  </si>
  <si>
    <t>Дверь в кинозал</t>
  </si>
  <si>
    <t>Компенсация за кражу</t>
  </si>
  <si>
    <t>Уборка территории рынка</t>
  </si>
  <si>
    <t>Прибыль</t>
  </si>
  <si>
    <t>Возврат кредитов</t>
  </si>
  <si>
    <t>Итого:</t>
  </si>
  <si>
    <t>Str ТД (новая)</t>
  </si>
  <si>
    <t>Возмещение страховые</t>
  </si>
  <si>
    <t>Продажа Рено Логан</t>
  </si>
  <si>
    <t>Компьютер для офис-менеджера</t>
  </si>
  <si>
    <t>Сист.адм.Петров Ю.</t>
  </si>
  <si>
    <t>Юрист (Алевтина Юр.)</t>
  </si>
  <si>
    <t>Текущие расходы Рожд.</t>
  </si>
  <si>
    <t>Продажа пассива Рожд.</t>
  </si>
  <si>
    <t>Комплектующие для компьютера</t>
  </si>
  <si>
    <t>Программа</t>
  </si>
  <si>
    <t>Печать ДКК</t>
  </si>
  <si>
    <t>Ремонт офиса</t>
  </si>
  <si>
    <t>КЗ</t>
  </si>
  <si>
    <t>Вывоз снега</t>
  </si>
  <si>
    <t>Озвучка (Самарин)</t>
  </si>
  <si>
    <t>Благотворительность</t>
  </si>
  <si>
    <t>Продажа мебели</t>
  </si>
  <si>
    <t>Сторож Осокин</t>
  </si>
  <si>
    <t>Представительские</t>
  </si>
  <si>
    <t>Мат.помощь</t>
  </si>
  <si>
    <t>Сохранение тарифа на эл-во</t>
  </si>
  <si>
    <t>Книги</t>
  </si>
  <si>
    <t>Ремонт эл.щитка</t>
  </si>
  <si>
    <t>Ремонт торговых мест</t>
  </si>
  <si>
    <t>Итого по группе: Текущие и  Эксплуатационные расходы</t>
  </si>
  <si>
    <t>VI</t>
  </si>
  <si>
    <t>Зуева</t>
  </si>
  <si>
    <t>Сайт</t>
  </si>
  <si>
    <t>Прочие расходы Str ТД</t>
  </si>
  <si>
    <t>Итого по группе: Str ТД (новая)</t>
  </si>
  <si>
    <t>Премия</t>
  </si>
  <si>
    <t>Услуги программиста</t>
  </si>
  <si>
    <t>СМС-рассылка по рекламе КЭБ</t>
  </si>
  <si>
    <t>Публикация в справочнике</t>
  </si>
  <si>
    <t>Продвижение КЭБ</t>
  </si>
  <si>
    <t>СМС-рассылка по рекламе МГ</t>
  </si>
  <si>
    <t>Оклейка</t>
  </si>
  <si>
    <t>Получение кредита</t>
  </si>
  <si>
    <t>Объявление о нов.директоре</t>
  </si>
  <si>
    <t>Работа с конкурентами</t>
  </si>
  <si>
    <t>Бонусы ГИБДД</t>
  </si>
  <si>
    <t>Таксопарк-книжки</t>
  </si>
  <si>
    <t>Тестирование связи</t>
  </si>
  <si>
    <t>% по кредитам</t>
  </si>
  <si>
    <t>Пени по налогу</t>
  </si>
  <si>
    <t>КЭБы</t>
  </si>
  <si>
    <t>Специалист по маркетингу Харитонова М.</t>
  </si>
  <si>
    <t>Сафари</t>
  </si>
  <si>
    <t>Итого по группе: Кредиты</t>
  </si>
  <si>
    <t>Борт № 23</t>
  </si>
  <si>
    <t>Адаптация новичков в ночные смены</t>
  </si>
  <si>
    <t>Фрилансеры</t>
  </si>
  <si>
    <t>Продажа КЭБ № 4</t>
  </si>
  <si>
    <t>Продажа КЭБ № 1</t>
  </si>
  <si>
    <t>Продажа КЭБ № 5</t>
  </si>
  <si>
    <t>Продажа КЭБ № 6</t>
  </si>
  <si>
    <t>Продажа КЭБ № 2</t>
  </si>
  <si>
    <t>Продажа КЭБ № 3</t>
  </si>
  <si>
    <t>Помещение</t>
  </si>
  <si>
    <t>Обучение</t>
  </si>
  <si>
    <t>Раш-дисплей/навигаторы</t>
  </si>
  <si>
    <t>Замер границ участка</t>
  </si>
  <si>
    <t>Предоставление клиенту беспл.поездки</t>
  </si>
  <si>
    <t>Пухова 56</t>
  </si>
  <si>
    <t>Программный продукт (доработка)</t>
  </si>
  <si>
    <t>Внутренняя отделка и проводки</t>
  </si>
  <si>
    <t>2-ой участок</t>
  </si>
  <si>
    <t>Аренда земельного участка</t>
  </si>
  <si>
    <t>Ландшафт-обустройство</t>
  </si>
  <si>
    <t>Сотовый телефон</t>
  </si>
  <si>
    <t>Заправка огнетушителей</t>
  </si>
  <si>
    <t>Продажа КЭБ № 7</t>
  </si>
  <si>
    <t>Автотехцентр</t>
  </si>
  <si>
    <t>ПО/Фил</t>
  </si>
  <si>
    <t>Сторож Поздняков</t>
  </si>
  <si>
    <t>Сторож Шелгунов</t>
  </si>
  <si>
    <t>XV</t>
  </si>
  <si>
    <t>Услги юриста</t>
  </si>
  <si>
    <t>1</t>
  </si>
  <si>
    <t>2</t>
  </si>
  <si>
    <t>3</t>
  </si>
  <si>
    <t>Объявление о приеме на работу</t>
  </si>
  <si>
    <t>4</t>
  </si>
  <si>
    <t>5</t>
  </si>
  <si>
    <t>6</t>
  </si>
  <si>
    <t>7</t>
  </si>
  <si>
    <t>Особый клиент</t>
  </si>
  <si>
    <t>Разрешения</t>
  </si>
  <si>
    <t>Доработка программы (петров Ю.)</t>
  </si>
  <si>
    <t>Отделка/Интерьер</t>
  </si>
  <si>
    <t>5.Фундамент</t>
  </si>
  <si>
    <t>7.Прочие расходы</t>
  </si>
  <si>
    <t>1.Макет/Проект/Планировка</t>
  </si>
  <si>
    <t>3.ВЫНОСЫ (Сети/Ком-ции): пр-ние, монтаж)</t>
  </si>
  <si>
    <t>4.Коммуникации</t>
  </si>
  <si>
    <t>6.Корпус</t>
  </si>
  <si>
    <t>Сторож Поталов А.</t>
  </si>
  <si>
    <t>Директор такси (замещ)</t>
  </si>
  <si>
    <t>XIII</t>
  </si>
  <si>
    <t>XIV</t>
  </si>
  <si>
    <t>01.10.2012-30.09.2013</t>
  </si>
  <si>
    <t xml:space="preserve">  Автомойка</t>
  </si>
  <si>
    <t xml:space="preserve">  Итого по группе "Автомойка"</t>
  </si>
  <si>
    <t xml:space="preserve">  Обклейка</t>
  </si>
  <si>
    <t>Электромонтаж</t>
  </si>
  <si>
    <t>Инструменты</t>
  </si>
  <si>
    <t>Расходники</t>
  </si>
  <si>
    <t xml:space="preserve">  Итого по группе "Обклейка"</t>
  </si>
  <si>
    <t xml:space="preserve">  Раш-дисплей/навгаторы</t>
  </si>
  <si>
    <t xml:space="preserve">  Итого по группе "Раш-дисплей/навгаторы"</t>
  </si>
  <si>
    <t xml:space="preserve">  Прочее</t>
  </si>
  <si>
    <t xml:space="preserve">  Итого по группе "Прочее"</t>
  </si>
  <si>
    <t xml:space="preserve">  Итого по группе "Прочее текущие расходы"</t>
  </si>
  <si>
    <t xml:space="preserve">  Авансы по страховым случаям при ДТП</t>
  </si>
  <si>
    <t xml:space="preserve">  Итого по группе "Авансы по страховым случаям при ДТП"</t>
  </si>
  <si>
    <t>Открытки</t>
  </si>
  <si>
    <t>Баннер на Зерновой</t>
  </si>
  <si>
    <t>Акция "Приведи друга"</t>
  </si>
  <si>
    <t>Бонусные сертификаты</t>
  </si>
  <si>
    <t>Логотип ТД</t>
  </si>
  <si>
    <t>Наклейки (форды, шашки)</t>
  </si>
  <si>
    <t>Пленка (склад)</t>
  </si>
  <si>
    <t>Оклейка Рено</t>
  </si>
  <si>
    <t>на 01.10.2013</t>
  </si>
  <si>
    <t>Доставка пленки</t>
  </si>
  <si>
    <t>Обклейка Форд 106</t>
  </si>
  <si>
    <t>УСН (пени)</t>
  </si>
  <si>
    <t>Диспетчера + ав. (10чел)</t>
  </si>
  <si>
    <t>ВНУТРЕННИЙ ЛИЗИНГ</t>
  </si>
  <si>
    <t>Итого по группе: Внутренний лизинг</t>
  </si>
  <si>
    <t>Внутренний лизинг</t>
  </si>
  <si>
    <t>М и П. Реклама и продвижение</t>
  </si>
  <si>
    <t xml:space="preserve">  Обклейка парка: Желтое такси 77-12-12</t>
  </si>
  <si>
    <t xml:space="preserve">  Итого по группе "М и П. Реклама и продвижение"</t>
  </si>
  <si>
    <t>Обучение диспетчеров</t>
  </si>
  <si>
    <t>Обслуживание КЭБ</t>
  </si>
  <si>
    <t>Стоянка КЭБ</t>
  </si>
  <si>
    <t>Итого по группе: Автомойка</t>
  </si>
  <si>
    <t>МиП перед водителем</t>
  </si>
  <si>
    <t>МиП перед клиентом</t>
  </si>
  <si>
    <t>Продажа КЭБов</t>
  </si>
  <si>
    <t>Итого по группе: ВНУТРЕННИЙ ЛИЗИНГ</t>
  </si>
  <si>
    <t>Прочее текущие расходы</t>
  </si>
  <si>
    <t>Итого по группе: Прочее текущие расходы</t>
  </si>
  <si>
    <t>Итого по группе: М и П. Реклама и продвижение</t>
  </si>
  <si>
    <t>февраль 12</t>
  </si>
  <si>
    <t>март 12</t>
  </si>
  <si>
    <t>апрель 12</t>
  </si>
  <si>
    <t>май 12</t>
  </si>
  <si>
    <t>июнь 12</t>
  </si>
  <si>
    <t>июль 12</t>
  </si>
  <si>
    <t>август 12</t>
  </si>
  <si>
    <t>сентябрь 12</t>
  </si>
  <si>
    <t>Оклейка авто</t>
  </si>
  <si>
    <t>Возврат ссуды</t>
  </si>
  <si>
    <t>Сист.адм.Зайков Д.</t>
  </si>
  <si>
    <t>Центртелеком (Виртуальная АТС)</t>
  </si>
  <si>
    <t>Серебро/Золото</t>
  </si>
  <si>
    <t xml:space="preserve"> </t>
  </si>
  <si>
    <t>Расходные материалы</t>
  </si>
  <si>
    <t>Транспортные</t>
  </si>
  <si>
    <t>Ситроен Берлинго</t>
  </si>
  <si>
    <t>Электроэнергия</t>
  </si>
  <si>
    <t>Продажа К.42</t>
  </si>
  <si>
    <t>Отделка/Интерьер/Внутр.ком-ции</t>
  </si>
  <si>
    <t>Итого по группе: МиП перед водителем</t>
  </si>
  <si>
    <t>Итого по группе: МиП перед клиентом</t>
  </si>
  <si>
    <t>Ремонт отопления</t>
  </si>
  <si>
    <t>Выставка</t>
  </si>
  <si>
    <t xml:space="preserve">  Продажа пассивов</t>
  </si>
  <si>
    <t>Юрист Бочкарев</t>
  </si>
  <si>
    <t>Суд по Дз.28</t>
  </si>
  <si>
    <t xml:space="preserve">  Итого по группе "Продажа пассивов"</t>
  </si>
  <si>
    <t>Ослуживание Автомойки</t>
  </si>
  <si>
    <t>Мойщик Бунаков А.</t>
  </si>
  <si>
    <t>Хоз.товары</t>
  </si>
  <si>
    <t>Зам. по АХЧ Будылин А.</t>
  </si>
  <si>
    <t>Транспортные А.А.</t>
  </si>
  <si>
    <t>Уборка территории</t>
  </si>
  <si>
    <t>Слив воды с домиков</t>
  </si>
  <si>
    <t>Дрова</t>
  </si>
  <si>
    <t>Покос травы</t>
  </si>
  <si>
    <t>Ремонт УАЗ (Патриот)</t>
  </si>
  <si>
    <t>Уборка домиков</t>
  </si>
  <si>
    <t>Хоз.нужды</t>
  </si>
  <si>
    <t>Итого по группе: Текущие расходы ТКЛ</t>
  </si>
  <si>
    <t>Итого по группе: Продажа пассива ТКЛ</t>
  </si>
  <si>
    <t>Интернет Ростелеком</t>
  </si>
  <si>
    <t>Сайт ППТ</t>
  </si>
  <si>
    <t>Изъятие прибыли АА</t>
  </si>
  <si>
    <t>Прибыль в остатке</t>
  </si>
  <si>
    <t>ТКЛ</t>
  </si>
  <si>
    <t>Итого по группе: ТКЛ</t>
  </si>
  <si>
    <t>Бензин УАЗ Патриот</t>
  </si>
  <si>
    <t>ОСАГО УАЗ Патриот</t>
  </si>
  <si>
    <t xml:space="preserve">  УАЗ Патриот</t>
  </si>
  <si>
    <t xml:space="preserve">  Итого по группе "УАЗ Патриот"</t>
  </si>
  <si>
    <t>КЭБ № 12 (Ларгус)</t>
  </si>
  <si>
    <t>КЭБ № 13 (Ларгус)</t>
  </si>
  <si>
    <t>КЭБ № 11 (Ларгус)</t>
  </si>
  <si>
    <t>КЭБ № 10 (Ларгус)</t>
  </si>
  <si>
    <t>КЭБ № 9 (Ларгус)</t>
  </si>
  <si>
    <t>Итого по группе: Инструменты</t>
  </si>
  <si>
    <t>Диспетчера + ав. (5чел)</t>
  </si>
  <si>
    <t>Специалист по маркетингу Шмелева А.И.</t>
  </si>
  <si>
    <t>Интернет Макснет</t>
  </si>
  <si>
    <t>Бензин Пушкин</t>
  </si>
  <si>
    <t>Ремонт большого ручного керхер</t>
  </si>
  <si>
    <t>Откачка отстойников</t>
  </si>
  <si>
    <t>Водоканал</t>
  </si>
  <si>
    <t>Оформление/получение кредита</t>
  </si>
  <si>
    <t>Конопатка домов</t>
  </si>
  <si>
    <t>Юрист Колюшина</t>
  </si>
  <si>
    <t xml:space="preserve">  Итого по группе "Аренда авто"</t>
  </si>
  <si>
    <t>Ремонт маленького керхера</t>
  </si>
  <si>
    <t>Аренда авто</t>
  </si>
  <si>
    <t>Итого по группе: Аренда авто</t>
  </si>
  <si>
    <t>8</t>
  </si>
  <si>
    <t>Управляющий туркомплекса/сторож</t>
  </si>
  <si>
    <t>Бензин Амиран</t>
  </si>
  <si>
    <t>Бензин Будылин</t>
  </si>
  <si>
    <t>9</t>
  </si>
  <si>
    <t>10</t>
  </si>
  <si>
    <t>11</t>
  </si>
  <si>
    <t>12</t>
  </si>
  <si>
    <t>КЭБ №9</t>
  </si>
  <si>
    <t>КЭБ № 10</t>
  </si>
  <si>
    <t>КЭБ № 12</t>
  </si>
  <si>
    <t>КЭБ № 11</t>
  </si>
  <si>
    <t>КЭБ № 13</t>
  </si>
  <si>
    <t>Межевание</t>
  </si>
  <si>
    <t>Химия для портала</t>
  </si>
  <si>
    <t>13</t>
  </si>
  <si>
    <t>Тех.паспорта на дома</t>
  </si>
  <si>
    <t>Мойка конкурентов</t>
  </si>
  <si>
    <t>Баннер</t>
  </si>
  <si>
    <t>Световое табло/бегущя строка</t>
  </si>
  <si>
    <t>Путевые листы</t>
  </si>
  <si>
    <t>Клиенты</t>
  </si>
  <si>
    <t>ППТ (желтые)</t>
  </si>
  <si>
    <t>Клиенты по приглашениям</t>
  </si>
  <si>
    <t>Итого по группе "Автомойка"</t>
  </si>
  <si>
    <t>Наружное освещение</t>
  </si>
  <si>
    <t>Гостевая комната</t>
  </si>
  <si>
    <t>Спецодежда</t>
  </si>
  <si>
    <t>Мойка личных авто</t>
  </si>
  <si>
    <t>Благоустройство территории</t>
  </si>
  <si>
    <t>Услуги нотариуса аутсорсинг</t>
  </si>
  <si>
    <t>Мойка Патриот</t>
  </si>
  <si>
    <t>Мойка желтых ППТ</t>
  </si>
  <si>
    <t>Акция первому 50% цены</t>
  </si>
  <si>
    <t>Приглашения на мойку</t>
  </si>
  <si>
    <t>Мойка авто по приглашениям</t>
  </si>
  <si>
    <t>5 руб.за плохую работу</t>
  </si>
  <si>
    <t>Заказы КЭБ</t>
  </si>
  <si>
    <t>Клиенты льготники(персонал, АА и др.)</t>
  </si>
  <si>
    <t>Система оповещения</t>
  </si>
  <si>
    <t>Декорирование стены радиаторов</t>
  </si>
  <si>
    <t>Насос дренажный</t>
  </si>
  <si>
    <t>Ключи магнитные</t>
  </si>
  <si>
    <t>Ремонт ворот</t>
  </si>
  <si>
    <t>Штробение отвода воды</t>
  </si>
  <si>
    <t>Подключение отопления</t>
  </si>
  <si>
    <t>14</t>
  </si>
  <si>
    <t>15</t>
  </si>
  <si>
    <t>16</t>
  </si>
  <si>
    <t>17</t>
  </si>
  <si>
    <t>Профилактика подстанции</t>
  </si>
  <si>
    <t>Ремонт ресивера</t>
  </si>
  <si>
    <t>Водный проект</t>
  </si>
  <si>
    <t>Плакаты</t>
  </si>
  <si>
    <t>Листовки</t>
  </si>
  <si>
    <t>Реклама на Зерновой</t>
  </si>
  <si>
    <t xml:space="preserve">  Юристы</t>
  </si>
  <si>
    <t xml:space="preserve">  Итого по группе "Юристы"</t>
  </si>
  <si>
    <t>КЭБ № 15 (Ларгус)</t>
  </si>
  <si>
    <t>КЭБ № 16 (Ларгус)</t>
  </si>
  <si>
    <t>КЭБ № 17 (Ларгус)</t>
  </si>
  <si>
    <t>КЭБ № 14 (Ларгус)</t>
  </si>
  <si>
    <t>Площадка для курения</t>
  </si>
  <si>
    <t>Светофор 2-х секционный</t>
  </si>
  <si>
    <t>Керхер для ковриков</t>
  </si>
  <si>
    <t>Канализация</t>
  </si>
  <si>
    <t>Оборудование для мойки ковриков</t>
  </si>
  <si>
    <t>Ворота</t>
  </si>
  <si>
    <t>Снегоуборочный инвентарь</t>
  </si>
  <si>
    <t>Зам.директора Кузенков М.</t>
  </si>
  <si>
    <t>Мойщик Родин В.</t>
  </si>
  <si>
    <t>Поплавок</t>
  </si>
  <si>
    <t>18</t>
  </si>
  <si>
    <t>19</t>
  </si>
  <si>
    <t>Окос домиков</t>
  </si>
  <si>
    <t>Фото</t>
  </si>
  <si>
    <t>Суд с ГУ по рынку</t>
  </si>
  <si>
    <t>КЭБ № 16</t>
  </si>
  <si>
    <t>КЭБ № 17</t>
  </si>
  <si>
    <t>КЭБ № 14</t>
  </si>
  <si>
    <t>Мойка Кэбов</t>
  </si>
  <si>
    <t>Урны</t>
  </si>
  <si>
    <t>Магнит на счетчик</t>
  </si>
  <si>
    <t>Лопата совковая</t>
  </si>
  <si>
    <t>Транспортные Амиран</t>
  </si>
  <si>
    <t>Ремонт платежного терминала</t>
  </si>
  <si>
    <t>Уборка помещения</t>
  </si>
  <si>
    <t>20</t>
  </si>
  <si>
    <t>21</t>
  </si>
  <si>
    <t>Кража сотрудника Родин В.</t>
  </si>
  <si>
    <t>Вывески/указатели</t>
  </si>
  <si>
    <t>Компрессор</t>
  </si>
  <si>
    <t>Набор экстракторов</t>
  </si>
  <si>
    <t>Мойщик Прокофьев Р.</t>
  </si>
  <si>
    <t>Автослесарь Пушкин А.</t>
  </si>
  <si>
    <t>КЭБ № 15</t>
  </si>
  <si>
    <t>Сист.адм.Константинов К.</t>
  </si>
  <si>
    <t>Создание сайта</t>
  </si>
  <si>
    <t>Консультации специалиста</t>
  </si>
  <si>
    <t>Ключ динамометрический</t>
  </si>
  <si>
    <t>Съемник для внешних стопорных колец</t>
  </si>
  <si>
    <t>Удлиннитель</t>
  </si>
  <si>
    <t>22</t>
  </si>
  <si>
    <t>Дуплекс(предпродажная подготовка)</t>
  </si>
  <si>
    <t>Госпошлина в суд</t>
  </si>
  <si>
    <t xml:space="preserve">  Аренда авто (текущие)</t>
  </si>
  <si>
    <t>КЭБ № 9</t>
  </si>
  <si>
    <t xml:space="preserve">  Итого по группе "Аренда авто (текущие)"</t>
  </si>
  <si>
    <t>Рекл Ко "Под-Вкладыши"</t>
  </si>
  <si>
    <t>Продажа бег.дорожки</t>
  </si>
  <si>
    <t>Монтаж автомойки</t>
  </si>
  <si>
    <t>Ремонт Дз.28 для Нехорошевых</t>
  </si>
  <si>
    <t>Шланг на напольный керхер</t>
  </si>
  <si>
    <t>Штраф ком.адм.надзора на таксиста-любителя</t>
  </si>
  <si>
    <t>Буклет_Кл-дер</t>
  </si>
  <si>
    <t>Консультация таксон</t>
  </si>
  <si>
    <t>Перевод в жилое помещение</t>
  </si>
  <si>
    <t>Госпошлина за предоставление сведений</t>
  </si>
  <si>
    <t>Баннер Стоп</t>
  </si>
  <si>
    <t>Триммер</t>
  </si>
  <si>
    <t>Садовый краскопульт</t>
  </si>
  <si>
    <t>Зам директора Грибков С.Н.</t>
  </si>
  <si>
    <t>Ремонт К 42</t>
  </si>
  <si>
    <t>Обслуживание комп. техники</t>
  </si>
  <si>
    <t>Сапоги резиновые</t>
  </si>
  <si>
    <t>Ремонт и обустройство домиков</t>
  </si>
  <si>
    <t>Обустройство территории</t>
  </si>
  <si>
    <t>Куры</t>
  </si>
  <si>
    <t>М и П, размещение на сайтах и журналах</t>
  </si>
  <si>
    <t>Логотип на Патриот</t>
  </si>
  <si>
    <t>Помощь администрации</t>
  </si>
  <si>
    <t>Постеры</t>
  </si>
  <si>
    <t>Акция скидка 10%</t>
  </si>
  <si>
    <t>Баннер "Теперь гарантирует"</t>
  </si>
  <si>
    <t>Продажа компьютеров</t>
  </si>
  <si>
    <t>Продажа оргтехники</t>
  </si>
  <si>
    <t>Подработчик Булыгин С.</t>
  </si>
  <si>
    <t>Мойщик Шалыгин И.</t>
  </si>
  <si>
    <t>Лестница К.42</t>
  </si>
  <si>
    <t xml:space="preserve">  Итого по группе "Транспортные"</t>
  </si>
  <si>
    <t>Пени и штрафы по кредиту</t>
  </si>
  <si>
    <t>Земельный  налог</t>
  </si>
  <si>
    <t>Чайный сервиз</t>
  </si>
  <si>
    <t>Карта Юхнова</t>
  </si>
  <si>
    <t>Цепь на бензопилу</t>
  </si>
  <si>
    <t>Бензин Триммер</t>
  </si>
  <si>
    <t>УСН</t>
  </si>
  <si>
    <t>Интернет Глобал Линк</t>
  </si>
  <si>
    <t>Ремонт светового табло</t>
  </si>
  <si>
    <t>Ремонт косилки</t>
  </si>
  <si>
    <t>Переоформление подстанции</t>
  </si>
  <si>
    <t>Баннер мебельная площ.</t>
  </si>
  <si>
    <t>Продажа бани</t>
  </si>
  <si>
    <t>АРЕНДА АВТО (ВЫКУП УДАЧА)</t>
  </si>
  <si>
    <t>Обслуживание терминала/удал.доступ</t>
  </si>
  <si>
    <t>Возмещение от Гор.Управы</t>
  </si>
  <si>
    <t>Обслуживание сервера</t>
  </si>
  <si>
    <t>Итого по группе: Обслуживание автомойки</t>
  </si>
  <si>
    <t>Деловые отношения</t>
  </si>
  <si>
    <t>Прочие расходы по кредитам и займам</t>
  </si>
  <si>
    <t>Обустройство домиков</t>
  </si>
  <si>
    <t>Багажник УАЗ Патриот</t>
  </si>
  <si>
    <t>Адаптер на шашки</t>
  </si>
  <si>
    <t>Перевод электричества  на тариф физ.лица</t>
  </si>
  <si>
    <t>СА-Андрей</t>
  </si>
  <si>
    <t>Налоги ФОТ</t>
  </si>
  <si>
    <t>Замена газового счетчика</t>
  </si>
  <si>
    <t>Ремонт сотового телефона</t>
  </si>
  <si>
    <t>ПК АА</t>
  </si>
  <si>
    <t>Ремонт баннера</t>
  </si>
  <si>
    <t>23</t>
  </si>
  <si>
    <t>Ремонтные работы</t>
  </si>
  <si>
    <t>X</t>
  </si>
  <si>
    <t>XI</t>
  </si>
  <si>
    <t>Пиктограмма</t>
  </si>
  <si>
    <t>Возврат займов</t>
  </si>
  <si>
    <t>Займы</t>
  </si>
  <si>
    <t>Аренда АТЦ</t>
  </si>
  <si>
    <t>Возмещение ФОТ</t>
  </si>
  <si>
    <t>Планировка</t>
  </si>
  <si>
    <t xml:space="preserve">  Высокорисковые изыскания</t>
  </si>
  <si>
    <t>Иран</t>
  </si>
  <si>
    <t xml:space="preserve">  Итого по группе "Высокорисковые изыскания"</t>
  </si>
  <si>
    <t xml:space="preserve">  Обучение и Услуги/Исследования</t>
  </si>
  <si>
    <t xml:space="preserve">  Итого по группе "Обучение и Услуги/Исследования"</t>
  </si>
  <si>
    <t>Штраф административной комиссии</t>
  </si>
  <si>
    <t>Письма/звонки покупателям с севера</t>
  </si>
  <si>
    <t>Обслуживание УАЗ</t>
  </si>
  <si>
    <t>Тех.осмотр  УАЗ Патриот</t>
  </si>
  <si>
    <t>Спор с новыми собств.Дз.28</t>
  </si>
  <si>
    <t>Бильборд МП № 1</t>
  </si>
  <si>
    <t>Баннер (мойка)</t>
  </si>
  <si>
    <t>Сентябрь</t>
  </si>
  <si>
    <t>01.10.2015-30.09.2016</t>
  </si>
</sst>
</file>

<file path=xl/styles.xml><?xml version="1.0" encoding="utf-8"?>
<styleSheet xmlns="http://schemas.openxmlformats.org/spreadsheetml/2006/main">
  <numFmts count="5">
    <numFmt numFmtId="164" formatCode="#,##0.00&quot;р.&quot;"/>
    <numFmt numFmtId="165" formatCode="#,##0.00_р_."/>
    <numFmt numFmtId="166" formatCode="0.0"/>
    <numFmt numFmtId="167" formatCode="#,##0.0"/>
    <numFmt numFmtId="168" formatCode="0.0%"/>
  </numFmts>
  <fonts count="35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sz val="16"/>
      <color indexed="8"/>
      <name val="Arial Cyr"/>
      <charset val="204"/>
    </font>
    <font>
      <b/>
      <i/>
      <sz val="16"/>
      <color indexed="8"/>
      <name val="Arial Cyr"/>
      <charset val="204"/>
    </font>
    <font>
      <b/>
      <sz val="16"/>
      <color indexed="8"/>
      <name val="Arial Cyr"/>
      <charset val="204"/>
    </font>
    <font>
      <sz val="11"/>
      <name val="Arial Cyr"/>
      <charset val="204"/>
    </font>
    <font>
      <b/>
      <sz val="11"/>
      <name val="Arial Cyr"/>
      <charset val="204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Arial Cyr"/>
      <charset val="204"/>
    </font>
    <font>
      <sz val="11"/>
      <name val="Times New Roman"/>
      <family val="1"/>
      <charset val="204"/>
    </font>
    <font>
      <sz val="11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7"/>
      <name val="Arial"/>
      <family val="2"/>
      <charset val="204"/>
    </font>
    <font>
      <sz val="7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4"/>
      <name val="Arial Cyr"/>
      <charset val="204"/>
    </font>
    <font>
      <sz val="14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4"/>
      <name val="Arial Cyr"/>
      <charset val="204"/>
    </font>
    <font>
      <b/>
      <sz val="14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0" fillId="0" borderId="0"/>
    <xf numFmtId="0" fontId="10" fillId="0" borderId="0"/>
    <xf numFmtId="0" fontId="10" fillId="0" borderId="0"/>
  </cellStyleXfs>
  <cellXfs count="209">
    <xf numFmtId="0" fontId="0" fillId="0" borderId="0" xfId="0"/>
    <xf numFmtId="0" fontId="1" fillId="0" borderId="0" xfId="0" applyFont="1"/>
    <xf numFmtId="165" fontId="10" fillId="0" borderId="0" xfId="1" applyNumberFormat="1"/>
    <xf numFmtId="165" fontId="11" fillId="0" borderId="0" xfId="1" applyNumberFormat="1" applyFont="1" applyAlignment="1">
      <alignment horizontal="center"/>
    </xf>
    <xf numFmtId="0" fontId="13" fillId="0" borderId="0" xfId="1" applyFont="1" applyAlignment="1"/>
    <xf numFmtId="0" fontId="10" fillId="0" borderId="0" xfId="1"/>
    <xf numFmtId="165" fontId="13" fillId="0" borderId="0" xfId="1" applyNumberFormat="1" applyFont="1" applyAlignment="1">
      <alignment horizontal="right"/>
    </xf>
    <xf numFmtId="165" fontId="11" fillId="0" borderId="0" xfId="1" applyNumberFormat="1" applyFont="1" applyAlignment="1"/>
    <xf numFmtId="165" fontId="0" fillId="0" borderId="1" xfId="0" applyNumberFormat="1" applyBorder="1"/>
    <xf numFmtId="165" fontId="0" fillId="0" borderId="0" xfId="0" applyNumberFormat="1"/>
    <xf numFmtId="0" fontId="14" fillId="0" borderId="1" xfId="2" applyFont="1" applyBorder="1" applyAlignment="1"/>
    <xf numFmtId="0" fontId="15" fillId="0" borderId="1" xfId="2" applyFont="1" applyBorder="1" applyAlignment="1">
      <alignment horizontal="center"/>
    </xf>
    <xf numFmtId="10" fontId="15" fillId="0" borderId="1" xfId="2" applyNumberFormat="1" applyFont="1" applyBorder="1" applyAlignment="1">
      <alignment horizontal="center"/>
    </xf>
    <xf numFmtId="165" fontId="14" fillId="0" borderId="1" xfId="2" applyNumberFormat="1" applyFont="1" applyBorder="1" applyAlignment="1"/>
    <xf numFmtId="10" fontId="14" fillId="0" borderId="1" xfId="2" applyNumberFormat="1" applyFont="1" applyBorder="1" applyAlignment="1"/>
    <xf numFmtId="0" fontId="15" fillId="0" borderId="1" xfId="2" applyFont="1" applyBorder="1" applyAlignment="1">
      <alignment horizontal="right"/>
    </xf>
    <xf numFmtId="165" fontId="15" fillId="0" borderId="1" xfId="2" applyNumberFormat="1" applyFont="1" applyBorder="1" applyAlignment="1"/>
    <xf numFmtId="10" fontId="15" fillId="0" borderId="1" xfId="2" applyNumberFormat="1" applyFont="1" applyBorder="1" applyAlignment="1"/>
    <xf numFmtId="0" fontId="2" fillId="0" borderId="0" xfId="0" applyFont="1"/>
    <xf numFmtId="4" fontId="2" fillId="0" borderId="0" xfId="0" applyNumberFormat="1" applyFont="1"/>
    <xf numFmtId="164" fontId="14" fillId="0" borderId="1" xfId="2" applyNumberFormat="1" applyFont="1" applyBorder="1" applyAlignment="1"/>
    <xf numFmtId="0" fontId="14" fillId="0" borderId="0" xfId="3" applyFont="1" applyAlignment="1"/>
    <xf numFmtId="166" fontId="14" fillId="0" borderId="0" xfId="3" applyNumberFormat="1" applyFont="1" applyAlignment="1"/>
    <xf numFmtId="165" fontId="14" fillId="0" borderId="0" xfId="3" applyNumberFormat="1" applyFont="1" applyAlignment="1"/>
    <xf numFmtId="0" fontId="14" fillId="0" borderId="1" xfId="3" applyFont="1" applyBorder="1" applyAlignment="1"/>
    <xf numFmtId="167" fontId="14" fillId="0" borderId="1" xfId="3" applyNumberFormat="1" applyFont="1" applyBorder="1" applyAlignment="1"/>
    <xf numFmtId="167" fontId="14" fillId="0" borderId="1" xfId="3" applyNumberFormat="1" applyFont="1" applyBorder="1" applyAlignment="1">
      <alignment wrapText="1"/>
    </xf>
    <xf numFmtId="165" fontId="14" fillId="0" borderId="1" xfId="3" applyNumberFormat="1" applyFont="1" applyBorder="1" applyAlignment="1"/>
    <xf numFmtId="166" fontId="14" fillId="0" borderId="1" xfId="3" applyNumberFormat="1" applyFont="1" applyBorder="1" applyAlignment="1"/>
    <xf numFmtId="166" fontId="14" fillId="0" borderId="1" xfId="3" applyNumberFormat="1" applyFont="1" applyBorder="1" applyAlignment="1">
      <alignment wrapText="1"/>
    </xf>
    <xf numFmtId="0" fontId="16" fillId="0" borderId="2" xfId="3" applyFont="1" applyBorder="1" applyAlignment="1">
      <alignment horizontal="right"/>
    </xf>
    <xf numFmtId="164" fontId="16" fillId="0" borderId="3" xfId="3" applyNumberFormat="1" applyFont="1" applyBorder="1" applyAlignment="1">
      <alignment horizontal="right"/>
    </xf>
    <xf numFmtId="0" fontId="16" fillId="0" borderId="3" xfId="3" applyFont="1" applyBorder="1" applyAlignment="1">
      <alignment horizontal="center"/>
    </xf>
    <xf numFmtId="165" fontId="14" fillId="0" borderId="3" xfId="3" applyNumberFormat="1" applyFont="1" applyBorder="1"/>
    <xf numFmtId="0" fontId="9" fillId="4" borderId="6" xfId="3" applyFont="1" applyFill="1" applyBorder="1" applyAlignment="1">
      <alignment horizontal="center"/>
    </xf>
    <xf numFmtId="164" fontId="9" fillId="4" borderId="0" xfId="3" applyNumberFormat="1" applyFont="1" applyFill="1" applyBorder="1" applyAlignment="1">
      <alignment horizontal="center"/>
    </xf>
    <xf numFmtId="0" fontId="9" fillId="4" borderId="0" xfId="3" applyFont="1" applyFill="1" applyBorder="1" applyAlignment="1">
      <alignment horizontal="center"/>
    </xf>
    <xf numFmtId="165" fontId="14" fillId="4" borderId="0" xfId="3" applyNumberFormat="1" applyFont="1" applyFill="1" applyBorder="1"/>
    <xf numFmtId="165" fontId="9" fillId="4" borderId="0" xfId="3" applyNumberFormat="1" applyFont="1" applyFill="1" applyBorder="1" applyAlignment="1">
      <alignment horizontal="center"/>
    </xf>
    <xf numFmtId="0" fontId="14" fillId="0" borderId="2" xfId="3" applyFont="1" applyBorder="1"/>
    <xf numFmtId="0" fontId="14" fillId="0" borderId="3" xfId="3" applyFont="1" applyBorder="1" applyAlignment="1">
      <alignment horizontal="center"/>
    </xf>
    <xf numFmtId="0" fontId="14" fillId="0" borderId="9" xfId="3" applyFont="1" applyBorder="1"/>
    <xf numFmtId="4" fontId="14" fillId="0" borderId="1" xfId="3" applyNumberFormat="1" applyFont="1" applyBorder="1"/>
    <xf numFmtId="4" fontId="14" fillId="0" borderId="1" xfId="3" applyNumberFormat="1" applyFont="1" applyBorder="1" applyAlignment="1">
      <alignment horizontal="center"/>
    </xf>
    <xf numFmtId="0" fontId="14" fillId="0" borderId="10" xfId="3" applyFont="1" applyBorder="1" applyAlignment="1">
      <alignment horizontal="center"/>
    </xf>
    <xf numFmtId="165" fontId="14" fillId="0" borderId="10" xfId="3" applyNumberFormat="1" applyFont="1" applyBorder="1"/>
    <xf numFmtId="165" fontId="14" fillId="0" borderId="0" xfId="3" applyNumberFormat="1" applyFont="1" applyBorder="1"/>
    <xf numFmtId="0" fontId="14" fillId="0" borderId="6" xfId="3" applyFont="1" applyBorder="1"/>
    <xf numFmtId="4" fontId="14" fillId="0" borderId="4" xfId="3" applyNumberFormat="1" applyFont="1" applyBorder="1"/>
    <xf numFmtId="4" fontId="14" fillId="0" borderId="8" xfId="3" applyNumberFormat="1" applyFont="1" applyBorder="1"/>
    <xf numFmtId="0" fontId="14" fillId="0" borderId="0" xfId="3" applyFont="1" applyBorder="1" applyAlignment="1">
      <alignment horizontal="center"/>
    </xf>
    <xf numFmtId="165" fontId="14" fillId="0" borderId="2" xfId="3" applyNumberFormat="1" applyFont="1" applyBorder="1"/>
    <xf numFmtId="0" fontId="14" fillId="0" borderId="6" xfId="3" applyFont="1" applyBorder="1" applyAlignment="1">
      <alignment wrapText="1"/>
    </xf>
    <xf numFmtId="4" fontId="14" fillId="0" borderId="12" xfId="3" applyNumberFormat="1" applyFont="1" applyBorder="1" applyAlignment="1">
      <alignment wrapText="1"/>
    </xf>
    <xf numFmtId="4" fontId="14" fillId="0" borderId="8" xfId="3" applyNumberFormat="1" applyFont="1" applyBorder="1" applyAlignment="1">
      <alignment wrapText="1"/>
    </xf>
    <xf numFmtId="165" fontId="14" fillId="0" borderId="6" xfId="3" applyNumberFormat="1" applyFont="1" applyBorder="1"/>
    <xf numFmtId="4" fontId="14" fillId="0" borderId="12" xfId="3" applyNumberFormat="1" applyFont="1" applyBorder="1"/>
    <xf numFmtId="0" fontId="15" fillId="0" borderId="6" xfId="3" applyFont="1" applyBorder="1"/>
    <xf numFmtId="4" fontId="17" fillId="0" borderId="12" xfId="3" applyNumberFormat="1" applyFont="1" applyBorder="1"/>
    <xf numFmtId="4" fontId="17" fillId="0" borderId="8" xfId="3" applyNumberFormat="1" applyFont="1" applyBorder="1"/>
    <xf numFmtId="4" fontId="14" fillId="0" borderId="7" xfId="3" applyNumberFormat="1" applyFont="1" applyBorder="1"/>
    <xf numFmtId="4" fontId="14" fillId="0" borderId="11" xfId="3" applyNumberFormat="1" applyFont="1" applyBorder="1"/>
    <xf numFmtId="165" fontId="14" fillId="0" borderId="9" xfId="3" applyNumberFormat="1" applyFont="1" applyBorder="1"/>
    <xf numFmtId="0" fontId="8" fillId="0" borderId="0" xfId="0" applyFont="1"/>
    <xf numFmtId="165" fontId="8" fillId="0" borderId="0" xfId="0" applyNumberFormat="1" applyFont="1"/>
    <xf numFmtId="4" fontId="14" fillId="0" borderId="0" xfId="3" applyNumberFormat="1" applyFont="1" applyAlignment="1"/>
    <xf numFmtId="4" fontId="14" fillId="0" borderId="1" xfId="3" applyNumberFormat="1" applyFont="1" applyBorder="1" applyAlignment="1"/>
    <xf numFmtId="4" fontId="14" fillId="0" borderId="4" xfId="3" applyNumberFormat="1" applyFont="1" applyBorder="1" applyAlignment="1"/>
    <xf numFmtId="4" fontId="14" fillId="0" borderId="5" xfId="3" applyNumberFormat="1" applyFont="1" applyBorder="1"/>
    <xf numFmtId="4" fontId="14" fillId="4" borderId="7" xfId="3" applyNumberFormat="1" applyFont="1" applyFill="1" applyBorder="1" applyAlignment="1"/>
    <xf numFmtId="4" fontId="14" fillId="4" borderId="8" xfId="3" applyNumberFormat="1" applyFont="1" applyFill="1" applyBorder="1"/>
    <xf numFmtId="4" fontId="14" fillId="0" borderId="5" xfId="3" applyNumberFormat="1" applyFont="1" applyBorder="1" applyAlignment="1"/>
    <xf numFmtId="4" fontId="14" fillId="0" borderId="8" xfId="3" applyNumberFormat="1" applyFont="1" applyBorder="1" applyAlignment="1"/>
    <xf numFmtId="4" fontId="14" fillId="0" borderId="11" xfId="3" applyNumberFormat="1" applyFont="1" applyBorder="1" applyAlignment="1"/>
    <xf numFmtId="4" fontId="8" fillId="0" borderId="0" xfId="0" applyNumberFormat="1" applyFont="1"/>
    <xf numFmtId="0" fontId="15" fillId="0" borderId="1" xfId="2" applyFont="1" applyBorder="1" applyAlignment="1"/>
    <xf numFmtId="165" fontId="2" fillId="2" borderId="1" xfId="0" applyNumberFormat="1" applyFont="1" applyFill="1" applyBorder="1"/>
    <xf numFmtId="2" fontId="19" fillId="0" borderId="1" xfId="0" applyNumberFormat="1" applyFont="1" applyBorder="1"/>
    <xf numFmtId="4" fontId="19" fillId="0" borderId="1" xfId="0" applyNumberFormat="1" applyFont="1" applyBorder="1"/>
    <xf numFmtId="165" fontId="4" fillId="0" borderId="1" xfId="0" applyNumberFormat="1" applyFont="1" applyBorder="1"/>
    <xf numFmtId="165" fontId="5" fillId="0" borderId="1" xfId="0" applyNumberFormat="1" applyFont="1" applyBorder="1"/>
    <xf numFmtId="165" fontId="1" fillId="0" borderId="1" xfId="0" applyNumberFormat="1" applyFont="1" applyBorder="1"/>
    <xf numFmtId="165" fontId="2" fillId="0" borderId="1" xfId="0" applyNumberFormat="1" applyFont="1" applyBorder="1"/>
    <xf numFmtId="165" fontId="2" fillId="3" borderId="1" xfId="0" applyNumberFormat="1" applyFont="1" applyFill="1" applyBorder="1"/>
    <xf numFmtId="165" fontId="2" fillId="0" borderId="1" xfId="0" applyNumberFormat="1" applyFont="1" applyFill="1" applyBorder="1"/>
    <xf numFmtId="165" fontId="7" fillId="3" borderId="1" xfId="0" applyNumberFormat="1" applyFont="1" applyFill="1" applyBorder="1"/>
    <xf numFmtId="165" fontId="7" fillId="0" borderId="1" xfId="0" applyNumberFormat="1" applyFont="1" applyBorder="1"/>
    <xf numFmtId="0" fontId="2" fillId="0" borderId="1" xfId="0" applyFont="1" applyBorder="1"/>
    <xf numFmtId="0" fontId="0" fillId="0" borderId="1" xfId="0" applyBorder="1"/>
    <xf numFmtId="4" fontId="0" fillId="0" borderId="1" xfId="0" applyNumberFormat="1" applyBorder="1"/>
    <xf numFmtId="4" fontId="20" fillId="0" borderId="1" xfId="0" applyNumberFormat="1" applyFont="1" applyFill="1" applyBorder="1"/>
    <xf numFmtId="4" fontId="14" fillId="0" borderId="0" xfId="3" applyNumberFormat="1" applyFont="1" applyBorder="1" applyAlignment="1">
      <alignment horizontal="center"/>
    </xf>
    <xf numFmtId="4" fontId="14" fillId="0" borderId="0" xfId="3" applyNumberFormat="1" applyFont="1" applyBorder="1" applyAlignment="1">
      <alignment horizontal="center" wrapText="1"/>
    </xf>
    <xf numFmtId="4" fontId="14" fillId="0" borderId="3" xfId="3" applyNumberFormat="1" applyFont="1" applyBorder="1" applyAlignment="1"/>
    <xf numFmtId="168" fontId="14" fillId="0" borderId="0" xfId="3" applyNumberFormat="1" applyFont="1" applyAlignment="1"/>
    <xf numFmtId="10" fontId="14" fillId="0" borderId="0" xfId="3" applyNumberFormat="1" applyFont="1" applyBorder="1"/>
    <xf numFmtId="10" fontId="14" fillId="0" borderId="0" xfId="3" applyNumberFormat="1" applyFont="1" applyBorder="1" applyAlignment="1">
      <alignment wrapText="1"/>
    </xf>
    <xf numFmtId="10" fontId="17" fillId="0" borderId="0" xfId="3" applyNumberFormat="1" applyFont="1" applyBorder="1"/>
    <xf numFmtId="10" fontId="14" fillId="0" borderId="10" xfId="3" applyNumberFormat="1" applyFont="1" applyBorder="1"/>
    <xf numFmtId="0" fontId="2" fillId="5" borderId="1" xfId="0" applyFont="1" applyFill="1" applyBorder="1"/>
    <xf numFmtId="165" fontId="2" fillId="5" borderId="1" xfId="0" applyNumberFormat="1" applyFont="1" applyFill="1" applyBorder="1"/>
    <xf numFmtId="0" fontId="2" fillId="6" borderId="1" xfId="0" applyFont="1" applyFill="1" applyBorder="1"/>
    <xf numFmtId="165" fontId="2" fillId="6" borderId="1" xfId="0" applyNumberFormat="1" applyFont="1" applyFill="1" applyBorder="1"/>
    <xf numFmtId="0" fontId="0" fillId="0" borderId="1" xfId="0" applyBorder="1" applyAlignment="1">
      <alignment wrapText="1"/>
    </xf>
    <xf numFmtId="165" fontId="0" fillId="0" borderId="1" xfId="0" applyNumberFormat="1" applyFill="1" applyBorder="1"/>
    <xf numFmtId="0" fontId="0" fillId="5" borderId="1" xfId="0" applyFill="1" applyBorder="1"/>
    <xf numFmtId="165" fontId="12" fillId="0" borderId="0" xfId="1" applyNumberFormat="1" applyFont="1" applyAlignment="1">
      <alignment horizontal="center" wrapText="1"/>
    </xf>
    <xf numFmtId="165" fontId="10" fillId="0" borderId="0" xfId="1" applyNumberFormat="1" applyAlignment="1">
      <alignment wrapText="1"/>
    </xf>
    <xf numFmtId="165" fontId="13" fillId="0" borderId="0" xfId="1" applyNumberFormat="1" applyFont="1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Font="1"/>
    <xf numFmtId="10" fontId="14" fillId="0" borderId="0" xfId="3" applyNumberFormat="1" applyFont="1" applyAlignment="1"/>
    <xf numFmtId="165" fontId="0" fillId="5" borderId="1" xfId="0" applyNumberFormat="1" applyFill="1" applyBorder="1"/>
    <xf numFmtId="0" fontId="5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0" fillId="0" borderId="1" xfId="0" applyBorder="1"/>
    <xf numFmtId="0" fontId="2" fillId="3" borderId="1" xfId="0" applyFont="1" applyFill="1" applyBorder="1"/>
    <xf numFmtId="0" fontId="2" fillId="0" borderId="1" xfId="0" applyFont="1" applyFill="1" applyBorder="1"/>
    <xf numFmtId="0" fontId="3" fillId="3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1" fillId="0" borderId="1" xfId="0" applyFont="1" applyBorder="1"/>
    <xf numFmtId="0" fontId="3" fillId="0" borderId="1" xfId="0" applyFont="1" applyBorder="1"/>
    <xf numFmtId="0" fontId="6" fillId="0" borderId="1" xfId="0" applyFont="1" applyFill="1" applyBorder="1"/>
    <xf numFmtId="0" fontId="6" fillId="0" borderId="1" xfId="0" applyFont="1" applyBorder="1"/>
    <xf numFmtId="0" fontId="7" fillId="3" borderId="1" xfId="0" applyFont="1" applyFill="1" applyBorder="1"/>
    <xf numFmtId="0" fontId="7" fillId="0" borderId="1" xfId="0" applyFont="1" applyBorder="1"/>
    <xf numFmtId="165" fontId="3" fillId="3" borderId="1" xfId="0" applyNumberFormat="1" applyFont="1" applyFill="1" applyBorder="1"/>
    <xf numFmtId="165" fontId="3" fillId="0" borderId="1" xfId="0" applyNumberFormat="1" applyFont="1" applyBorder="1"/>
    <xf numFmtId="165" fontId="6" fillId="0" borderId="1" xfId="0" applyNumberFormat="1" applyFont="1" applyFill="1" applyBorder="1"/>
    <xf numFmtId="165" fontId="6" fillId="0" borderId="1" xfId="0" applyNumberFormat="1" applyFont="1" applyBorder="1"/>
    <xf numFmtId="0" fontId="21" fillId="0" borderId="13" xfId="0" applyFont="1" applyBorder="1" applyAlignment="1">
      <alignment vertical="top" wrapText="1"/>
    </xf>
    <xf numFmtId="4" fontId="21" fillId="0" borderId="1" xfId="0" applyNumberFormat="1" applyFont="1" applyBorder="1" applyAlignment="1">
      <alignment horizontal="right" vertical="top" wrapText="1"/>
    </xf>
    <xf numFmtId="4" fontId="22" fillId="0" borderId="1" xfId="0" applyNumberFormat="1" applyFont="1" applyBorder="1" applyAlignment="1">
      <alignment horizontal="right" vertical="top" wrapText="1"/>
    </xf>
    <xf numFmtId="2" fontId="21" fillId="0" borderId="1" xfId="0" applyNumberFormat="1" applyFont="1" applyBorder="1" applyAlignment="1">
      <alignment horizontal="right" vertical="top" wrapText="1"/>
    </xf>
    <xf numFmtId="165" fontId="0" fillId="0" borderId="1" xfId="0" applyNumberFormat="1" applyBorder="1" applyAlignment="1">
      <alignment wrapText="1"/>
    </xf>
    <xf numFmtId="0" fontId="0" fillId="6" borderId="1" xfId="0" applyFill="1" applyBorder="1"/>
    <xf numFmtId="0" fontId="0" fillId="6" borderId="0" xfId="0" applyFill="1"/>
    <xf numFmtId="0" fontId="21" fillId="0" borderId="13" xfId="0" applyFont="1" applyBorder="1" applyAlignment="1">
      <alignment horizontal="right" vertical="top" wrapText="1"/>
    </xf>
    <xf numFmtId="0" fontId="22" fillId="0" borderId="1" xfId="0" applyFont="1" applyBorder="1" applyAlignment="1">
      <alignment vertical="top" wrapText="1"/>
    </xf>
    <xf numFmtId="0" fontId="22" fillId="0" borderId="1" xfId="0" applyFont="1" applyBorder="1" applyAlignment="1">
      <alignment horizontal="right" vertical="top" wrapText="1"/>
    </xf>
    <xf numFmtId="0" fontId="21" fillId="0" borderId="1" xfId="0" applyFont="1" applyBorder="1" applyAlignment="1">
      <alignment horizontal="right" vertical="top" wrapText="1"/>
    </xf>
    <xf numFmtId="0" fontId="21" fillId="0" borderId="1" xfId="0" applyFont="1" applyBorder="1" applyAlignment="1">
      <alignment vertical="top" wrapText="1"/>
    </xf>
    <xf numFmtId="0" fontId="0" fillId="0" borderId="1" xfId="0" applyFont="1" applyBorder="1"/>
    <xf numFmtId="0" fontId="0" fillId="0" borderId="1" xfId="0" applyFont="1" applyFill="1" applyBorder="1"/>
    <xf numFmtId="165" fontId="0" fillId="0" borderId="1" xfId="0" applyNumberFormat="1" applyFont="1" applyFill="1" applyBorder="1"/>
    <xf numFmtId="0" fontId="0" fillId="6" borderId="0" xfId="0" applyFont="1" applyFill="1"/>
    <xf numFmtId="165" fontId="2" fillId="2" borderId="1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right"/>
    </xf>
    <xf numFmtId="0" fontId="0" fillId="0" borderId="1" xfId="0" applyBorder="1" applyAlignment="1"/>
    <xf numFmtId="0" fontId="0" fillId="0" borderId="0" xfId="0" applyFont="1" applyFill="1" applyBorder="1"/>
    <xf numFmtId="49" fontId="14" fillId="0" borderId="1" xfId="3" applyNumberFormat="1" applyFont="1" applyBorder="1" applyAlignment="1"/>
    <xf numFmtId="49" fontId="14" fillId="0" borderId="1" xfId="3" applyNumberFormat="1" applyFont="1" applyBorder="1" applyAlignment="1">
      <alignment horizontal="center"/>
    </xf>
    <xf numFmtId="49" fontId="14" fillId="0" borderId="1" xfId="3" applyNumberFormat="1" applyFont="1" applyBorder="1" applyAlignment="1">
      <alignment horizontal="center" wrapText="1"/>
    </xf>
    <xf numFmtId="49" fontId="19" fillId="0" borderId="1" xfId="0" applyNumberFormat="1" applyFont="1" applyBorder="1" applyAlignment="1">
      <alignment horizontal="center"/>
    </xf>
    <xf numFmtId="49" fontId="0" fillId="0" borderId="0" xfId="0" applyNumberFormat="1"/>
    <xf numFmtId="17" fontId="19" fillId="0" borderId="1" xfId="0" applyNumberFormat="1" applyFont="1" applyBorder="1" applyAlignment="1">
      <alignment horizontal="center"/>
    </xf>
    <xf numFmtId="17" fontId="0" fillId="0" borderId="1" xfId="0" applyNumberFormat="1" applyBorder="1"/>
    <xf numFmtId="0" fontId="24" fillId="0" borderId="0" xfId="0" applyFont="1" applyAlignment="1"/>
    <xf numFmtId="0" fontId="21" fillId="0" borderId="0" xfId="0" applyFont="1" applyAlignment="1"/>
    <xf numFmtId="0" fontId="22" fillId="0" borderId="0" xfId="0" applyFont="1" applyAlignment="1"/>
    <xf numFmtId="0" fontId="23" fillId="0" borderId="0" xfId="0" applyFont="1" applyAlignment="1"/>
    <xf numFmtId="0" fontId="2" fillId="0" borderId="1" xfId="0" applyFont="1" applyBorder="1" applyAlignment="1">
      <alignment horizontal="right"/>
    </xf>
    <xf numFmtId="0" fontId="25" fillId="3" borderId="1" xfId="0" applyFont="1" applyFill="1" applyBorder="1"/>
    <xf numFmtId="0" fontId="26" fillId="0" borderId="1" xfId="0" applyFont="1" applyBorder="1"/>
    <xf numFmtId="0" fontId="26" fillId="0" borderId="0" xfId="0" applyFont="1"/>
    <xf numFmtId="0" fontId="25" fillId="0" borderId="0" xfId="0" applyFont="1"/>
    <xf numFmtId="0" fontId="27" fillId="0" borderId="0" xfId="0" applyFont="1"/>
    <xf numFmtId="165" fontId="28" fillId="0" borderId="1" xfId="2" applyNumberFormat="1" applyFont="1" applyBorder="1" applyAlignment="1"/>
    <xf numFmtId="10" fontId="28" fillId="0" borderId="1" xfId="2" applyNumberFormat="1" applyFont="1" applyBorder="1" applyAlignment="1"/>
    <xf numFmtId="0" fontId="29" fillId="0" borderId="0" xfId="0" applyFont="1" applyAlignment="1"/>
    <xf numFmtId="0" fontId="26" fillId="6" borderId="0" xfId="0" applyFont="1" applyFill="1"/>
    <xf numFmtId="165" fontId="22" fillId="0" borderId="1" xfId="0" applyNumberFormat="1" applyFont="1" applyBorder="1" applyAlignment="1">
      <alignment vertical="top" wrapText="1"/>
    </xf>
    <xf numFmtId="0" fontId="30" fillId="0" borderId="1" xfId="0" applyFont="1" applyBorder="1"/>
    <xf numFmtId="0" fontId="2" fillId="0" borderId="13" xfId="0" applyFont="1" applyBorder="1"/>
    <xf numFmtId="0" fontId="31" fillId="0" borderId="0" xfId="0" applyFont="1"/>
    <xf numFmtId="0" fontId="30" fillId="5" borderId="1" xfId="0" applyFont="1" applyFill="1" applyBorder="1"/>
    <xf numFmtId="165" fontId="31" fillId="5" borderId="1" xfId="0" applyNumberFormat="1" applyFont="1" applyFill="1" applyBorder="1"/>
    <xf numFmtId="0" fontId="32" fillId="0" borderId="1" xfId="2" applyFont="1" applyBorder="1" applyAlignment="1">
      <alignment horizontal="center"/>
    </xf>
    <xf numFmtId="10" fontId="32" fillId="0" borderId="1" xfId="2" applyNumberFormat="1" applyFont="1" applyBorder="1" applyAlignment="1">
      <alignment horizontal="center"/>
    </xf>
    <xf numFmtId="0" fontId="33" fillId="0" borderId="0" xfId="0" applyFont="1" applyAlignment="1"/>
    <xf numFmtId="164" fontId="0" fillId="0" borderId="1" xfId="0" applyNumberFormat="1" applyBorder="1"/>
    <xf numFmtId="164" fontId="2" fillId="0" borderId="1" xfId="0" applyNumberFormat="1" applyFont="1" applyBorder="1"/>
    <xf numFmtId="0" fontId="22" fillId="6" borderId="0" xfId="0" applyFont="1" applyFill="1" applyAlignment="1"/>
    <xf numFmtId="0" fontId="22" fillId="5" borderId="1" xfId="0" applyFont="1" applyFill="1" applyBorder="1" applyAlignment="1">
      <alignment vertical="top" wrapText="1"/>
    </xf>
    <xf numFmtId="0" fontId="0" fillId="0" borderId="1" xfId="0" applyBorder="1" applyAlignment="1">
      <alignment horizontal="right"/>
    </xf>
    <xf numFmtId="0" fontId="34" fillId="0" borderId="1" xfId="0" applyFont="1" applyBorder="1"/>
    <xf numFmtId="0" fontId="22" fillId="0" borderId="1" xfId="0" applyFont="1" applyBorder="1" applyAlignment="1">
      <alignment vertical="top" wrapText="1"/>
    </xf>
    <xf numFmtId="0" fontId="0" fillId="0" borderId="13" xfId="0" applyBorder="1" applyAlignment="1">
      <alignment horizontal="right"/>
    </xf>
    <xf numFmtId="0" fontId="21" fillId="0" borderId="0" xfId="0" applyFont="1" applyBorder="1" applyAlignment="1">
      <alignment horizontal="right" vertical="top" wrapText="1"/>
    </xf>
    <xf numFmtId="164" fontId="21" fillId="0" borderId="1" xfId="0" applyNumberFormat="1" applyFont="1" applyBorder="1" applyAlignment="1">
      <alignment horizontal="right" vertical="top" wrapText="1"/>
    </xf>
    <xf numFmtId="164" fontId="22" fillId="0" borderId="1" xfId="0" applyNumberFormat="1" applyFont="1" applyBorder="1" applyAlignment="1">
      <alignment horizontal="right" vertical="top" wrapText="1"/>
    </xf>
    <xf numFmtId="164" fontId="22" fillId="5" borderId="1" xfId="0" applyNumberFormat="1" applyFont="1" applyFill="1" applyBorder="1" applyAlignment="1">
      <alignment horizontal="right" vertical="top" wrapText="1"/>
    </xf>
    <xf numFmtId="0" fontId="22" fillId="0" borderId="0" xfId="0" applyFont="1" applyAlignment="1">
      <alignment horizontal="right"/>
    </xf>
    <xf numFmtId="165" fontId="30" fillId="0" borderId="1" xfId="0" applyNumberFormat="1" applyFont="1" applyBorder="1" applyAlignment="1">
      <alignment wrapText="1"/>
    </xf>
    <xf numFmtId="0" fontId="22" fillId="0" borderId="1" xfId="0" applyFont="1" applyBorder="1" applyAlignment="1">
      <alignment vertical="top" wrapText="1"/>
    </xf>
    <xf numFmtId="165" fontId="25" fillId="3" borderId="1" xfId="0" applyNumberFormat="1" applyFont="1" applyFill="1" applyBorder="1"/>
    <xf numFmtId="165" fontId="21" fillId="0" borderId="1" xfId="0" applyNumberFormat="1" applyFont="1" applyBorder="1" applyAlignment="1">
      <alignment horizontal="right" vertical="top" wrapText="1"/>
    </xf>
    <xf numFmtId="165" fontId="22" fillId="0" borderId="1" xfId="0" applyNumberFormat="1" applyFont="1" applyBorder="1" applyAlignment="1">
      <alignment horizontal="right" vertical="top" wrapText="1"/>
    </xf>
    <xf numFmtId="165" fontId="0" fillId="0" borderId="1" xfId="0" applyNumberFormat="1" applyFont="1" applyBorder="1"/>
    <xf numFmtId="4" fontId="22" fillId="0" borderId="1" xfId="0" applyNumberFormat="1" applyFont="1" applyBorder="1" applyAlignment="1">
      <alignment vertical="top" wrapText="1"/>
    </xf>
    <xf numFmtId="0" fontId="21" fillId="0" borderId="13" xfId="0" applyFont="1" applyBorder="1" applyAlignment="1">
      <alignment horizontal="left" vertical="top" wrapText="1"/>
    </xf>
    <xf numFmtId="0" fontId="22" fillId="0" borderId="1" xfId="0" applyFont="1" applyBorder="1" applyAlignment="1"/>
    <xf numFmtId="0" fontId="22" fillId="0" borderId="1" xfId="0" applyFont="1" applyBorder="1" applyAlignment="1">
      <alignment vertical="top" wrapText="1"/>
    </xf>
    <xf numFmtId="4" fontId="14" fillId="0" borderId="2" xfId="3" applyNumberFormat="1" applyFont="1" applyBorder="1" applyAlignment="1">
      <alignment horizontal="center"/>
    </xf>
    <xf numFmtId="4" fontId="14" fillId="0" borderId="5" xfId="3" applyNumberFormat="1" applyFont="1" applyBorder="1" applyAlignment="1"/>
    <xf numFmtId="0" fontId="18" fillId="0" borderId="0" xfId="3" applyFont="1" applyAlignment="1">
      <alignment wrapText="1"/>
    </xf>
    <xf numFmtId="0" fontId="14" fillId="0" borderId="0" xfId="3" applyFont="1" applyAlignment="1">
      <alignment wrapText="1"/>
    </xf>
  </cellXfs>
  <cellStyles count="4">
    <cellStyle name="Обычный" xfId="0" builtinId="0"/>
    <cellStyle name="Обычный 2" xfId="1"/>
    <cellStyle name="Обычный 5" xfId="2"/>
    <cellStyle name="Обычный 6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Roaming/Skype/My%20Skype%20Received%20Files/&#1044;&#1050;&#1050;%20&#1079;&#1072;%2012%20&#1084;&#1077;&#1089;.%200711-0612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Сводный"/>
      <sheetName val="Балансовый"/>
      <sheetName val="Лист3"/>
    </sheetNames>
    <sheetDataSet>
      <sheetData sheetId="0">
        <row r="6">
          <cell r="L6">
            <v>0.18513533576939936</v>
          </cell>
        </row>
        <row r="146">
          <cell r="C146">
            <v>1450000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39"/>
  <sheetViews>
    <sheetView tabSelected="1" zoomScaleNormal="100" workbookViewId="0">
      <selection activeCell="C8" sqref="C8"/>
    </sheetView>
  </sheetViews>
  <sheetFormatPr defaultRowHeight="14.4" outlineLevelRow="2"/>
  <cols>
    <col min="1" max="1" width="5.88671875" customWidth="1"/>
    <col min="2" max="2" width="56.77734375" customWidth="1"/>
    <col min="3" max="3" width="22.5546875" style="9" customWidth="1"/>
    <col min="4" max="4" width="24.5546875" style="9" customWidth="1"/>
    <col min="5" max="5" width="24.6640625" style="109" customWidth="1"/>
    <col min="6" max="6" width="0" hidden="1" customWidth="1"/>
    <col min="7" max="7" width="34.44140625" hidden="1" customWidth="1"/>
    <col min="8" max="8" width="18.88671875" hidden="1" customWidth="1"/>
    <col min="9" max="9" width="22.6640625" hidden="1" customWidth="1"/>
    <col min="10" max="10" width="21.109375" hidden="1" customWidth="1"/>
    <col min="11" max="11" width="15.88671875" hidden="1" customWidth="1"/>
    <col min="12" max="12" width="9.109375" customWidth="1"/>
  </cols>
  <sheetData>
    <row r="1" spans="1:11" ht="20.399999999999999">
      <c r="B1" s="1"/>
      <c r="C1" s="2"/>
      <c r="D1" s="3" t="s">
        <v>180</v>
      </c>
      <c r="E1" s="106"/>
    </row>
    <row r="2" spans="1:11">
      <c r="C2" s="2"/>
      <c r="D2" s="2"/>
      <c r="E2" s="107"/>
    </row>
    <row r="3" spans="1:11" ht="21">
      <c r="C3" s="6" t="s">
        <v>181</v>
      </c>
      <c r="D3" s="7" t="s">
        <v>669</v>
      </c>
      <c r="E3" s="108"/>
    </row>
    <row r="5" spans="1:11" s="166" customFormat="1" ht="18">
      <c r="A5" s="114"/>
      <c r="B5" s="115" t="s">
        <v>0</v>
      </c>
      <c r="C5" s="76" t="s">
        <v>668</v>
      </c>
      <c r="D5" s="76"/>
      <c r="E5" s="116"/>
      <c r="F5"/>
      <c r="G5"/>
      <c r="H5"/>
      <c r="I5" s="180" t="s">
        <v>182</v>
      </c>
      <c r="J5" s="179" t="s">
        <v>183</v>
      </c>
      <c r="K5" s="180" t="s">
        <v>184</v>
      </c>
    </row>
    <row r="6" spans="1:11" s="166" customFormat="1" ht="18">
      <c r="A6" s="114" t="s">
        <v>2</v>
      </c>
      <c r="B6" s="117" t="s">
        <v>1</v>
      </c>
      <c r="C6" s="83"/>
      <c r="D6" s="83"/>
      <c r="E6" s="116"/>
      <c r="F6"/>
      <c r="G6"/>
      <c r="H6"/>
      <c r="I6" s="169">
        <f>D194</f>
        <v>0</v>
      </c>
      <c r="J6" s="170" t="e">
        <f>H6/H13</f>
        <v>#DIV/0!</v>
      </c>
      <c r="K6" s="170" t="e">
        <f>I6/I13</f>
        <v>#REF!</v>
      </c>
    </row>
    <row r="7" spans="1:11">
      <c r="A7" s="116">
        <v>1</v>
      </c>
      <c r="B7" s="116" t="s">
        <v>4</v>
      </c>
      <c r="C7" s="8">
        <v>392496</v>
      </c>
      <c r="D7" s="8">
        <f>3929160.6+17002</f>
        <v>3946162.6</v>
      </c>
      <c r="E7" s="116"/>
      <c r="I7" s="13">
        <f>D199</f>
        <v>8988.2999999999993</v>
      </c>
      <c r="J7" s="14" t="e">
        <f>H7/H13</f>
        <v>#DIV/0!</v>
      </c>
      <c r="K7" s="14" t="e">
        <f>I7/I13</f>
        <v>#REF!</v>
      </c>
    </row>
    <row r="8" spans="1:11">
      <c r="A8" s="116">
        <v>2</v>
      </c>
      <c r="B8" s="116" t="s">
        <v>5</v>
      </c>
      <c r="C8" s="8">
        <v>232313</v>
      </c>
      <c r="D8" s="8">
        <v>2872049</v>
      </c>
      <c r="E8" s="116"/>
      <c r="I8" s="13">
        <f>D258</f>
        <v>20535.79</v>
      </c>
      <c r="J8" s="14" t="e">
        <f>H8/H13</f>
        <v>#DIV/0!</v>
      </c>
      <c r="K8" s="14" t="e">
        <f>I8/I13</f>
        <v>#REF!</v>
      </c>
    </row>
    <row r="9" spans="1:11">
      <c r="A9" s="116">
        <v>3</v>
      </c>
      <c r="B9" s="116" t="s">
        <v>7</v>
      </c>
      <c r="C9" s="8">
        <v>70000</v>
      </c>
      <c r="D9" s="8">
        <v>858000</v>
      </c>
      <c r="E9" s="116"/>
      <c r="I9" s="13">
        <f>D267</f>
        <v>9000</v>
      </c>
      <c r="J9" s="14" t="e">
        <f>H9/H13</f>
        <v>#DIV/0!</v>
      </c>
      <c r="K9" s="14" t="e">
        <f>I9/I13</f>
        <v>#REF!</v>
      </c>
    </row>
    <row r="10" spans="1:11">
      <c r="A10" s="116">
        <v>4</v>
      </c>
      <c r="B10" s="116" t="s">
        <v>653</v>
      </c>
      <c r="C10" s="8">
        <v>40000</v>
      </c>
      <c r="D10" s="8">
        <v>40000</v>
      </c>
      <c r="E10" s="116"/>
      <c r="I10" s="13"/>
      <c r="J10" s="14" t="e">
        <f>H10/H13</f>
        <v>#DIV/0!</v>
      </c>
      <c r="K10" s="14" t="e">
        <f>I10/I13</f>
        <v>#REF!</v>
      </c>
    </row>
    <row r="11" spans="1:11">
      <c r="A11" s="116">
        <v>5</v>
      </c>
      <c r="B11" s="116" t="s">
        <v>412</v>
      </c>
      <c r="C11" s="8">
        <v>61</v>
      </c>
      <c r="D11" s="8">
        <v>45061</v>
      </c>
      <c r="E11" s="116"/>
      <c r="I11" s="13" t="e">
        <f>#REF!</f>
        <v>#REF!</v>
      </c>
      <c r="J11" s="14" t="e">
        <f>H11/H13</f>
        <v>#DIV/0!</v>
      </c>
      <c r="K11" s="14" t="e">
        <f>I11/I13</f>
        <v>#REF!</v>
      </c>
    </row>
    <row r="12" spans="1:11">
      <c r="A12" s="116">
        <v>6</v>
      </c>
      <c r="B12" s="116" t="s">
        <v>513</v>
      </c>
      <c r="C12" s="8">
        <v>0</v>
      </c>
      <c r="D12" s="8">
        <v>194129</v>
      </c>
      <c r="E12" s="116"/>
      <c r="I12" s="13" t="e">
        <f>I13-I6-I7-I8-I9-I10-I11</f>
        <v>#REF!</v>
      </c>
      <c r="J12" s="14" t="e">
        <f>H12/H13</f>
        <v>#DIV/0!</v>
      </c>
      <c r="K12" s="14" t="e">
        <f>I12/I13</f>
        <v>#REF!</v>
      </c>
    </row>
    <row r="13" spans="1:11">
      <c r="A13" s="116">
        <v>7</v>
      </c>
      <c r="B13" s="116" t="s">
        <v>8</v>
      </c>
      <c r="C13" s="8">
        <v>0</v>
      </c>
      <c r="D13" s="8">
        <v>6250</v>
      </c>
      <c r="E13" s="116"/>
      <c r="I13" s="16" t="e">
        <f>#REF!</f>
        <v>#REF!</v>
      </c>
      <c r="J13" s="17" t="e">
        <f>SUM(J6:J12)</f>
        <v>#DIV/0!</v>
      </c>
      <c r="K13" s="17" t="e">
        <f>SUM(K6:K12)</f>
        <v>#REF!</v>
      </c>
    </row>
    <row r="14" spans="1:11">
      <c r="A14" s="116">
        <v>8</v>
      </c>
      <c r="B14" s="116" t="s">
        <v>345</v>
      </c>
      <c r="C14" s="8">
        <v>0</v>
      </c>
      <c r="D14" s="8">
        <v>54244</v>
      </c>
      <c r="E14" s="116"/>
      <c r="I14" s="14"/>
      <c r="J14" s="20"/>
      <c r="K14" s="14"/>
    </row>
    <row r="15" spans="1:11">
      <c r="A15" s="116">
        <v>9</v>
      </c>
      <c r="B15" s="116" t="s">
        <v>496</v>
      </c>
      <c r="C15" s="8">
        <v>0</v>
      </c>
      <c r="D15" s="8">
        <v>4600</v>
      </c>
      <c r="E15" s="116"/>
      <c r="I15" s="13">
        <f>D102</f>
        <v>2980</v>
      </c>
      <c r="J15" s="14" t="e">
        <f>H15/H13</f>
        <v>#DIV/0!</v>
      </c>
      <c r="K15" s="14" t="e">
        <f>I15/I13</f>
        <v>#REF!</v>
      </c>
    </row>
    <row r="16" spans="1:11" s="166" customFormat="1" ht="18">
      <c r="A16" s="116">
        <v>10</v>
      </c>
      <c r="B16" s="116" t="s">
        <v>3</v>
      </c>
      <c r="C16" s="8">
        <v>0</v>
      </c>
      <c r="D16" s="8">
        <v>239174</v>
      </c>
      <c r="E16" s="116"/>
      <c r="F16"/>
      <c r="G16"/>
      <c r="H16"/>
      <c r="I16" s="169">
        <f>D105</f>
        <v>1750</v>
      </c>
      <c r="J16" s="170" t="e">
        <f>H16/H9</f>
        <v>#DIV/0!</v>
      </c>
      <c r="K16" s="170">
        <f>I16/I9</f>
        <v>0.19444444444444445</v>
      </c>
    </row>
    <row r="17" spans="1:11">
      <c r="A17" s="116"/>
      <c r="B17" s="114" t="s">
        <v>11</v>
      </c>
      <c r="C17" s="82">
        <f>SUM(C$7:C$16)</f>
        <v>734870</v>
      </c>
      <c r="D17" s="82">
        <f>SUM(D$7:D$16)</f>
        <v>8259669.5999999996</v>
      </c>
      <c r="E17" s="116"/>
      <c r="I17" s="13"/>
      <c r="J17" s="14"/>
      <c r="K17" s="14"/>
    </row>
    <row r="18" spans="1:11">
      <c r="A18" s="116"/>
      <c r="B18" s="116"/>
      <c r="C18" s="8"/>
      <c r="D18" s="8"/>
      <c r="E18" s="116"/>
      <c r="I18" s="13"/>
      <c r="J18" s="14"/>
      <c r="K18" s="14"/>
    </row>
    <row r="19" spans="1:11" s="160" customFormat="1" ht="18">
      <c r="A19" s="187" t="s">
        <v>12</v>
      </c>
      <c r="B19" s="164" t="s">
        <v>629</v>
      </c>
      <c r="C19" s="197"/>
      <c r="D19" s="197"/>
      <c r="E19" s="165"/>
    </row>
    <row r="20" spans="1:11" s="160" customFormat="1">
      <c r="A20" s="139" t="s">
        <v>337</v>
      </c>
      <c r="B20" s="132" t="s">
        <v>487</v>
      </c>
      <c r="C20" s="198">
        <v>36532.5</v>
      </c>
      <c r="D20" s="198">
        <v>391686.5</v>
      </c>
      <c r="E20" s="143"/>
    </row>
    <row r="21" spans="1:11" s="160" customFormat="1">
      <c r="A21" s="139" t="s">
        <v>338</v>
      </c>
      <c r="B21" s="132" t="s">
        <v>485</v>
      </c>
      <c r="C21" s="198">
        <v>26562.5</v>
      </c>
      <c r="D21" s="198">
        <v>256101.5</v>
      </c>
      <c r="E21" s="143"/>
    </row>
    <row r="22" spans="1:11" s="160" customFormat="1">
      <c r="A22" s="139" t="s">
        <v>339</v>
      </c>
      <c r="B22" s="132" t="s">
        <v>486</v>
      </c>
      <c r="C22" s="198">
        <v>26562.5</v>
      </c>
      <c r="D22" s="198">
        <v>361558.99</v>
      </c>
      <c r="E22" s="143"/>
    </row>
    <row r="23" spans="1:11" s="160" customFormat="1">
      <c r="A23" s="139" t="s">
        <v>341</v>
      </c>
      <c r="B23" s="132" t="s">
        <v>488</v>
      </c>
      <c r="C23" s="198">
        <v>26562.5</v>
      </c>
      <c r="D23" s="198">
        <v>271181</v>
      </c>
      <c r="E23" s="143"/>
    </row>
    <row r="24" spans="1:11" s="160" customFormat="1">
      <c r="A24" s="139" t="s">
        <v>342</v>
      </c>
      <c r="B24" s="132" t="s">
        <v>555</v>
      </c>
      <c r="C24" s="198">
        <v>26562.5</v>
      </c>
      <c r="D24" s="198">
        <v>173669</v>
      </c>
      <c r="E24" s="143"/>
    </row>
    <row r="25" spans="1:11" s="160" customFormat="1">
      <c r="A25" s="139" t="s">
        <v>343</v>
      </c>
      <c r="B25" s="132" t="s">
        <v>571</v>
      </c>
      <c r="C25" s="198">
        <v>26562.5</v>
      </c>
      <c r="D25" s="198">
        <v>248425</v>
      </c>
      <c r="E25" s="143"/>
    </row>
    <row r="26" spans="1:11" s="160" customFormat="1">
      <c r="A26" s="139" t="s">
        <v>344</v>
      </c>
      <c r="B26" s="132" t="s">
        <v>553</v>
      </c>
      <c r="C26" s="198">
        <v>26562.5</v>
      </c>
      <c r="D26" s="198">
        <v>219580.5</v>
      </c>
      <c r="E26" s="143"/>
    </row>
    <row r="27" spans="1:11" s="160" customFormat="1">
      <c r="A27" s="139" t="s">
        <v>476</v>
      </c>
      <c r="B27" s="132" t="s">
        <v>554</v>
      </c>
      <c r="C27" s="198">
        <v>26562.5</v>
      </c>
      <c r="D27" s="198">
        <v>228551</v>
      </c>
      <c r="E27" s="143"/>
    </row>
    <row r="28" spans="1:11" s="161" customFormat="1" ht="14.4" customHeight="1">
      <c r="A28" s="139" t="s">
        <v>480</v>
      </c>
      <c r="B28" s="132" t="s">
        <v>484</v>
      </c>
      <c r="C28" s="198">
        <v>18743</v>
      </c>
      <c r="D28" s="198">
        <v>366550.93</v>
      </c>
      <c r="E28" s="143"/>
    </row>
    <row r="29" spans="1:11">
      <c r="A29" s="204" t="s">
        <v>472</v>
      </c>
      <c r="B29" s="204"/>
      <c r="C29" s="199">
        <f>SUM(C20:C28)</f>
        <v>241213</v>
      </c>
      <c r="D29" s="199">
        <f>SUM(D20:D28)</f>
        <v>2517304.4200000004</v>
      </c>
      <c r="E29" s="196"/>
      <c r="I29" s="13">
        <f>D192</f>
        <v>0</v>
      </c>
      <c r="J29" s="14" t="e">
        <f>H29/H13</f>
        <v>#DIV/0!</v>
      </c>
      <c r="K29" s="14" t="e">
        <f>I29/I13</f>
        <v>#REF!</v>
      </c>
    </row>
    <row r="30" spans="1:11" s="160" customFormat="1">
      <c r="A30" s="116"/>
      <c r="B30" s="196"/>
      <c r="C30" s="173"/>
      <c r="D30" s="82"/>
      <c r="E30" s="116"/>
      <c r="F30"/>
      <c r="G30"/>
      <c r="H30"/>
    </row>
    <row r="31" spans="1:11" s="160" customFormat="1" ht="18">
      <c r="A31" s="187" t="s">
        <v>17</v>
      </c>
      <c r="B31" s="164" t="s">
        <v>246</v>
      </c>
      <c r="C31" s="197"/>
      <c r="D31" s="197"/>
      <c r="E31" s="165"/>
    </row>
    <row r="32" spans="1:11" s="160" customFormat="1">
      <c r="A32" s="139" t="s">
        <v>337</v>
      </c>
      <c r="B32" s="132" t="s">
        <v>497</v>
      </c>
      <c r="C32" s="198">
        <v>42700</v>
      </c>
      <c r="D32" s="198">
        <v>1211800</v>
      </c>
      <c r="E32" s="143"/>
    </row>
    <row r="33" spans="1:11" s="160" customFormat="1">
      <c r="A33" s="139" t="s">
        <v>338</v>
      </c>
      <c r="B33" s="132" t="s">
        <v>514</v>
      </c>
      <c r="C33" s="198">
        <v>8000</v>
      </c>
      <c r="D33" s="198">
        <v>167900</v>
      </c>
      <c r="E33" s="143"/>
    </row>
    <row r="34" spans="1:11" s="160" customFormat="1">
      <c r="A34" s="139" t="s">
        <v>339</v>
      </c>
      <c r="B34" s="132" t="s">
        <v>499</v>
      </c>
      <c r="C34" s="198">
        <v>850</v>
      </c>
      <c r="D34" s="198">
        <v>64850</v>
      </c>
      <c r="E34" s="143"/>
    </row>
    <row r="35" spans="1:11">
      <c r="A35" s="139" t="s">
        <v>341</v>
      </c>
      <c r="B35" s="132" t="s">
        <v>556</v>
      </c>
      <c r="C35" s="198" t="s">
        <v>417</v>
      </c>
      <c r="D35" s="198">
        <v>145500</v>
      </c>
      <c r="E35" s="143"/>
      <c r="F35" s="160"/>
      <c r="G35" s="160"/>
      <c r="H35" s="160"/>
      <c r="I35" s="110"/>
      <c r="J35" s="110"/>
      <c r="K35" s="110"/>
    </row>
    <row r="36" spans="1:11">
      <c r="A36" s="139" t="s">
        <v>342</v>
      </c>
      <c r="B36" s="132" t="s">
        <v>498</v>
      </c>
      <c r="C36" s="198" t="s">
        <v>417</v>
      </c>
      <c r="D36" s="198">
        <v>90900</v>
      </c>
      <c r="E36" s="143"/>
      <c r="F36" s="110"/>
      <c r="G36" s="110"/>
      <c r="H36" s="110"/>
      <c r="I36" s="110"/>
      <c r="J36" s="110"/>
      <c r="K36" s="110"/>
    </row>
    <row r="37" spans="1:11">
      <c r="A37" s="186"/>
      <c r="B37" s="196" t="s">
        <v>500</v>
      </c>
      <c r="C37" s="173">
        <f>SUM(C32:C36)</f>
        <v>51550</v>
      </c>
      <c r="D37" s="82">
        <f>SUM(D32:D36)</f>
        <v>1680950</v>
      </c>
      <c r="E37" s="116"/>
    </row>
    <row r="38" spans="1:11">
      <c r="A38" s="186"/>
      <c r="B38" s="196"/>
      <c r="C38" s="173"/>
      <c r="D38" s="82"/>
      <c r="E38" s="116"/>
    </row>
    <row r="39" spans="1:11" s="166" customFormat="1" ht="18">
      <c r="A39" s="114" t="s">
        <v>20</v>
      </c>
      <c r="B39" s="117" t="s">
        <v>387</v>
      </c>
      <c r="C39" s="83"/>
      <c r="D39" s="83"/>
      <c r="E39" s="116"/>
      <c r="F39" s="160"/>
      <c r="G39" s="160"/>
      <c r="H39" s="160"/>
    </row>
    <row r="40" spans="1:11">
      <c r="A40" s="144"/>
      <c r="B40" s="145" t="s">
        <v>399</v>
      </c>
      <c r="C40" s="146">
        <v>16000</v>
      </c>
      <c r="D40" s="146">
        <v>248000</v>
      </c>
      <c r="E40" s="144"/>
      <c r="F40" s="160"/>
      <c r="G40" s="160"/>
      <c r="H40" s="160"/>
    </row>
    <row r="41" spans="1:11" s="166" customFormat="1" ht="18">
      <c r="A41" s="116"/>
      <c r="B41" s="114" t="s">
        <v>400</v>
      </c>
      <c r="C41" s="82">
        <f>SUM(C40:C40)</f>
        <v>16000</v>
      </c>
      <c r="D41" s="82">
        <f>SUM(D40:D40)</f>
        <v>248000</v>
      </c>
      <c r="E41" s="116"/>
      <c r="F41"/>
      <c r="G41"/>
      <c r="H41"/>
    </row>
    <row r="42" spans="1:11" s="166" customFormat="1" ht="18">
      <c r="A42" s="116"/>
      <c r="B42" s="116"/>
      <c r="C42" s="8"/>
      <c r="D42" s="8"/>
      <c r="E42" s="116"/>
      <c r="F42"/>
      <c r="G42"/>
      <c r="H42"/>
    </row>
    <row r="43" spans="1:11" s="166" customFormat="1" ht="18">
      <c r="A43" s="114" t="s">
        <v>96</v>
      </c>
      <c r="B43" s="117" t="s">
        <v>16</v>
      </c>
      <c r="C43" s="83"/>
      <c r="D43" s="83"/>
      <c r="E43" s="116"/>
      <c r="F43"/>
      <c r="G43"/>
      <c r="H43"/>
    </row>
    <row r="44" spans="1:11" s="166" customFormat="1" ht="18">
      <c r="A44" s="116">
        <v>1</v>
      </c>
      <c r="B44" s="116" t="s">
        <v>422</v>
      </c>
      <c r="C44" s="8">
        <v>14461228.59</v>
      </c>
      <c r="D44" s="8">
        <v>14461228.59</v>
      </c>
      <c r="E44" s="116"/>
      <c r="F44"/>
      <c r="G44"/>
      <c r="H44"/>
    </row>
    <row r="45" spans="1:11" s="110" customFormat="1">
      <c r="A45" s="116">
        <v>2</v>
      </c>
      <c r="B45" s="116" t="s">
        <v>654</v>
      </c>
      <c r="C45" s="8">
        <v>32400</v>
      </c>
      <c r="D45" s="8">
        <v>32400</v>
      </c>
      <c r="E45" s="116"/>
      <c r="F45"/>
      <c r="G45"/>
      <c r="H45"/>
    </row>
    <row r="46" spans="1:11" s="166" customFormat="1" ht="18">
      <c r="A46" s="116">
        <v>3</v>
      </c>
      <c r="B46" s="116" t="s">
        <v>652</v>
      </c>
      <c r="C46" s="8">
        <f>11000+13000</f>
        <v>24000</v>
      </c>
      <c r="D46" s="8">
        <f>2368316+13000</f>
        <v>2381316</v>
      </c>
      <c r="E46" s="116"/>
      <c r="F46"/>
      <c r="G46"/>
      <c r="H46"/>
    </row>
    <row r="47" spans="1:11" s="166" customFormat="1" ht="18">
      <c r="A47" s="116">
        <v>4</v>
      </c>
      <c r="B47" s="116" t="s">
        <v>413</v>
      </c>
      <c r="C47" s="8">
        <v>0</v>
      </c>
      <c r="D47" s="8">
        <v>29000</v>
      </c>
      <c r="E47" s="116"/>
      <c r="F47"/>
      <c r="G47"/>
      <c r="H47"/>
    </row>
    <row r="48" spans="1:11" s="166" customFormat="1" ht="14.4" customHeight="1">
      <c r="A48" s="116">
        <v>5</v>
      </c>
      <c r="B48" s="116" t="s">
        <v>628</v>
      </c>
      <c r="C48" s="8">
        <v>0</v>
      </c>
      <c r="D48" s="8">
        <v>250000</v>
      </c>
      <c r="E48" s="116"/>
      <c r="F48"/>
      <c r="G48"/>
      <c r="H48"/>
    </row>
    <row r="49" spans="1:11" s="110" customFormat="1">
      <c r="A49" s="116">
        <v>6</v>
      </c>
      <c r="B49" s="116" t="s">
        <v>585</v>
      </c>
      <c r="C49" s="8">
        <v>0</v>
      </c>
      <c r="D49" s="8">
        <v>50000</v>
      </c>
      <c r="E49" s="116"/>
      <c r="F49"/>
      <c r="G49"/>
      <c r="H49"/>
    </row>
    <row r="50" spans="1:11" s="166" customFormat="1" ht="18">
      <c r="A50" s="116">
        <v>7</v>
      </c>
      <c r="B50" s="116" t="s">
        <v>610</v>
      </c>
      <c r="C50" s="8">
        <v>0</v>
      </c>
      <c r="D50" s="8">
        <v>26500</v>
      </c>
      <c r="E50" s="116"/>
      <c r="F50"/>
      <c r="G50"/>
      <c r="H50"/>
    </row>
    <row r="51" spans="1:11" s="110" customFormat="1">
      <c r="A51" s="116">
        <v>8</v>
      </c>
      <c r="B51" s="116" t="s">
        <v>420</v>
      </c>
      <c r="C51" s="8">
        <v>0</v>
      </c>
      <c r="D51" s="8">
        <v>206000</v>
      </c>
      <c r="E51" s="116"/>
      <c r="F51" s="160"/>
      <c r="G51" s="160"/>
      <c r="H51" s="160"/>
    </row>
    <row r="52" spans="1:11" s="110" customFormat="1">
      <c r="A52" s="116"/>
      <c r="B52" s="114" t="s">
        <v>18</v>
      </c>
      <c r="C52" s="82">
        <f>SUM(C44:C51)</f>
        <v>14517628.59</v>
      </c>
      <c r="D52" s="82">
        <f>SUM(D$44:D$51)</f>
        <v>17436444.59</v>
      </c>
      <c r="E52" s="116"/>
      <c r="F52" s="160"/>
      <c r="G52" s="160"/>
      <c r="H52" s="160"/>
      <c r="I52"/>
      <c r="J52"/>
      <c r="K52"/>
    </row>
    <row r="53" spans="1:11" s="176" customFormat="1" ht="21">
      <c r="A53" s="116"/>
      <c r="B53" s="116"/>
      <c r="C53" s="8"/>
      <c r="D53" s="8"/>
      <c r="E53" s="116"/>
      <c r="F53" s="166"/>
      <c r="G53" s="166"/>
      <c r="H53" s="166"/>
    </row>
    <row r="54" spans="1:11" s="166" customFormat="1" ht="18">
      <c r="A54" s="184" t="s">
        <v>284</v>
      </c>
      <c r="B54" s="185" t="s">
        <v>532</v>
      </c>
      <c r="C54" s="193" t="s">
        <v>417</v>
      </c>
      <c r="D54" s="193" t="s">
        <v>417</v>
      </c>
      <c r="E54" s="182"/>
    </row>
    <row r="55" spans="1:11" s="166" customFormat="1" ht="18">
      <c r="A55" s="139" t="s">
        <v>337</v>
      </c>
      <c r="B55" s="132" t="s">
        <v>631</v>
      </c>
      <c r="C55" s="191">
        <v>0</v>
      </c>
      <c r="D55" s="191">
        <v>105000</v>
      </c>
      <c r="E55" s="196"/>
      <c r="F55"/>
      <c r="G55"/>
      <c r="H55"/>
    </row>
    <row r="56" spans="1:11" s="166" customFormat="1" ht="18">
      <c r="A56" s="190">
        <v>2</v>
      </c>
      <c r="B56" s="132" t="s">
        <v>295</v>
      </c>
      <c r="C56" s="191">
        <v>0</v>
      </c>
      <c r="D56" s="191">
        <v>36827.26</v>
      </c>
      <c r="E56" s="196"/>
      <c r="F56"/>
      <c r="G56"/>
      <c r="H56"/>
    </row>
    <row r="57" spans="1:11" s="110" customFormat="1">
      <c r="A57" s="161"/>
      <c r="B57" s="196" t="s">
        <v>533</v>
      </c>
      <c r="C57" s="192">
        <f>SUM(C55:C56)</f>
        <v>0</v>
      </c>
      <c r="D57" s="192">
        <f>SUM(D55:D56)</f>
        <v>141827.26</v>
      </c>
      <c r="E57" s="143"/>
      <c r="F57"/>
      <c r="G57"/>
      <c r="H57"/>
    </row>
    <row r="58" spans="1:11" s="110" customFormat="1">
      <c r="A58" s="161"/>
      <c r="B58" s="196"/>
      <c r="C58" s="192"/>
      <c r="D58" s="192"/>
      <c r="E58" s="143"/>
      <c r="F58"/>
      <c r="G58"/>
      <c r="H58"/>
    </row>
    <row r="59" spans="1:11">
      <c r="A59" s="116"/>
      <c r="B59" s="114" t="s">
        <v>26</v>
      </c>
      <c r="C59" s="82">
        <f>C57+C52+C41+C37+C29+C17</f>
        <v>15561261.59</v>
      </c>
      <c r="D59" s="82">
        <f>D57+D52+D41+D37+D29+D17</f>
        <v>30284195.870000005</v>
      </c>
      <c r="E59" s="116"/>
    </row>
    <row r="60" spans="1:11" s="110" customFormat="1">
      <c r="A60" s="116"/>
      <c r="B60" s="116"/>
      <c r="C60" s="8"/>
      <c r="D60" s="8"/>
      <c r="E60" s="116"/>
      <c r="F60"/>
      <c r="G60"/>
      <c r="H60"/>
      <c r="I60"/>
      <c r="J60"/>
      <c r="K60"/>
    </row>
    <row r="61" spans="1:11" s="166" customFormat="1" ht="18">
      <c r="A61" s="114"/>
      <c r="B61" s="115" t="s">
        <v>223</v>
      </c>
      <c r="C61" s="76"/>
      <c r="D61" s="76"/>
      <c r="E61" s="116"/>
      <c r="F61"/>
      <c r="G61"/>
      <c r="H61"/>
    </row>
    <row r="62" spans="1:11" s="168" customFormat="1" ht="23.4" customHeight="1">
      <c r="A62" s="114" t="s">
        <v>2</v>
      </c>
      <c r="B62" s="117" t="s">
        <v>27</v>
      </c>
      <c r="C62" s="83"/>
      <c r="D62" s="83"/>
      <c r="E62" s="116"/>
      <c r="F62"/>
      <c r="G62"/>
      <c r="H62"/>
    </row>
    <row r="63" spans="1:11" s="166" customFormat="1" ht="18">
      <c r="A63" s="114"/>
      <c r="B63" s="118" t="s">
        <v>47</v>
      </c>
      <c r="C63" s="84"/>
      <c r="D63" s="84"/>
      <c r="E63" s="116"/>
      <c r="F63"/>
      <c r="G63"/>
      <c r="H63"/>
    </row>
    <row r="64" spans="1:11" s="166" customFormat="1" ht="18">
      <c r="A64" s="116">
        <v>1</v>
      </c>
      <c r="B64" s="116" t="s">
        <v>638</v>
      </c>
      <c r="C64" s="8">
        <v>0</v>
      </c>
      <c r="D64" s="8">
        <v>29548</v>
      </c>
      <c r="E64" s="116"/>
      <c r="F64"/>
      <c r="G64"/>
      <c r="H64"/>
    </row>
    <row r="65" spans="1:11" ht="15.75" customHeight="1">
      <c r="A65" s="116"/>
      <c r="B65" s="114" t="s">
        <v>50</v>
      </c>
      <c r="C65" s="82">
        <f>SUM(C$64:C$64)</f>
        <v>0</v>
      </c>
      <c r="D65" s="82">
        <f>SUM(D$64:D$64)</f>
        <v>29548</v>
      </c>
      <c r="E65" s="116"/>
    </row>
    <row r="66" spans="1:11">
      <c r="A66" s="116"/>
      <c r="B66" s="116"/>
      <c r="C66" s="8"/>
      <c r="D66" s="8"/>
      <c r="E66" s="116"/>
    </row>
    <row r="67" spans="1:11" s="166" customFormat="1" ht="18">
      <c r="A67" s="114"/>
      <c r="B67" s="118" t="s">
        <v>208</v>
      </c>
      <c r="C67" s="84"/>
      <c r="D67" s="84"/>
      <c r="E67" s="116"/>
      <c r="F67"/>
      <c r="G67"/>
      <c r="H67"/>
    </row>
    <row r="68" spans="1:11">
      <c r="A68" s="116">
        <v>1</v>
      </c>
      <c r="B68" s="116" t="s">
        <v>332</v>
      </c>
      <c r="C68" s="8">
        <v>0</v>
      </c>
      <c r="D68" s="8">
        <v>10000</v>
      </c>
      <c r="E68" s="116"/>
    </row>
    <row r="69" spans="1:11">
      <c r="A69" s="116"/>
      <c r="B69" s="114" t="s">
        <v>209</v>
      </c>
      <c r="C69" s="82">
        <f>SUM(C$68:C$68)</f>
        <v>0</v>
      </c>
      <c r="D69" s="82">
        <f>SUM(D$68:D$68)</f>
        <v>10000</v>
      </c>
      <c r="E69" s="116"/>
    </row>
    <row r="70" spans="1:11">
      <c r="A70" s="116"/>
      <c r="B70" s="116"/>
      <c r="C70" s="8"/>
      <c r="D70" s="8"/>
      <c r="E70" s="116"/>
    </row>
    <row r="71" spans="1:11" s="110" customFormat="1">
      <c r="A71" s="114"/>
      <c r="B71" s="114" t="s">
        <v>474</v>
      </c>
      <c r="C71" s="183"/>
      <c r="D71" s="183"/>
      <c r="E71" s="182"/>
      <c r="F71"/>
      <c r="G71"/>
      <c r="H71"/>
      <c r="I71"/>
      <c r="J71"/>
      <c r="K71"/>
    </row>
    <row r="72" spans="1:11" s="110" customFormat="1">
      <c r="A72" s="139" t="s">
        <v>337</v>
      </c>
      <c r="B72" s="132" t="s">
        <v>459</v>
      </c>
      <c r="C72" s="142">
        <v>0</v>
      </c>
      <c r="D72" s="133">
        <v>13885</v>
      </c>
      <c r="E72" s="143"/>
      <c r="F72"/>
      <c r="G72"/>
      <c r="H72"/>
      <c r="I72"/>
      <c r="J72"/>
      <c r="K72"/>
    </row>
    <row r="73" spans="1:11" s="110" customFormat="1">
      <c r="A73" s="139" t="s">
        <v>338</v>
      </c>
      <c r="B73" s="132" t="s">
        <v>458</v>
      </c>
      <c r="C73" s="142">
        <v>0</v>
      </c>
      <c r="D73" s="133">
        <v>13125</v>
      </c>
      <c r="E73" s="143"/>
      <c r="F73"/>
      <c r="G73"/>
      <c r="H73"/>
      <c r="I73"/>
      <c r="J73"/>
      <c r="K73"/>
    </row>
    <row r="74" spans="1:11">
      <c r="A74" s="139" t="s">
        <v>339</v>
      </c>
      <c r="B74" s="132" t="s">
        <v>456</v>
      </c>
      <c r="C74" s="142">
        <v>0</v>
      </c>
      <c r="D74" s="133">
        <v>17585</v>
      </c>
      <c r="E74" s="143"/>
    </row>
    <row r="75" spans="1:11">
      <c r="A75" s="139" t="s">
        <v>341</v>
      </c>
      <c r="B75" s="132" t="s">
        <v>457</v>
      </c>
      <c r="C75" s="142">
        <v>0</v>
      </c>
      <c r="D75" s="133">
        <v>13635</v>
      </c>
      <c r="E75" s="143"/>
    </row>
    <row r="76" spans="1:11">
      <c r="A76" s="139" t="s">
        <v>342</v>
      </c>
      <c r="B76" s="132" t="s">
        <v>537</v>
      </c>
      <c r="C76" s="142">
        <v>0</v>
      </c>
      <c r="D76" s="133">
        <v>210831</v>
      </c>
      <c r="E76" s="143"/>
      <c r="I76" s="18"/>
      <c r="J76" s="18"/>
      <c r="K76" s="18"/>
    </row>
    <row r="77" spans="1:11">
      <c r="A77" s="139" t="s">
        <v>343</v>
      </c>
      <c r="B77" s="132" t="s">
        <v>534</v>
      </c>
      <c r="C77" s="142">
        <v>0</v>
      </c>
      <c r="D77" s="133">
        <v>226656</v>
      </c>
      <c r="E77" s="143"/>
    </row>
    <row r="78" spans="1:11">
      <c r="A78" s="139" t="s">
        <v>344</v>
      </c>
      <c r="B78" s="132" t="s">
        <v>535</v>
      </c>
      <c r="C78" s="142">
        <v>0</v>
      </c>
      <c r="D78" s="133">
        <v>217024.5</v>
      </c>
      <c r="E78" s="143"/>
    </row>
    <row r="79" spans="1:11">
      <c r="A79" s="139" t="s">
        <v>476</v>
      </c>
      <c r="B79" s="132" t="s">
        <v>536</v>
      </c>
      <c r="C79" s="142">
        <v>0</v>
      </c>
      <c r="D79" s="133">
        <v>215574.5</v>
      </c>
      <c r="E79" s="143"/>
    </row>
    <row r="80" spans="1:11">
      <c r="A80" s="139" t="s">
        <v>480</v>
      </c>
      <c r="B80" s="132" t="s">
        <v>460</v>
      </c>
      <c r="C80" s="142">
        <v>0</v>
      </c>
      <c r="D80" s="133">
        <v>13020</v>
      </c>
      <c r="E80" s="143"/>
    </row>
    <row r="81" spans="1:8">
      <c r="A81" s="186"/>
      <c r="B81" s="114" t="s">
        <v>475</v>
      </c>
      <c r="C81" s="183">
        <f>SUM(C72:C80)</f>
        <v>0</v>
      </c>
      <c r="D81" s="183">
        <f>SUM(D72:D80)</f>
        <v>941336</v>
      </c>
      <c r="E81" s="143"/>
    </row>
    <row r="82" spans="1:8">
      <c r="A82" s="186"/>
      <c r="B82" s="114"/>
      <c r="C82" s="183"/>
      <c r="D82" s="183"/>
      <c r="E82" s="143"/>
      <c r="F82" s="143"/>
      <c r="G82" s="160"/>
      <c r="H82" s="160"/>
    </row>
    <row r="83" spans="1:8">
      <c r="A83" s="114"/>
      <c r="B83" s="118" t="s">
        <v>37</v>
      </c>
      <c r="C83" s="84"/>
      <c r="D83" s="84"/>
      <c r="E83" s="116"/>
      <c r="F83" s="143"/>
      <c r="G83" s="160"/>
      <c r="H83" s="160"/>
    </row>
    <row r="84" spans="1:8" ht="14.4" customHeight="1">
      <c r="A84" s="116">
        <v>1</v>
      </c>
      <c r="B84" s="116" t="s">
        <v>423</v>
      </c>
      <c r="C84" s="8">
        <v>53563.35</v>
      </c>
      <c r="D84" s="8">
        <v>225341.85</v>
      </c>
      <c r="E84" s="116"/>
      <c r="F84" s="143"/>
      <c r="G84" s="160"/>
      <c r="H84" s="160"/>
    </row>
    <row r="85" spans="1:8">
      <c r="A85" s="116">
        <v>2</v>
      </c>
      <c r="B85" s="116" t="s">
        <v>327</v>
      </c>
      <c r="C85" s="8">
        <v>6103</v>
      </c>
      <c r="D85" s="8">
        <v>12050</v>
      </c>
      <c r="E85" s="116"/>
      <c r="F85" s="143"/>
      <c r="G85" s="160"/>
      <c r="H85" s="160"/>
    </row>
    <row r="86" spans="1:8">
      <c r="A86" s="116">
        <v>3</v>
      </c>
      <c r="B86" s="116" t="s">
        <v>351</v>
      </c>
      <c r="C86" s="8">
        <v>0</v>
      </c>
      <c r="D86" s="8">
        <v>3800</v>
      </c>
      <c r="E86" s="116"/>
      <c r="F86" s="143"/>
      <c r="G86" s="160"/>
      <c r="H86" s="160"/>
    </row>
    <row r="87" spans="1:8" ht="14.4" customHeight="1">
      <c r="A87" s="116">
        <v>4</v>
      </c>
      <c r="B87" s="116" t="s">
        <v>325</v>
      </c>
      <c r="C87" s="8">
        <v>0</v>
      </c>
      <c r="D87" s="8">
        <v>180708.57</v>
      </c>
      <c r="E87" s="116"/>
      <c r="F87" s="143"/>
      <c r="G87" s="160"/>
      <c r="H87" s="160"/>
    </row>
    <row r="88" spans="1:8" ht="14.4" customHeight="1">
      <c r="A88" s="116">
        <v>5</v>
      </c>
      <c r="B88" s="116" t="s">
        <v>326</v>
      </c>
      <c r="C88" s="8">
        <v>0</v>
      </c>
      <c r="D88" s="8">
        <v>60000</v>
      </c>
      <c r="E88" s="116"/>
      <c r="F88" s="143"/>
      <c r="G88" s="160"/>
      <c r="H88" s="160"/>
    </row>
    <row r="89" spans="1:8" ht="14.4" customHeight="1">
      <c r="A89" s="116"/>
      <c r="B89" s="114" t="s">
        <v>46</v>
      </c>
      <c r="C89" s="82">
        <f>SUM(C$84:C$88)</f>
        <v>59666.35</v>
      </c>
      <c r="D89" s="82">
        <f>SUM(D$84:D$88)</f>
        <v>481900.42000000004</v>
      </c>
      <c r="E89" s="116"/>
      <c r="F89" s="143"/>
      <c r="G89" s="160"/>
      <c r="H89" s="160"/>
    </row>
    <row r="90" spans="1:8">
      <c r="A90" s="116"/>
      <c r="B90" s="116"/>
      <c r="C90" s="8"/>
      <c r="D90" s="8"/>
      <c r="E90" s="116"/>
      <c r="F90" s="143"/>
      <c r="G90" s="160"/>
      <c r="H90" s="160"/>
    </row>
    <row r="91" spans="1:8">
      <c r="A91" s="114"/>
      <c r="B91" s="118" t="s">
        <v>246</v>
      </c>
      <c r="C91" s="84"/>
      <c r="D91" s="84"/>
      <c r="E91" s="116"/>
      <c r="F91" s="143"/>
      <c r="G91" s="160"/>
      <c r="H91" s="160"/>
    </row>
    <row r="92" spans="1:8" ht="14.4" customHeight="1">
      <c r="A92" s="116">
        <v>1</v>
      </c>
      <c r="B92" s="116" t="s">
        <v>538</v>
      </c>
      <c r="C92" s="8">
        <v>10435</v>
      </c>
      <c r="D92" s="8">
        <v>55690</v>
      </c>
      <c r="E92" s="116"/>
      <c r="F92" s="18"/>
    </row>
    <row r="93" spans="1:8" ht="14.4" customHeight="1">
      <c r="A93" s="116">
        <v>2</v>
      </c>
      <c r="B93" s="116" t="s">
        <v>543</v>
      </c>
      <c r="C93" s="8">
        <v>0</v>
      </c>
      <c r="D93" s="8">
        <v>12869</v>
      </c>
      <c r="E93" s="116"/>
      <c r="F93" s="18"/>
    </row>
    <row r="94" spans="1:8" ht="14.4" customHeight="1">
      <c r="A94" s="116">
        <v>3</v>
      </c>
      <c r="B94" s="116" t="s">
        <v>502</v>
      </c>
      <c r="C94" s="8">
        <v>0</v>
      </c>
      <c r="D94" s="8">
        <v>1228</v>
      </c>
      <c r="E94" s="116"/>
    </row>
    <row r="95" spans="1:8">
      <c r="A95" s="116">
        <v>4</v>
      </c>
      <c r="B95" s="116" t="s">
        <v>516</v>
      </c>
      <c r="C95" s="8">
        <v>0</v>
      </c>
      <c r="D95" s="8">
        <v>19765</v>
      </c>
      <c r="E95" s="116"/>
    </row>
    <row r="96" spans="1:8">
      <c r="A96" s="116">
        <v>5</v>
      </c>
      <c r="B96" s="116" t="s">
        <v>541</v>
      </c>
      <c r="C96" s="8">
        <v>0</v>
      </c>
      <c r="D96" s="8">
        <v>4500</v>
      </c>
      <c r="E96" s="116"/>
    </row>
    <row r="97" spans="1:11">
      <c r="A97" s="116">
        <v>6</v>
      </c>
      <c r="B97" s="116" t="s">
        <v>540</v>
      </c>
      <c r="C97" s="8">
        <v>0</v>
      </c>
      <c r="D97" s="8">
        <v>15356</v>
      </c>
      <c r="E97" s="116"/>
    </row>
    <row r="98" spans="1:11" s="18" customFormat="1">
      <c r="A98" s="116">
        <v>7</v>
      </c>
      <c r="B98" s="116" t="s">
        <v>558</v>
      </c>
      <c r="C98" s="8">
        <v>0</v>
      </c>
      <c r="D98" s="8">
        <v>2500</v>
      </c>
      <c r="E98" s="116"/>
      <c r="F98"/>
      <c r="G98"/>
      <c r="H98"/>
      <c r="I98"/>
      <c r="J98"/>
      <c r="K98"/>
    </row>
    <row r="99" spans="1:11">
      <c r="A99" s="116">
        <v>8</v>
      </c>
      <c r="B99" s="116" t="s">
        <v>586</v>
      </c>
      <c r="C99" s="8">
        <v>0</v>
      </c>
      <c r="D99" s="8">
        <v>1000</v>
      </c>
      <c r="E99" s="116"/>
    </row>
    <row r="100" spans="1:11">
      <c r="A100" s="116">
        <v>9</v>
      </c>
      <c r="B100" s="116" t="s">
        <v>501</v>
      </c>
      <c r="C100" s="8">
        <v>0</v>
      </c>
      <c r="D100" s="8">
        <v>10111</v>
      </c>
      <c r="E100" s="116"/>
    </row>
    <row r="101" spans="1:11">
      <c r="A101" s="116">
        <v>10</v>
      </c>
      <c r="B101" s="116" t="s">
        <v>517</v>
      </c>
      <c r="C101" s="8">
        <v>0</v>
      </c>
      <c r="D101" s="8">
        <v>7731</v>
      </c>
      <c r="E101" s="116"/>
    </row>
    <row r="102" spans="1:11">
      <c r="A102" s="116">
        <v>11</v>
      </c>
      <c r="B102" s="116" t="s">
        <v>542</v>
      </c>
      <c r="C102" s="8">
        <v>0</v>
      </c>
      <c r="D102" s="8">
        <v>2980</v>
      </c>
      <c r="E102" s="116"/>
    </row>
    <row r="103" spans="1:11">
      <c r="A103" s="116">
        <v>12</v>
      </c>
      <c r="B103" s="116" t="s">
        <v>539</v>
      </c>
      <c r="C103" s="8">
        <v>0</v>
      </c>
      <c r="D103" s="8">
        <v>22536</v>
      </c>
      <c r="E103" s="116"/>
    </row>
    <row r="104" spans="1:11">
      <c r="A104" s="116">
        <v>13</v>
      </c>
      <c r="B104" s="116" t="s">
        <v>515</v>
      </c>
      <c r="C104" s="8">
        <v>0</v>
      </c>
      <c r="D104" s="8">
        <v>10841</v>
      </c>
      <c r="E104" s="116"/>
    </row>
    <row r="105" spans="1:11">
      <c r="A105" s="116">
        <v>14</v>
      </c>
      <c r="B105" s="116" t="s">
        <v>544</v>
      </c>
      <c r="C105" s="8">
        <v>0</v>
      </c>
      <c r="D105" s="8">
        <v>1750</v>
      </c>
      <c r="E105" s="116"/>
    </row>
    <row r="106" spans="1:11">
      <c r="A106" s="116">
        <v>15</v>
      </c>
      <c r="B106" s="116" t="s">
        <v>503</v>
      </c>
      <c r="C106" s="8">
        <v>0</v>
      </c>
      <c r="D106" s="8">
        <v>320</v>
      </c>
      <c r="E106" s="116"/>
    </row>
    <row r="107" spans="1:11">
      <c r="A107" s="116">
        <v>16</v>
      </c>
      <c r="B107" s="116" t="s">
        <v>557</v>
      </c>
      <c r="C107" s="8">
        <v>0</v>
      </c>
      <c r="D107" s="8">
        <v>9504.5</v>
      </c>
      <c r="E107" s="116"/>
    </row>
    <row r="108" spans="1:11">
      <c r="A108" s="116"/>
      <c r="B108" s="114" t="s">
        <v>396</v>
      </c>
      <c r="C108" s="82">
        <f>SUM(C$92:C$107)</f>
        <v>10435</v>
      </c>
      <c r="D108" s="82">
        <f>SUM(D$92:D$107)</f>
        <v>178681.5</v>
      </c>
      <c r="E108" s="116"/>
      <c r="I108" s="18"/>
      <c r="J108" s="18"/>
      <c r="K108" s="18"/>
    </row>
    <row r="109" spans="1:11">
      <c r="A109" s="116"/>
      <c r="B109" s="116"/>
      <c r="C109" s="8"/>
      <c r="D109" s="8"/>
      <c r="E109" s="116"/>
    </row>
    <row r="110" spans="1:11">
      <c r="A110" s="163"/>
      <c r="B110" s="196" t="s">
        <v>428</v>
      </c>
      <c r="C110" s="192" t="s">
        <v>417</v>
      </c>
      <c r="D110" s="192" t="s">
        <v>417</v>
      </c>
      <c r="E110" s="196"/>
    </row>
    <row r="111" spans="1:11">
      <c r="A111" s="139" t="s">
        <v>337</v>
      </c>
      <c r="B111" s="132" t="s">
        <v>611</v>
      </c>
      <c r="C111" s="133">
        <v>1000</v>
      </c>
      <c r="D111" s="133">
        <v>15132</v>
      </c>
      <c r="E111" s="143"/>
    </row>
    <row r="112" spans="1:11">
      <c r="A112" s="139" t="s">
        <v>338</v>
      </c>
      <c r="B112" s="132" t="s">
        <v>422</v>
      </c>
      <c r="C112" s="142">
        <v>0</v>
      </c>
      <c r="D112" s="133">
        <v>23366</v>
      </c>
      <c r="E112" s="143"/>
    </row>
    <row r="113" spans="1:11">
      <c r="A113" s="163"/>
      <c r="B113" s="196" t="s">
        <v>431</v>
      </c>
      <c r="C113" s="192">
        <f>SUM(C111:C112)</f>
        <v>1000</v>
      </c>
      <c r="D113" s="192">
        <f>SUM(D111:D112)</f>
        <v>38498</v>
      </c>
      <c r="E113" s="143"/>
    </row>
    <row r="114" spans="1:11">
      <c r="A114" s="163"/>
      <c r="B114" s="196"/>
      <c r="C114" s="192"/>
      <c r="D114" s="192"/>
      <c r="E114" s="196"/>
    </row>
    <row r="115" spans="1:11">
      <c r="A115" s="116"/>
      <c r="B115" s="114" t="s">
        <v>450</v>
      </c>
      <c r="C115" s="182"/>
      <c r="D115" s="182"/>
      <c r="E115" s="196"/>
    </row>
    <row r="116" spans="1:11">
      <c r="A116" s="139" t="s">
        <v>337</v>
      </c>
      <c r="B116" s="132" t="s">
        <v>655</v>
      </c>
      <c r="C116" s="133">
        <v>2000</v>
      </c>
      <c r="D116" s="133">
        <v>2000</v>
      </c>
      <c r="E116" s="143"/>
    </row>
    <row r="117" spans="1:11">
      <c r="A117" s="139" t="s">
        <v>338</v>
      </c>
      <c r="B117" s="132" t="s">
        <v>489</v>
      </c>
      <c r="C117" s="142">
        <v>0</v>
      </c>
      <c r="D117" s="133">
        <v>89405</v>
      </c>
      <c r="E117" s="143"/>
    </row>
    <row r="118" spans="1:11">
      <c r="A118" s="139" t="s">
        <v>339</v>
      </c>
      <c r="B118" s="132" t="s">
        <v>639</v>
      </c>
      <c r="C118" s="142">
        <v>0</v>
      </c>
      <c r="D118" s="133">
        <v>20550</v>
      </c>
      <c r="E118" s="143"/>
    </row>
    <row r="119" spans="1:11">
      <c r="A119" s="139" t="s">
        <v>341</v>
      </c>
      <c r="B119" s="132" t="s">
        <v>596</v>
      </c>
      <c r="C119" s="142">
        <v>0</v>
      </c>
      <c r="D119" s="133">
        <v>2500</v>
      </c>
      <c r="E119" s="143"/>
    </row>
    <row r="120" spans="1:11" s="166" customFormat="1" ht="18">
      <c r="A120" s="139" t="s">
        <v>342</v>
      </c>
      <c r="B120" s="132" t="s">
        <v>595</v>
      </c>
      <c r="C120" s="142">
        <v>0</v>
      </c>
      <c r="D120" s="133">
        <v>6414</v>
      </c>
      <c r="E120" s="143"/>
      <c r="F120"/>
      <c r="G120"/>
      <c r="H120"/>
    </row>
    <row r="121" spans="1:11">
      <c r="A121" s="186"/>
      <c r="B121" s="114" t="s">
        <v>451</v>
      </c>
      <c r="C121" s="183">
        <f>SUM(C116:C120)</f>
        <v>2000</v>
      </c>
      <c r="D121" s="183">
        <f>SUM(D116:D120)</f>
        <v>120869</v>
      </c>
      <c r="E121" s="143"/>
    </row>
    <row r="122" spans="1:11">
      <c r="A122" s="116"/>
      <c r="B122" s="116"/>
      <c r="C122" s="182"/>
      <c r="D122" s="182"/>
      <c r="E122" s="116"/>
    </row>
    <row r="123" spans="1:11" s="18" customFormat="1">
      <c r="A123" s="189"/>
      <c r="B123" s="175" t="s">
        <v>364</v>
      </c>
      <c r="C123" s="182"/>
      <c r="D123" s="182"/>
      <c r="E123" s="116"/>
      <c r="F123"/>
      <c r="G123"/>
      <c r="H123"/>
      <c r="I123"/>
      <c r="J123"/>
      <c r="K123"/>
    </row>
    <row r="124" spans="1:11">
      <c r="A124" s="139" t="s">
        <v>337</v>
      </c>
      <c r="B124" s="132" t="s">
        <v>575</v>
      </c>
      <c r="C124" s="142">
        <v>0</v>
      </c>
      <c r="D124" s="135">
        <v>395</v>
      </c>
      <c r="E124" s="143"/>
    </row>
    <row r="125" spans="1:11">
      <c r="A125" s="139" t="s">
        <v>338</v>
      </c>
      <c r="B125" s="132" t="s">
        <v>567</v>
      </c>
      <c r="C125" s="142">
        <v>0</v>
      </c>
      <c r="D125" s="133">
        <v>11900</v>
      </c>
      <c r="E125" s="143"/>
    </row>
    <row r="126" spans="1:11">
      <c r="A126" s="139" t="s">
        <v>339</v>
      </c>
      <c r="B126" s="132" t="s">
        <v>568</v>
      </c>
      <c r="C126" s="142">
        <v>0</v>
      </c>
      <c r="D126" s="135">
        <v>362</v>
      </c>
      <c r="E126" s="143"/>
    </row>
    <row r="127" spans="1:11">
      <c r="A127" s="139" t="s">
        <v>341</v>
      </c>
      <c r="B127" s="132" t="s">
        <v>576</v>
      </c>
      <c r="C127" s="142">
        <v>0</v>
      </c>
      <c r="D127" s="135">
        <v>190</v>
      </c>
      <c r="E127" s="143"/>
    </row>
    <row r="128" spans="1:11">
      <c r="A128" s="139" t="s">
        <v>342</v>
      </c>
      <c r="B128" s="132" t="s">
        <v>577</v>
      </c>
      <c r="C128" s="142">
        <v>0</v>
      </c>
      <c r="D128" s="135">
        <v>154</v>
      </c>
      <c r="E128" s="143"/>
      <c r="I128" s="18"/>
      <c r="J128" s="18"/>
      <c r="K128" s="18"/>
    </row>
    <row r="129" spans="1:11">
      <c r="A129" s="163"/>
      <c r="B129" s="114" t="s">
        <v>461</v>
      </c>
      <c r="C129" s="183">
        <f>SUM(C124:C128)</f>
        <v>0</v>
      </c>
      <c r="D129" s="183">
        <f>SUM(D124:D128)</f>
        <v>13001</v>
      </c>
      <c r="E129" s="143"/>
    </row>
    <row r="130" spans="1:11" ht="14.4" customHeight="1">
      <c r="A130" s="116"/>
      <c r="B130" s="116"/>
      <c r="C130" s="182"/>
      <c r="D130" s="182"/>
      <c r="E130" s="182"/>
    </row>
    <row r="131" spans="1:11">
      <c r="A131" s="114"/>
      <c r="B131" s="118" t="s">
        <v>54</v>
      </c>
      <c r="C131" s="84"/>
      <c r="D131" s="84"/>
      <c r="E131" s="116"/>
    </row>
    <row r="132" spans="1:11">
      <c r="A132" s="116">
        <v>1</v>
      </c>
      <c r="B132" s="116" t="s">
        <v>559</v>
      </c>
      <c r="C132" s="8">
        <v>0</v>
      </c>
      <c r="D132" s="8">
        <v>370</v>
      </c>
      <c r="E132" s="116"/>
    </row>
    <row r="133" spans="1:11">
      <c r="A133" s="116">
        <v>2</v>
      </c>
      <c r="B133" s="116" t="s">
        <v>328</v>
      </c>
      <c r="C133" s="8">
        <v>0</v>
      </c>
      <c r="D133" s="8">
        <v>1190</v>
      </c>
      <c r="E133" s="116"/>
    </row>
    <row r="134" spans="1:11">
      <c r="A134" s="116"/>
      <c r="B134" s="114" t="s">
        <v>56</v>
      </c>
      <c r="C134" s="82">
        <f>SUM(C$132:C$133)</f>
        <v>0</v>
      </c>
      <c r="D134" s="82">
        <f>SUM(D$132:D$133)</f>
        <v>1560</v>
      </c>
      <c r="E134" s="116"/>
    </row>
    <row r="135" spans="1:11">
      <c r="A135" s="116"/>
      <c r="B135" s="116"/>
      <c r="C135" s="8"/>
      <c r="D135" s="8"/>
      <c r="E135" s="116"/>
    </row>
    <row r="136" spans="1:11">
      <c r="A136" s="144"/>
      <c r="B136" s="204" t="s">
        <v>656</v>
      </c>
      <c r="C136" s="204"/>
      <c r="D136" s="200"/>
      <c r="E136" s="144"/>
    </row>
    <row r="137" spans="1:11">
      <c r="A137" s="139" t="s">
        <v>337</v>
      </c>
      <c r="B137" s="132" t="s">
        <v>657</v>
      </c>
      <c r="C137" s="133">
        <v>10000</v>
      </c>
      <c r="D137" s="133">
        <v>10000</v>
      </c>
      <c r="E137" s="143"/>
    </row>
    <row r="138" spans="1:11">
      <c r="A138" s="144"/>
      <c r="B138" s="196" t="s">
        <v>658</v>
      </c>
      <c r="C138" s="201">
        <f>SUM(C137)</f>
        <v>10000</v>
      </c>
      <c r="D138" s="82">
        <f>SUM(D137)</f>
        <v>10000</v>
      </c>
      <c r="E138" s="144"/>
    </row>
    <row r="139" spans="1:11">
      <c r="A139" s="116"/>
      <c r="B139" s="116"/>
      <c r="C139" s="8"/>
      <c r="D139" s="8"/>
      <c r="E139" s="116"/>
    </row>
    <row r="140" spans="1:11">
      <c r="A140" s="144"/>
      <c r="B140" s="204" t="s">
        <v>659</v>
      </c>
      <c r="C140" s="204"/>
      <c r="D140" s="200"/>
      <c r="E140" s="144"/>
    </row>
    <row r="141" spans="1:11">
      <c r="A141" s="139" t="s">
        <v>337</v>
      </c>
      <c r="B141" s="202" t="s">
        <v>427</v>
      </c>
      <c r="C141" s="133">
        <v>8800</v>
      </c>
      <c r="D141" s="133">
        <v>8800</v>
      </c>
      <c r="E141" s="142"/>
    </row>
    <row r="142" spans="1:11">
      <c r="A142" s="144"/>
      <c r="B142" s="196" t="s">
        <v>660</v>
      </c>
      <c r="C142" s="201">
        <f>SUM(C141)</f>
        <v>8800</v>
      </c>
      <c r="D142" s="82">
        <f>SUM(D141)</f>
        <v>8800</v>
      </c>
      <c r="E142" s="144"/>
      <c r="F142" s="18"/>
    </row>
    <row r="143" spans="1:11">
      <c r="A143" s="116"/>
      <c r="B143" s="116"/>
      <c r="C143" s="8"/>
      <c r="D143" s="8"/>
      <c r="E143" s="116"/>
    </row>
    <row r="144" spans="1:11" s="18" customFormat="1">
      <c r="A144" s="116"/>
      <c r="B144" s="114" t="s">
        <v>57</v>
      </c>
      <c r="C144" s="82">
        <f>C142+C138+C134+C129+C121+C113+C108+C89+C81+C69+C65</f>
        <v>91901.35</v>
      </c>
      <c r="D144" s="82">
        <f>D142+D138+D134+D129+D121+D113+D108+D89+D81+D69+D65</f>
        <v>1834193.9199999999</v>
      </c>
      <c r="E144" s="116"/>
      <c r="F144" s="143"/>
      <c r="G144" s="160"/>
      <c r="H144" s="160"/>
      <c r="I144"/>
      <c r="J144"/>
      <c r="K144"/>
    </row>
    <row r="145" spans="1:11">
      <c r="A145" s="116"/>
      <c r="B145" s="116"/>
      <c r="C145" s="8"/>
      <c r="D145" s="8"/>
      <c r="E145" s="116"/>
      <c r="F145" s="143"/>
      <c r="G145" s="160"/>
      <c r="H145" s="160"/>
    </row>
    <row r="146" spans="1:11" s="166" customFormat="1" ht="18">
      <c r="A146" s="114" t="s">
        <v>12</v>
      </c>
      <c r="B146" s="117" t="s">
        <v>58</v>
      </c>
      <c r="C146" s="83"/>
      <c r="D146" s="83"/>
      <c r="E146" s="116"/>
      <c r="F146" s="143"/>
      <c r="G146" s="160"/>
      <c r="H146" s="160"/>
      <c r="I146" s="167"/>
      <c r="J146" s="167"/>
      <c r="K146" s="167"/>
    </row>
    <row r="147" spans="1:11" ht="18">
      <c r="A147" s="116">
        <v>1</v>
      </c>
      <c r="B147" s="116" t="s">
        <v>59</v>
      </c>
      <c r="C147" s="8">
        <v>336006</v>
      </c>
      <c r="D147" s="8">
        <v>3446678.73</v>
      </c>
      <c r="E147" s="116"/>
      <c r="F147" s="166"/>
      <c r="G147" s="166"/>
      <c r="H147" s="166"/>
    </row>
    <row r="148" spans="1:11" s="166" customFormat="1" ht="18">
      <c r="A148" s="116"/>
      <c r="B148" s="114" t="s">
        <v>60</v>
      </c>
      <c r="C148" s="82">
        <f>SUM(C$147:C$147)</f>
        <v>336006</v>
      </c>
      <c r="D148" s="82">
        <f>SUM(D$147:D$147)</f>
        <v>3446678.73</v>
      </c>
      <c r="E148" s="116"/>
      <c r="F148"/>
      <c r="G148"/>
      <c r="H148"/>
    </row>
    <row r="149" spans="1:11" s="166" customFormat="1" ht="18">
      <c r="A149" s="116"/>
      <c r="B149" s="116"/>
      <c r="C149" s="8"/>
      <c r="D149" s="8"/>
      <c r="E149" s="116"/>
      <c r="F149"/>
      <c r="G149"/>
      <c r="H149"/>
    </row>
    <row r="150" spans="1:11" s="166" customFormat="1" ht="18">
      <c r="A150" s="114" t="s">
        <v>17</v>
      </c>
      <c r="B150" s="117" t="s">
        <v>61</v>
      </c>
      <c r="C150" s="83"/>
      <c r="D150" s="83"/>
      <c r="E150" s="116"/>
      <c r="F150"/>
      <c r="G150"/>
      <c r="H150"/>
    </row>
    <row r="151" spans="1:11">
      <c r="A151" s="114"/>
      <c r="B151" s="118" t="s">
        <v>62</v>
      </c>
      <c r="C151" s="84"/>
      <c r="D151" s="84"/>
      <c r="E151" s="116"/>
      <c r="I151" s="110"/>
      <c r="J151" s="110"/>
      <c r="K151" s="110"/>
    </row>
    <row r="152" spans="1:11">
      <c r="A152" s="116">
        <v>1</v>
      </c>
      <c r="B152" s="116" t="s">
        <v>64</v>
      </c>
      <c r="C152" s="8">
        <v>31200</v>
      </c>
      <c r="D152" s="8">
        <v>445335.02</v>
      </c>
      <c r="E152" s="116"/>
      <c r="I152" s="110"/>
      <c r="J152" s="110"/>
      <c r="K152" s="110"/>
    </row>
    <row r="153" spans="1:11" s="166" customFormat="1" ht="18">
      <c r="A153" s="116">
        <v>2</v>
      </c>
      <c r="B153" s="116" t="s">
        <v>65</v>
      </c>
      <c r="C153" s="8">
        <v>30000</v>
      </c>
      <c r="D153" s="8">
        <v>358990.97</v>
      </c>
      <c r="E153" s="116"/>
      <c r="F153"/>
      <c r="G153"/>
      <c r="H153"/>
    </row>
    <row r="154" spans="1:11" s="171" customFormat="1" ht="18">
      <c r="A154" s="116">
        <v>3</v>
      </c>
      <c r="B154" s="116" t="s">
        <v>435</v>
      </c>
      <c r="C154" s="8">
        <v>27000</v>
      </c>
      <c r="D154" s="8">
        <v>316342</v>
      </c>
      <c r="E154" s="116"/>
      <c r="F154"/>
      <c r="G154"/>
      <c r="H154"/>
    </row>
    <row r="155" spans="1:11" s="160" customFormat="1" ht="18">
      <c r="A155" s="116">
        <v>4</v>
      </c>
      <c r="B155" s="116" t="s">
        <v>433</v>
      </c>
      <c r="C155" s="8">
        <v>22000</v>
      </c>
      <c r="D155" s="8">
        <v>307708</v>
      </c>
      <c r="E155" s="116"/>
      <c r="F155" s="171"/>
      <c r="G155" s="171"/>
      <c r="H155" s="171"/>
    </row>
    <row r="156" spans="1:11" s="160" customFormat="1">
      <c r="A156" s="116">
        <v>5</v>
      </c>
      <c r="B156" s="116" t="s">
        <v>613</v>
      </c>
      <c r="C156" s="8">
        <v>13000</v>
      </c>
      <c r="D156" s="8">
        <v>36166</v>
      </c>
      <c r="E156" s="116"/>
      <c r="F156" s="143"/>
    </row>
    <row r="157" spans="1:11" s="160" customFormat="1">
      <c r="A157" s="116">
        <v>6</v>
      </c>
      <c r="B157" s="116" t="s">
        <v>72</v>
      </c>
      <c r="C157" s="8">
        <v>8500</v>
      </c>
      <c r="D157" s="8">
        <v>110095</v>
      </c>
      <c r="E157" s="116"/>
      <c r="F157" s="143"/>
    </row>
    <row r="158" spans="1:11" s="171" customFormat="1" ht="18">
      <c r="A158" s="116">
        <v>7</v>
      </c>
      <c r="B158" s="116" t="s">
        <v>74</v>
      </c>
      <c r="C158" s="8">
        <v>0</v>
      </c>
      <c r="D158" s="8">
        <v>5000</v>
      </c>
      <c r="E158" s="116"/>
      <c r="F158" s="143"/>
      <c r="G158" s="160"/>
      <c r="H158" s="160"/>
    </row>
    <row r="159" spans="1:11" s="160" customFormat="1">
      <c r="A159" s="116">
        <v>8</v>
      </c>
      <c r="B159" s="116" t="s">
        <v>477</v>
      </c>
      <c r="C159" s="8">
        <v>0</v>
      </c>
      <c r="D159" s="8">
        <v>137168</v>
      </c>
      <c r="E159" s="116"/>
      <c r="F159" s="143"/>
    </row>
    <row r="160" spans="1:11" s="160" customFormat="1">
      <c r="A160" s="116">
        <v>9</v>
      </c>
      <c r="B160" s="116" t="s">
        <v>463</v>
      </c>
      <c r="C160" s="8">
        <v>0</v>
      </c>
      <c r="D160" s="8">
        <v>174613</v>
      </c>
      <c r="E160" s="116"/>
      <c r="F160" s="143"/>
    </row>
    <row r="161" spans="1:11" s="160" customFormat="1">
      <c r="A161" s="116">
        <v>10</v>
      </c>
      <c r="B161" s="116" t="s">
        <v>76</v>
      </c>
      <c r="C161" s="8">
        <v>0</v>
      </c>
      <c r="D161" s="8">
        <v>10791</v>
      </c>
      <c r="E161" s="116"/>
      <c r="F161" s="143"/>
    </row>
    <row r="162" spans="1:11" s="160" customFormat="1">
      <c r="A162" s="116">
        <v>11</v>
      </c>
      <c r="B162" s="116" t="s">
        <v>572</v>
      </c>
      <c r="C162" s="8">
        <v>0</v>
      </c>
      <c r="D162" s="8">
        <v>23913</v>
      </c>
      <c r="E162" s="116"/>
      <c r="F162" s="143"/>
    </row>
    <row r="163" spans="1:11" s="160" customFormat="1">
      <c r="A163" s="116">
        <v>12</v>
      </c>
      <c r="B163" s="116" t="s">
        <v>414</v>
      </c>
      <c r="C163" s="8">
        <v>0</v>
      </c>
      <c r="D163" s="8">
        <v>4900</v>
      </c>
      <c r="E163" s="116"/>
      <c r="F163" s="143"/>
    </row>
    <row r="164" spans="1:11" s="160" customFormat="1">
      <c r="A164" s="116">
        <v>13</v>
      </c>
      <c r="B164" s="116" t="s">
        <v>640</v>
      </c>
      <c r="C164" s="8">
        <v>0</v>
      </c>
      <c r="D164" s="8">
        <v>1000</v>
      </c>
      <c r="E164" s="116"/>
      <c r="F164" s="143"/>
    </row>
    <row r="165" spans="1:11" s="160" customFormat="1">
      <c r="A165" s="116">
        <v>14</v>
      </c>
      <c r="B165" s="116" t="s">
        <v>612</v>
      </c>
      <c r="C165" s="8">
        <v>0</v>
      </c>
      <c r="D165" s="8">
        <v>4000</v>
      </c>
      <c r="E165" s="116"/>
      <c r="F165" s="143"/>
    </row>
    <row r="166" spans="1:11" s="160" customFormat="1">
      <c r="A166" s="116">
        <v>15</v>
      </c>
      <c r="B166" s="116" t="s">
        <v>546</v>
      </c>
      <c r="C166" s="8">
        <v>0</v>
      </c>
      <c r="D166" s="8">
        <v>42400</v>
      </c>
      <c r="E166" s="116"/>
      <c r="F166" s="143"/>
    </row>
    <row r="167" spans="1:11" s="160" customFormat="1">
      <c r="A167" s="116">
        <v>16</v>
      </c>
      <c r="B167" s="116" t="s">
        <v>569</v>
      </c>
      <c r="C167" s="8">
        <v>0</v>
      </c>
      <c r="D167" s="8">
        <v>5000</v>
      </c>
      <c r="E167" s="116"/>
    </row>
    <row r="168" spans="1:11" s="160" customFormat="1">
      <c r="A168" s="116">
        <v>17</v>
      </c>
      <c r="B168" s="116" t="s">
        <v>545</v>
      </c>
      <c r="C168" s="8">
        <v>0</v>
      </c>
      <c r="D168" s="8">
        <v>28909</v>
      </c>
      <c r="E168" s="116"/>
    </row>
    <row r="169" spans="1:11" s="160" customFormat="1">
      <c r="A169" s="116">
        <v>18</v>
      </c>
      <c r="B169" s="116" t="s">
        <v>597</v>
      </c>
      <c r="C169" s="8">
        <v>0</v>
      </c>
      <c r="D169" s="8">
        <v>40012</v>
      </c>
      <c r="E169" s="116"/>
      <c r="F169"/>
      <c r="G169"/>
      <c r="H169"/>
    </row>
    <row r="170" spans="1:11" s="160" customFormat="1">
      <c r="A170" s="116">
        <v>19</v>
      </c>
      <c r="B170" s="116" t="s">
        <v>462</v>
      </c>
      <c r="C170" s="8">
        <v>0</v>
      </c>
      <c r="D170" s="8">
        <v>762877</v>
      </c>
      <c r="E170" s="116"/>
      <c r="F170"/>
      <c r="G170"/>
      <c r="H170"/>
    </row>
    <row r="171" spans="1:11">
      <c r="A171" s="116">
        <v>20</v>
      </c>
      <c r="B171" s="116" t="s">
        <v>73</v>
      </c>
      <c r="C171" s="8">
        <v>0</v>
      </c>
      <c r="D171" s="8">
        <v>67047</v>
      </c>
      <c r="E171" s="116"/>
      <c r="I171" s="110"/>
      <c r="J171" s="110"/>
      <c r="K171" s="110"/>
    </row>
    <row r="172" spans="1:11">
      <c r="A172" s="116">
        <v>21</v>
      </c>
      <c r="B172" s="116" t="s">
        <v>570</v>
      </c>
      <c r="C172" s="8">
        <v>0</v>
      </c>
      <c r="D172" s="8">
        <v>10000</v>
      </c>
      <c r="E172" s="116"/>
    </row>
    <row r="173" spans="1:11">
      <c r="A173" s="116">
        <v>22</v>
      </c>
      <c r="B173" s="116" t="s">
        <v>641</v>
      </c>
      <c r="C173" s="8">
        <v>25788</v>
      </c>
      <c r="D173" s="8">
        <v>142284</v>
      </c>
      <c r="E173" s="116"/>
    </row>
    <row r="174" spans="1:11">
      <c r="A174" s="116"/>
      <c r="B174" s="114" t="s">
        <v>77</v>
      </c>
      <c r="C174" s="82">
        <f>SUM(C152:C173)</f>
        <v>157488</v>
      </c>
      <c r="D174" s="82">
        <f>SUM(D152:D173)</f>
        <v>3034550.99</v>
      </c>
      <c r="E174" s="116"/>
      <c r="I174" s="18"/>
      <c r="J174" s="18"/>
      <c r="K174" s="18"/>
    </row>
    <row r="175" spans="1:11">
      <c r="A175" s="116"/>
      <c r="B175" s="116"/>
      <c r="C175" s="8"/>
      <c r="D175" s="8"/>
      <c r="E175" s="116"/>
    </row>
    <row r="176" spans="1:11" s="162" customFormat="1">
      <c r="A176" s="114"/>
      <c r="B176" s="118" t="s">
        <v>78</v>
      </c>
      <c r="C176" s="84"/>
      <c r="D176" s="84"/>
      <c r="E176" s="116"/>
      <c r="F176"/>
      <c r="G176"/>
      <c r="H176"/>
    </row>
    <row r="177" spans="1:11" s="159" customFormat="1">
      <c r="A177" s="116">
        <v>1</v>
      </c>
      <c r="B177" s="116" t="s">
        <v>504</v>
      </c>
      <c r="C177" s="8">
        <v>2100</v>
      </c>
      <c r="D177" s="8">
        <v>35900</v>
      </c>
      <c r="E177" s="116"/>
      <c r="F177"/>
      <c r="G177"/>
      <c r="H177"/>
    </row>
    <row r="178" spans="1:11" s="159" customFormat="1">
      <c r="A178" s="116">
        <v>2</v>
      </c>
      <c r="B178" s="116" t="s">
        <v>80</v>
      </c>
      <c r="C178" s="8">
        <v>1000</v>
      </c>
      <c r="D178" s="8">
        <v>3700</v>
      </c>
      <c r="E178" s="116"/>
    </row>
    <row r="179" spans="1:11" s="160" customFormat="1">
      <c r="A179" s="116">
        <v>3</v>
      </c>
      <c r="B179" s="116" t="s">
        <v>82</v>
      </c>
      <c r="C179" s="8">
        <v>0</v>
      </c>
      <c r="D179" s="8">
        <v>13500</v>
      </c>
      <c r="E179" s="116"/>
      <c r="F179" s="143"/>
    </row>
    <row r="180" spans="1:11" s="160" customFormat="1">
      <c r="A180" s="116">
        <v>4</v>
      </c>
      <c r="B180" s="116" t="s">
        <v>84</v>
      </c>
      <c r="C180" s="8">
        <v>0</v>
      </c>
      <c r="D180" s="8">
        <v>6400</v>
      </c>
      <c r="E180" s="116"/>
      <c r="F180" s="143"/>
    </row>
    <row r="181" spans="1:11" s="160" customFormat="1">
      <c r="A181" s="116">
        <v>5</v>
      </c>
      <c r="B181" s="116" t="s">
        <v>277</v>
      </c>
      <c r="C181" s="8">
        <v>0</v>
      </c>
      <c r="D181" s="8">
        <v>2810</v>
      </c>
      <c r="E181" s="116"/>
      <c r="F181" s="143"/>
    </row>
    <row r="182" spans="1:11" s="160" customFormat="1">
      <c r="A182" s="116"/>
      <c r="B182" s="114" t="s">
        <v>85</v>
      </c>
      <c r="C182" s="82">
        <f>SUM(C$177:C$181)</f>
        <v>3100</v>
      </c>
      <c r="D182" s="82">
        <f>SUM(D$177:D$181)</f>
        <v>62310</v>
      </c>
      <c r="E182" s="116"/>
      <c r="F182" s="143"/>
    </row>
    <row r="183" spans="1:11" s="160" customFormat="1">
      <c r="A183" s="116"/>
      <c r="B183" s="116"/>
      <c r="C183" s="8"/>
      <c r="D183" s="8"/>
      <c r="E183" s="116"/>
      <c r="F183" s="143"/>
    </row>
    <row r="184" spans="1:11" s="160" customFormat="1">
      <c r="A184" s="116"/>
      <c r="B184" s="114" t="s">
        <v>86</v>
      </c>
      <c r="C184" s="82">
        <f>C$174+C$182</f>
        <v>160588</v>
      </c>
      <c r="D184" s="82">
        <f>D$174+D$182</f>
        <v>3096860.99</v>
      </c>
      <c r="E184" s="116"/>
      <c r="F184" s="143"/>
    </row>
    <row r="185" spans="1:11" s="160" customFormat="1">
      <c r="A185" s="116"/>
      <c r="B185" s="116"/>
      <c r="C185" s="8"/>
      <c r="D185" s="8"/>
      <c r="E185" s="116"/>
      <c r="F185" s="143"/>
    </row>
    <row r="186" spans="1:11" s="160" customFormat="1">
      <c r="A186" s="114" t="s">
        <v>20</v>
      </c>
      <c r="B186" s="117" t="s">
        <v>87</v>
      </c>
      <c r="C186" s="83"/>
      <c r="D186" s="83"/>
      <c r="E186" s="116"/>
      <c r="F186" s="143"/>
    </row>
    <row r="187" spans="1:11" s="160" customFormat="1">
      <c r="A187" s="116">
        <v>1</v>
      </c>
      <c r="B187" s="116" t="s">
        <v>88</v>
      </c>
      <c r="C187" s="8">
        <v>22058</v>
      </c>
      <c r="D187" s="8">
        <v>50835.46</v>
      </c>
      <c r="E187" s="116"/>
      <c r="F187" s="143"/>
    </row>
    <row r="188" spans="1:11" s="161" customFormat="1">
      <c r="A188" s="116">
        <v>2</v>
      </c>
      <c r="B188" s="116" t="s">
        <v>89</v>
      </c>
      <c r="C188" s="8">
        <v>0</v>
      </c>
      <c r="D188" s="8">
        <v>88226</v>
      </c>
      <c r="E188" s="116"/>
      <c r="F188" s="110"/>
      <c r="G188"/>
      <c r="H188"/>
    </row>
    <row r="189" spans="1:11" s="166" customFormat="1" ht="18">
      <c r="A189" s="116">
        <v>3</v>
      </c>
      <c r="B189" s="116" t="s">
        <v>92</v>
      </c>
      <c r="C189" s="8">
        <v>0</v>
      </c>
      <c r="D189" s="8">
        <v>1400</v>
      </c>
      <c r="E189" s="116"/>
      <c r="F189" s="110"/>
      <c r="G189"/>
      <c r="H189"/>
    </row>
    <row r="190" spans="1:11">
      <c r="A190" s="116">
        <v>4</v>
      </c>
      <c r="B190" s="116" t="s">
        <v>622</v>
      </c>
      <c r="C190" s="8">
        <v>0</v>
      </c>
      <c r="D190" s="8">
        <v>121980.24</v>
      </c>
      <c r="E190" s="116"/>
    </row>
    <row r="191" spans="1:11" s="110" customFormat="1">
      <c r="A191" s="116"/>
      <c r="B191" s="114" t="s">
        <v>94</v>
      </c>
      <c r="C191" s="82">
        <f>SUM(C$187:C$190)</f>
        <v>22058</v>
      </c>
      <c r="D191" s="82">
        <f>SUM(D$187:D$190)</f>
        <v>262441.7</v>
      </c>
      <c r="E191" s="116"/>
      <c r="F191"/>
      <c r="G191"/>
      <c r="H191"/>
      <c r="I191"/>
      <c r="J191"/>
      <c r="K191"/>
    </row>
    <row r="192" spans="1:11" s="166" customFormat="1" ht="18">
      <c r="A192" s="116"/>
      <c r="B192" s="116"/>
      <c r="C192" s="8"/>
      <c r="D192" s="8"/>
      <c r="E192" s="116"/>
      <c r="F192"/>
      <c r="G192"/>
      <c r="H192"/>
    </row>
    <row r="193" spans="1:11" s="110" customFormat="1">
      <c r="A193" s="114" t="s">
        <v>96</v>
      </c>
      <c r="B193" s="117" t="s">
        <v>95</v>
      </c>
      <c r="C193" s="83"/>
      <c r="D193" s="83"/>
      <c r="E193" s="116"/>
      <c r="F193"/>
      <c r="G193"/>
      <c r="H193"/>
      <c r="I193"/>
      <c r="J193"/>
      <c r="K193"/>
    </row>
    <row r="194" spans="1:11" s="110" customFormat="1">
      <c r="A194" s="114"/>
      <c r="B194" s="118" t="s">
        <v>97</v>
      </c>
      <c r="C194" s="84"/>
      <c r="D194" s="84"/>
      <c r="E194" s="116"/>
      <c r="F194"/>
      <c r="G194"/>
      <c r="H194"/>
      <c r="I194" s="18"/>
      <c r="J194" s="18"/>
      <c r="K194" s="18"/>
    </row>
    <row r="195" spans="1:11" s="166" customFormat="1" ht="18">
      <c r="A195" s="116">
        <v>1</v>
      </c>
      <c r="B195" s="116" t="s">
        <v>464</v>
      </c>
      <c r="C195" s="8">
        <v>5843</v>
      </c>
      <c r="D195" s="8">
        <v>64281.599999999999</v>
      </c>
      <c r="E195" s="116"/>
      <c r="F195"/>
      <c r="G195"/>
      <c r="H195"/>
    </row>
    <row r="196" spans="1:11" s="110" customFormat="1">
      <c r="A196" s="116">
        <v>2</v>
      </c>
      <c r="B196" s="116" t="s">
        <v>103</v>
      </c>
      <c r="C196" s="8">
        <v>3174</v>
      </c>
      <c r="D196" s="8">
        <v>18031</v>
      </c>
      <c r="E196" s="116"/>
      <c r="F196"/>
      <c r="G196"/>
      <c r="H196"/>
    </row>
    <row r="197" spans="1:11" s="110" customFormat="1">
      <c r="A197" s="116">
        <v>3</v>
      </c>
      <c r="B197" s="116" t="s">
        <v>446</v>
      </c>
      <c r="C197" s="8">
        <v>944</v>
      </c>
      <c r="D197" s="8">
        <v>45920</v>
      </c>
      <c r="E197" s="116"/>
      <c r="F197"/>
      <c r="G197"/>
      <c r="H197"/>
    </row>
    <row r="198" spans="1:11" s="166" customFormat="1" ht="18">
      <c r="A198" s="116">
        <v>4</v>
      </c>
      <c r="B198" s="116" t="s">
        <v>105</v>
      </c>
      <c r="C198" s="8">
        <v>518</v>
      </c>
      <c r="D198" s="8">
        <v>8230</v>
      </c>
      <c r="E198" s="116"/>
      <c r="F198"/>
      <c r="G198"/>
      <c r="H198"/>
    </row>
    <row r="199" spans="1:11">
      <c r="A199" s="116">
        <v>5</v>
      </c>
      <c r="B199" s="116" t="s">
        <v>104</v>
      </c>
      <c r="C199" s="8">
        <v>330</v>
      </c>
      <c r="D199" s="8">
        <v>8988.2999999999993</v>
      </c>
      <c r="E199" s="116"/>
    </row>
    <row r="200" spans="1:11" s="166" customFormat="1" ht="18">
      <c r="A200" s="116">
        <v>6</v>
      </c>
      <c r="B200" s="116" t="s">
        <v>99</v>
      </c>
      <c r="C200" s="8">
        <v>0</v>
      </c>
      <c r="D200" s="8">
        <v>17226.29</v>
      </c>
      <c r="E200" s="116"/>
      <c r="F200"/>
      <c r="G200"/>
      <c r="H200"/>
    </row>
    <row r="201" spans="1:11" s="166" customFormat="1" ht="18">
      <c r="A201" s="116">
        <v>7</v>
      </c>
      <c r="B201" s="116" t="s">
        <v>623</v>
      </c>
      <c r="C201" s="8">
        <v>0</v>
      </c>
      <c r="D201" s="8">
        <v>2000</v>
      </c>
      <c r="E201" s="116"/>
      <c r="F201"/>
      <c r="G201"/>
      <c r="H201"/>
    </row>
    <row r="202" spans="1:11" s="166" customFormat="1" ht="18">
      <c r="A202" s="116">
        <v>8</v>
      </c>
      <c r="B202" s="116" t="s">
        <v>101</v>
      </c>
      <c r="C202" s="8">
        <v>0</v>
      </c>
      <c r="D202" s="8">
        <v>6200</v>
      </c>
      <c r="E202" s="116"/>
      <c r="F202"/>
      <c r="G202"/>
      <c r="H202"/>
    </row>
    <row r="203" spans="1:11">
      <c r="A203" s="116">
        <v>9</v>
      </c>
      <c r="B203" s="116" t="s">
        <v>230</v>
      </c>
      <c r="C203" s="8">
        <v>0</v>
      </c>
      <c r="D203" s="8">
        <v>34000</v>
      </c>
      <c r="E203" s="116"/>
    </row>
    <row r="204" spans="1:11">
      <c r="A204" s="116">
        <v>10</v>
      </c>
      <c r="B204" s="116" t="s">
        <v>100</v>
      </c>
      <c r="C204" s="8">
        <v>0</v>
      </c>
      <c r="D204" s="8">
        <v>28526.81</v>
      </c>
      <c r="E204" s="116"/>
    </row>
    <row r="205" spans="1:11" s="167" customFormat="1" ht="18">
      <c r="A205" s="116">
        <v>11</v>
      </c>
      <c r="B205" s="116" t="s">
        <v>415</v>
      </c>
      <c r="C205" s="8">
        <v>0</v>
      </c>
      <c r="D205" s="8">
        <v>28000</v>
      </c>
      <c r="E205" s="116"/>
      <c r="F205"/>
      <c r="G205"/>
      <c r="H205"/>
    </row>
    <row r="206" spans="1:11">
      <c r="A206" s="116"/>
      <c r="B206" s="114" t="s">
        <v>106</v>
      </c>
      <c r="C206" s="82">
        <f>SUM(C$195:C$205)</f>
        <v>10809</v>
      </c>
      <c r="D206" s="82">
        <f>SUM(D$195:D$205)</f>
        <v>261404</v>
      </c>
      <c r="E206" s="116"/>
    </row>
    <row r="207" spans="1:11">
      <c r="A207" s="116"/>
      <c r="B207" s="116"/>
      <c r="C207" s="8"/>
      <c r="D207" s="8"/>
      <c r="E207" s="116"/>
    </row>
    <row r="208" spans="1:11">
      <c r="A208" s="114"/>
      <c r="B208" s="118" t="s">
        <v>107</v>
      </c>
      <c r="C208" s="84"/>
      <c r="D208" s="84"/>
      <c r="E208" s="116"/>
    </row>
    <row r="209" spans="1:11">
      <c r="A209" s="116">
        <v>1</v>
      </c>
      <c r="B209" s="116" t="s">
        <v>114</v>
      </c>
      <c r="C209" s="8">
        <v>5000</v>
      </c>
      <c r="D209" s="8">
        <v>32000</v>
      </c>
      <c r="E209" s="116"/>
    </row>
    <row r="210" spans="1:11" ht="16.2" customHeight="1">
      <c r="A210" s="116">
        <v>2</v>
      </c>
      <c r="B210" s="116" t="s">
        <v>598</v>
      </c>
      <c r="C210" s="8">
        <v>2150</v>
      </c>
      <c r="D210" s="8">
        <v>25100</v>
      </c>
      <c r="E210" s="116"/>
    </row>
    <row r="211" spans="1:11" s="166" customFormat="1" ht="18">
      <c r="A211" s="116">
        <v>3</v>
      </c>
      <c r="B211" s="116" t="s">
        <v>426</v>
      </c>
      <c r="C211" s="8">
        <v>280</v>
      </c>
      <c r="D211" s="8">
        <v>2080</v>
      </c>
      <c r="E211" s="116"/>
      <c r="F211"/>
      <c r="G211"/>
      <c r="H211"/>
    </row>
    <row r="212" spans="1:11">
      <c r="A212" s="116">
        <v>4</v>
      </c>
      <c r="B212" s="116" t="s">
        <v>113</v>
      </c>
      <c r="C212" s="8">
        <v>0</v>
      </c>
      <c r="D212" s="8">
        <v>2700</v>
      </c>
      <c r="E212" s="116"/>
    </row>
    <row r="213" spans="1:11">
      <c r="A213" s="116">
        <v>5</v>
      </c>
      <c r="B213" s="116" t="s">
        <v>642</v>
      </c>
      <c r="C213" s="8">
        <v>0</v>
      </c>
      <c r="D213" s="8">
        <v>8500</v>
      </c>
      <c r="E213" s="116"/>
      <c r="I213" s="18"/>
      <c r="J213" s="18"/>
      <c r="K213" s="18"/>
    </row>
    <row r="214" spans="1:11">
      <c r="A214" s="116">
        <v>6</v>
      </c>
      <c r="B214" s="116" t="s">
        <v>518</v>
      </c>
      <c r="C214" s="8">
        <v>0</v>
      </c>
      <c r="D214" s="8">
        <v>500</v>
      </c>
      <c r="E214" s="116"/>
    </row>
    <row r="215" spans="1:11" s="110" customFormat="1">
      <c r="A215" s="116">
        <v>7</v>
      </c>
      <c r="B215" s="116" t="s">
        <v>108</v>
      </c>
      <c r="C215" s="8">
        <v>0</v>
      </c>
      <c r="D215" s="8">
        <v>54000</v>
      </c>
      <c r="E215" s="116"/>
      <c r="F215"/>
      <c r="G215"/>
      <c r="H215"/>
      <c r="I215"/>
      <c r="J215"/>
      <c r="K215"/>
    </row>
    <row r="216" spans="1:11" s="110" customFormat="1">
      <c r="A216" s="116">
        <v>8</v>
      </c>
      <c r="B216" s="116" t="s">
        <v>614</v>
      </c>
      <c r="C216" s="8">
        <v>0</v>
      </c>
      <c r="D216" s="8">
        <v>51949</v>
      </c>
      <c r="E216" s="116"/>
      <c r="F216"/>
      <c r="G216"/>
      <c r="H216"/>
      <c r="I216"/>
      <c r="J216"/>
      <c r="K216"/>
    </row>
    <row r="217" spans="1:11" s="110" customFormat="1">
      <c r="A217" s="116">
        <v>9</v>
      </c>
      <c r="B217" s="116" t="s">
        <v>233</v>
      </c>
      <c r="C217" s="8">
        <v>0</v>
      </c>
      <c r="D217" s="8">
        <v>2600</v>
      </c>
      <c r="E217" s="116"/>
      <c r="F217"/>
      <c r="G217"/>
      <c r="H217"/>
      <c r="I217"/>
      <c r="J217"/>
      <c r="K217"/>
    </row>
    <row r="218" spans="1:11" s="110" customFormat="1">
      <c r="A218" s="116">
        <v>10</v>
      </c>
      <c r="B218" s="116" t="s">
        <v>116</v>
      </c>
      <c r="C218" s="8">
        <v>0</v>
      </c>
      <c r="D218" s="8">
        <v>1600</v>
      </c>
      <c r="E218" s="116"/>
      <c r="F218"/>
      <c r="G218"/>
      <c r="H218"/>
      <c r="I218"/>
      <c r="J218"/>
      <c r="K218"/>
    </row>
    <row r="219" spans="1:11" s="110" customFormat="1">
      <c r="A219" s="116">
        <v>11</v>
      </c>
      <c r="B219" s="116" t="s">
        <v>111</v>
      </c>
      <c r="C219" s="8">
        <v>0</v>
      </c>
      <c r="D219" s="8">
        <v>6856</v>
      </c>
      <c r="E219" s="116"/>
      <c r="F219"/>
      <c r="G219"/>
      <c r="H219"/>
      <c r="I219"/>
      <c r="J219"/>
      <c r="K219"/>
    </row>
    <row r="220" spans="1:11">
      <c r="A220" s="116"/>
      <c r="B220" s="114" t="s">
        <v>118</v>
      </c>
      <c r="C220" s="82">
        <f>SUM(C$209:C$219)</f>
        <v>7430</v>
      </c>
      <c r="D220" s="82">
        <f>SUM(D$209:D$219)</f>
        <v>187885</v>
      </c>
      <c r="E220" s="116"/>
    </row>
    <row r="221" spans="1:11">
      <c r="A221" s="116"/>
      <c r="B221" s="116"/>
      <c r="C221" s="8"/>
      <c r="D221" s="8"/>
      <c r="E221" s="116"/>
    </row>
    <row r="222" spans="1:11">
      <c r="A222" s="114"/>
      <c r="B222" s="118" t="s">
        <v>119</v>
      </c>
      <c r="C222" s="84"/>
      <c r="D222" s="84"/>
      <c r="E222" s="116"/>
    </row>
    <row r="223" spans="1:11">
      <c r="A223" s="139" t="s">
        <v>337</v>
      </c>
      <c r="B223" s="132" t="s">
        <v>120</v>
      </c>
      <c r="C223" s="133">
        <v>1130</v>
      </c>
      <c r="D223" s="133">
        <v>11713</v>
      </c>
      <c r="E223" s="143"/>
    </row>
    <row r="224" spans="1:11">
      <c r="A224" s="139" t="s">
        <v>338</v>
      </c>
      <c r="B224" s="132" t="s">
        <v>436</v>
      </c>
      <c r="C224" s="135">
        <v>700</v>
      </c>
      <c r="D224" s="133">
        <v>1200</v>
      </c>
      <c r="E224" s="143"/>
      <c r="I224" s="18"/>
      <c r="J224" s="18"/>
      <c r="K224" s="18"/>
    </row>
    <row r="225" spans="1:11">
      <c r="A225" s="139" t="s">
        <v>339</v>
      </c>
      <c r="B225" s="132" t="s">
        <v>479</v>
      </c>
      <c r="C225" s="135">
        <v>600</v>
      </c>
      <c r="D225" s="133">
        <v>1900</v>
      </c>
      <c r="E225" s="143"/>
      <c r="I225" s="18"/>
      <c r="J225" s="18"/>
      <c r="K225" s="18"/>
    </row>
    <row r="226" spans="1:11">
      <c r="A226" s="139" t="s">
        <v>341</v>
      </c>
      <c r="B226" s="132" t="s">
        <v>478</v>
      </c>
      <c r="C226" s="142">
        <v>0</v>
      </c>
      <c r="D226" s="133">
        <v>13700</v>
      </c>
      <c r="E226" s="143"/>
      <c r="I226" s="18"/>
      <c r="J226" s="18"/>
      <c r="K226" s="18"/>
    </row>
    <row r="227" spans="1:11">
      <c r="A227" s="139" t="s">
        <v>342</v>
      </c>
      <c r="B227" s="132" t="s">
        <v>465</v>
      </c>
      <c r="C227" s="142">
        <v>0</v>
      </c>
      <c r="D227" s="133">
        <v>1672</v>
      </c>
      <c r="E227" s="143"/>
      <c r="I227" s="110"/>
      <c r="J227" s="110"/>
      <c r="K227" s="110"/>
    </row>
    <row r="228" spans="1:11">
      <c r="A228" s="139" t="s">
        <v>343</v>
      </c>
      <c r="B228" s="132" t="s">
        <v>560</v>
      </c>
      <c r="C228" s="142">
        <v>0</v>
      </c>
      <c r="D228" s="133">
        <v>17500</v>
      </c>
      <c r="E228" s="143"/>
      <c r="I228" s="110"/>
      <c r="J228" s="110"/>
      <c r="K228" s="110"/>
    </row>
    <row r="229" spans="1:11" ht="14.4" customHeight="1">
      <c r="A229" s="116"/>
      <c r="B229" s="196" t="s">
        <v>615</v>
      </c>
      <c r="C229" s="201">
        <f>SUM(C223:C228)</f>
        <v>2430</v>
      </c>
      <c r="D229" s="82">
        <f>SUM(D223:D228)</f>
        <v>47685</v>
      </c>
      <c r="E229" s="116"/>
      <c r="I229" s="110"/>
      <c r="J229" s="110"/>
      <c r="K229" s="110"/>
    </row>
    <row r="230" spans="1:11">
      <c r="A230" s="116"/>
      <c r="B230" s="116"/>
      <c r="C230" s="8"/>
      <c r="D230" s="8"/>
      <c r="E230" s="116"/>
      <c r="I230" s="18"/>
      <c r="J230" s="18"/>
      <c r="K230" s="18"/>
    </row>
    <row r="231" spans="1:11">
      <c r="A231" s="114"/>
      <c r="B231" s="118" t="s">
        <v>122</v>
      </c>
      <c r="C231" s="84"/>
      <c r="D231" s="84"/>
      <c r="E231" s="116"/>
    </row>
    <row r="232" spans="1:11">
      <c r="A232" s="116">
        <v>1</v>
      </c>
      <c r="B232" s="116" t="s">
        <v>126</v>
      </c>
      <c r="C232" s="8">
        <v>545</v>
      </c>
      <c r="D232" s="8">
        <v>10725</v>
      </c>
      <c r="E232" s="116"/>
    </row>
    <row r="233" spans="1:11">
      <c r="A233" s="116">
        <v>2</v>
      </c>
      <c r="B233" s="116" t="s">
        <v>127</v>
      </c>
      <c r="C233" s="8">
        <v>257</v>
      </c>
      <c r="D233" s="8">
        <v>1956</v>
      </c>
      <c r="E233" s="116"/>
    </row>
    <row r="234" spans="1:11">
      <c r="A234" s="116">
        <v>3</v>
      </c>
      <c r="B234" s="116" t="s">
        <v>125</v>
      </c>
      <c r="C234" s="8">
        <v>0</v>
      </c>
      <c r="D234" s="8">
        <v>5100</v>
      </c>
      <c r="E234" s="116"/>
    </row>
    <row r="235" spans="1:11">
      <c r="A235" s="116">
        <v>4</v>
      </c>
      <c r="B235" s="116" t="s">
        <v>128</v>
      </c>
      <c r="C235" s="8">
        <v>0</v>
      </c>
      <c r="D235" s="8">
        <v>2360</v>
      </c>
      <c r="E235" s="116"/>
    </row>
    <row r="236" spans="1:11">
      <c r="A236" s="116">
        <v>5</v>
      </c>
      <c r="B236" s="116" t="s">
        <v>599</v>
      </c>
      <c r="C236" s="8">
        <v>0</v>
      </c>
      <c r="D236" s="8">
        <v>13733</v>
      </c>
      <c r="E236" s="116"/>
    </row>
    <row r="237" spans="1:11" ht="14.4" customHeight="1">
      <c r="A237" s="116">
        <v>6</v>
      </c>
      <c r="B237" s="116" t="s">
        <v>644</v>
      </c>
      <c r="C237" s="8">
        <v>0</v>
      </c>
      <c r="D237" s="8">
        <v>4000</v>
      </c>
      <c r="E237" s="116"/>
    </row>
    <row r="238" spans="1:11" s="110" customFormat="1">
      <c r="A238" s="116">
        <v>7</v>
      </c>
      <c r="B238" s="116" t="s">
        <v>124</v>
      </c>
      <c r="C238" s="8">
        <v>0</v>
      </c>
      <c r="D238" s="8">
        <v>13374</v>
      </c>
      <c r="E238" s="116"/>
      <c r="F238"/>
      <c r="G238"/>
      <c r="H238"/>
      <c r="I238"/>
      <c r="J238"/>
      <c r="K238"/>
    </row>
    <row r="239" spans="1:11" s="110" customFormat="1">
      <c r="A239" s="116">
        <v>8</v>
      </c>
      <c r="B239" s="116" t="s">
        <v>123</v>
      </c>
      <c r="C239" s="8">
        <v>0</v>
      </c>
      <c r="D239" s="8">
        <v>3700</v>
      </c>
      <c r="E239" s="116"/>
      <c r="F239"/>
      <c r="G239"/>
      <c r="H239"/>
      <c r="I239"/>
      <c r="J239"/>
      <c r="K239"/>
    </row>
    <row r="240" spans="1:11" s="110" customFormat="1">
      <c r="A240" s="116">
        <v>9</v>
      </c>
      <c r="B240" s="116" t="s">
        <v>643</v>
      </c>
      <c r="C240" s="8">
        <v>0</v>
      </c>
      <c r="D240" s="8">
        <v>5500</v>
      </c>
      <c r="E240" s="116"/>
      <c r="F240"/>
      <c r="G240"/>
      <c r="H240"/>
      <c r="I240"/>
      <c r="J240"/>
      <c r="K240"/>
    </row>
    <row r="241" spans="1:11" s="110" customFormat="1">
      <c r="A241" s="116">
        <v>10</v>
      </c>
      <c r="B241" s="116" t="s">
        <v>130</v>
      </c>
      <c r="C241" s="8">
        <v>0</v>
      </c>
      <c r="D241" s="8">
        <v>995</v>
      </c>
      <c r="E241" s="116"/>
      <c r="F241"/>
      <c r="G241"/>
      <c r="H241"/>
      <c r="I241"/>
      <c r="J241"/>
      <c r="K241"/>
    </row>
    <row r="242" spans="1:11" s="110" customFormat="1" ht="14.4" customHeight="1">
      <c r="A242" s="116"/>
      <c r="B242" s="114" t="s">
        <v>131</v>
      </c>
      <c r="C242" s="82">
        <f>SUM(C$232:C$241)</f>
        <v>802</v>
      </c>
      <c r="D242" s="82">
        <f>SUM(D$232:D$241)</f>
        <v>61443</v>
      </c>
      <c r="E242" s="116"/>
      <c r="F242"/>
      <c r="G242"/>
      <c r="H242"/>
      <c r="I242"/>
      <c r="J242"/>
      <c r="K242"/>
    </row>
    <row r="243" spans="1:11" s="110" customFormat="1">
      <c r="A243" s="116"/>
      <c r="B243" s="116"/>
      <c r="C243" s="8"/>
      <c r="D243" s="8"/>
      <c r="E243" s="116"/>
      <c r="F243"/>
      <c r="G243"/>
      <c r="H243"/>
      <c r="I243"/>
      <c r="J243"/>
      <c r="K243"/>
    </row>
    <row r="244" spans="1:11">
      <c r="A244" s="114"/>
      <c r="B244" s="118" t="s">
        <v>132</v>
      </c>
      <c r="C244" s="84"/>
      <c r="D244" s="84"/>
      <c r="E244" s="116"/>
    </row>
    <row r="245" spans="1:11">
      <c r="A245" s="116">
        <v>1</v>
      </c>
      <c r="B245" s="116" t="s">
        <v>543</v>
      </c>
      <c r="C245" s="8">
        <v>0</v>
      </c>
      <c r="D245" s="8">
        <v>2500</v>
      </c>
      <c r="E245" s="116"/>
    </row>
    <row r="246" spans="1:11">
      <c r="A246" s="116">
        <v>2</v>
      </c>
      <c r="B246" s="116" t="s">
        <v>519</v>
      </c>
      <c r="C246" s="8">
        <v>0</v>
      </c>
      <c r="D246" s="8">
        <v>3732</v>
      </c>
      <c r="E246" s="116"/>
    </row>
    <row r="247" spans="1:11" s="18" customFormat="1" outlineLevel="1">
      <c r="A247" s="116">
        <v>3</v>
      </c>
      <c r="B247" s="116" t="s">
        <v>587</v>
      </c>
      <c r="C247" s="8">
        <v>0</v>
      </c>
      <c r="D247" s="8">
        <v>37568</v>
      </c>
      <c r="E247" s="116"/>
      <c r="F247"/>
      <c r="G247"/>
      <c r="H247"/>
      <c r="I247"/>
      <c r="J247"/>
      <c r="K247"/>
    </row>
    <row r="248" spans="1:11" outlineLevel="2">
      <c r="A248" s="116">
        <v>4</v>
      </c>
      <c r="B248" s="116" t="s">
        <v>443</v>
      </c>
      <c r="C248" s="8">
        <v>0</v>
      </c>
      <c r="D248" s="8">
        <v>64</v>
      </c>
      <c r="E248" s="116"/>
    </row>
    <row r="249" spans="1:11" outlineLevel="2">
      <c r="A249" s="116"/>
      <c r="B249" s="114" t="s">
        <v>134</v>
      </c>
      <c r="C249" s="82">
        <f>SUM(C$245:C$248)</f>
        <v>0</v>
      </c>
      <c r="D249" s="82">
        <f>SUM(D$245:D$248)</f>
        <v>43864</v>
      </c>
      <c r="E249" s="116"/>
    </row>
    <row r="250" spans="1:11" outlineLevel="2">
      <c r="A250" s="116"/>
      <c r="B250" s="116"/>
      <c r="C250" s="8"/>
      <c r="D250" s="8"/>
      <c r="E250" s="116"/>
    </row>
    <row r="251" spans="1:11" outlineLevel="2">
      <c r="A251" s="114"/>
      <c r="B251" s="118" t="s">
        <v>135</v>
      </c>
      <c r="C251" s="84"/>
      <c r="D251" s="84"/>
      <c r="E251" s="116"/>
    </row>
    <row r="252" spans="1:11" outlineLevel="2">
      <c r="A252" s="116">
        <v>1</v>
      </c>
      <c r="B252" s="116" t="s">
        <v>136</v>
      </c>
      <c r="C252" s="8">
        <v>3270</v>
      </c>
      <c r="D252" s="8">
        <v>49877.9</v>
      </c>
      <c r="E252" s="116"/>
    </row>
    <row r="253" spans="1:11" outlineLevel="1">
      <c r="A253" s="116"/>
      <c r="B253" s="114" t="s">
        <v>138</v>
      </c>
      <c r="C253" s="82">
        <f>SUM(C$252:C$252)</f>
        <v>3270</v>
      </c>
      <c r="D253" s="82">
        <f>SUM(D$252:D$252)</f>
        <v>49877.9</v>
      </c>
      <c r="E253" s="116"/>
    </row>
    <row r="254" spans="1:11">
      <c r="A254" s="116"/>
      <c r="B254" s="116"/>
      <c r="C254" s="8"/>
      <c r="D254" s="8"/>
      <c r="E254" s="116"/>
    </row>
    <row r="255" spans="1:11">
      <c r="A255" s="186"/>
      <c r="B255" s="114" t="s">
        <v>432</v>
      </c>
      <c r="C255" s="82"/>
      <c r="D255" s="82"/>
      <c r="E255" s="182"/>
    </row>
    <row r="256" spans="1:11">
      <c r="A256" s="139" t="s">
        <v>337</v>
      </c>
      <c r="B256" s="132" t="s">
        <v>490</v>
      </c>
      <c r="C256" s="133">
        <v>4280</v>
      </c>
      <c r="D256" s="133">
        <v>219007.46</v>
      </c>
      <c r="E256" s="143"/>
    </row>
    <row r="257" spans="1:8">
      <c r="A257" s="139" t="s">
        <v>338</v>
      </c>
      <c r="B257" s="132" t="s">
        <v>630</v>
      </c>
      <c r="C257" s="133">
        <v>3000</v>
      </c>
      <c r="D257" s="133">
        <v>9000</v>
      </c>
      <c r="E257" s="143"/>
    </row>
    <row r="258" spans="1:8">
      <c r="A258" s="139" t="s">
        <v>339</v>
      </c>
      <c r="B258" s="132" t="s">
        <v>468</v>
      </c>
      <c r="C258" s="133">
        <v>2500</v>
      </c>
      <c r="D258" s="133">
        <v>20535.79</v>
      </c>
      <c r="E258" s="143"/>
    </row>
    <row r="259" spans="1:8">
      <c r="A259" s="139" t="s">
        <v>341</v>
      </c>
      <c r="B259" s="132" t="s">
        <v>421</v>
      </c>
      <c r="C259" s="133">
        <v>2261</v>
      </c>
      <c r="D259" s="133">
        <v>97403.26</v>
      </c>
      <c r="E259" s="143"/>
    </row>
    <row r="260" spans="1:8">
      <c r="A260" s="139" t="s">
        <v>342</v>
      </c>
      <c r="B260" s="132" t="s">
        <v>520</v>
      </c>
      <c r="C260" s="142">
        <v>0</v>
      </c>
      <c r="D260" s="133">
        <v>2470</v>
      </c>
      <c r="E260" s="143"/>
    </row>
    <row r="261" spans="1:8">
      <c r="A261" s="139" t="s">
        <v>343</v>
      </c>
      <c r="B261" s="132" t="s">
        <v>588</v>
      </c>
      <c r="C261" s="142">
        <v>0</v>
      </c>
      <c r="D261" s="133">
        <v>6500</v>
      </c>
      <c r="E261" s="143"/>
    </row>
    <row r="262" spans="1:8">
      <c r="A262" s="139" t="s">
        <v>344</v>
      </c>
      <c r="B262" s="132" t="s">
        <v>434</v>
      </c>
      <c r="C262" s="142">
        <v>0</v>
      </c>
      <c r="D262" s="133">
        <v>2082</v>
      </c>
      <c r="E262" s="143"/>
    </row>
    <row r="263" spans="1:8" outlineLevel="1">
      <c r="A263" s="139" t="s">
        <v>476</v>
      </c>
      <c r="B263" s="132" t="s">
        <v>437</v>
      </c>
      <c r="C263" s="142">
        <v>0</v>
      </c>
      <c r="D263" s="133">
        <v>9150</v>
      </c>
      <c r="E263" s="143"/>
    </row>
    <row r="264" spans="1:8">
      <c r="A264" s="139" t="s">
        <v>480</v>
      </c>
      <c r="B264" s="132" t="s">
        <v>562</v>
      </c>
      <c r="C264" s="142">
        <v>0</v>
      </c>
      <c r="D264" s="135">
        <v>500</v>
      </c>
      <c r="E264" s="143"/>
    </row>
    <row r="265" spans="1:8" outlineLevel="1">
      <c r="A265" s="139" t="s">
        <v>481</v>
      </c>
      <c r="B265" s="132" t="s">
        <v>503</v>
      </c>
      <c r="C265" s="142">
        <v>0</v>
      </c>
      <c r="D265" s="133">
        <v>13300</v>
      </c>
      <c r="E265" s="143"/>
    </row>
    <row r="266" spans="1:8" outlineLevel="1">
      <c r="A266" s="139" t="s">
        <v>482</v>
      </c>
      <c r="B266" s="132" t="s">
        <v>624</v>
      </c>
      <c r="C266" s="142">
        <v>0</v>
      </c>
      <c r="D266" s="133">
        <v>1000</v>
      </c>
      <c r="E266" s="143"/>
    </row>
    <row r="267" spans="1:8">
      <c r="A267" s="139" t="s">
        <v>483</v>
      </c>
      <c r="B267" s="132" t="s">
        <v>561</v>
      </c>
      <c r="C267" s="142">
        <v>0</v>
      </c>
      <c r="D267" s="133">
        <v>9000</v>
      </c>
      <c r="E267" s="143"/>
    </row>
    <row r="268" spans="1:8">
      <c r="A268" s="139" t="s">
        <v>491</v>
      </c>
      <c r="B268" s="132" t="s">
        <v>473</v>
      </c>
      <c r="C268" s="142">
        <v>0</v>
      </c>
      <c r="D268" s="133">
        <v>1651</v>
      </c>
      <c r="E268" s="143"/>
    </row>
    <row r="269" spans="1:8">
      <c r="A269" s="139" t="s">
        <v>522</v>
      </c>
      <c r="B269" s="132" t="s">
        <v>466</v>
      </c>
      <c r="C269" s="142">
        <v>0</v>
      </c>
      <c r="D269" s="133">
        <v>3646</v>
      </c>
      <c r="E269" s="143"/>
    </row>
    <row r="270" spans="1:8">
      <c r="A270" s="139" t="s">
        <v>523</v>
      </c>
      <c r="B270" s="132" t="s">
        <v>645</v>
      </c>
      <c r="C270" s="142">
        <v>0</v>
      </c>
      <c r="D270" s="133">
        <v>1263</v>
      </c>
      <c r="E270" s="143"/>
    </row>
    <row r="271" spans="1:8">
      <c r="A271" s="139" t="s">
        <v>524</v>
      </c>
      <c r="B271" s="132" t="s">
        <v>418</v>
      </c>
      <c r="C271" s="142">
        <v>0</v>
      </c>
      <c r="D271" s="135">
        <v>828</v>
      </c>
      <c r="E271" s="143"/>
    </row>
    <row r="272" spans="1:8" s="166" customFormat="1" ht="18">
      <c r="A272" s="139" t="s">
        <v>525</v>
      </c>
      <c r="B272" s="132" t="s">
        <v>365</v>
      </c>
      <c r="C272" s="142">
        <v>0</v>
      </c>
      <c r="D272" s="133">
        <v>2000</v>
      </c>
      <c r="E272" s="143"/>
      <c r="F272"/>
      <c r="G272"/>
      <c r="H272"/>
    </row>
    <row r="273" spans="1:8">
      <c r="A273" s="139" t="s">
        <v>548</v>
      </c>
      <c r="B273" s="132" t="s">
        <v>547</v>
      </c>
      <c r="C273" s="142">
        <v>0</v>
      </c>
      <c r="D273" s="133">
        <v>1220</v>
      </c>
      <c r="E273" s="143"/>
    </row>
    <row r="274" spans="1:8">
      <c r="A274" s="139" t="s">
        <v>549</v>
      </c>
      <c r="B274" s="132" t="s">
        <v>521</v>
      </c>
      <c r="C274" s="142">
        <v>0</v>
      </c>
      <c r="D274" s="135">
        <v>210</v>
      </c>
      <c r="E274" s="143"/>
    </row>
    <row r="275" spans="1:8">
      <c r="A275" s="139" t="s">
        <v>563</v>
      </c>
      <c r="B275" s="132" t="s">
        <v>467</v>
      </c>
      <c r="C275" s="142">
        <v>0</v>
      </c>
      <c r="D275" s="133">
        <v>6110</v>
      </c>
      <c r="E275" s="143"/>
    </row>
    <row r="276" spans="1:8">
      <c r="A276" s="139" t="s">
        <v>564</v>
      </c>
      <c r="B276" s="132" t="s">
        <v>632</v>
      </c>
      <c r="C276" s="142">
        <v>0</v>
      </c>
      <c r="D276" s="133">
        <v>3000</v>
      </c>
      <c r="E276" s="143"/>
    </row>
    <row r="277" spans="1:8" s="166" customFormat="1" ht="18">
      <c r="A277" s="139" t="s">
        <v>578</v>
      </c>
      <c r="B277" s="132" t="s">
        <v>113</v>
      </c>
      <c r="C277" s="142">
        <v>0</v>
      </c>
      <c r="D277" s="133">
        <v>4205.6499999999996</v>
      </c>
      <c r="E277" s="143"/>
      <c r="F277"/>
      <c r="G277"/>
      <c r="H277"/>
    </row>
    <row r="278" spans="1:8">
      <c r="A278" s="139" t="s">
        <v>646</v>
      </c>
      <c r="B278" s="132" t="s">
        <v>505</v>
      </c>
      <c r="C278" s="142">
        <v>0</v>
      </c>
      <c r="D278" s="133">
        <v>2093</v>
      </c>
      <c r="E278" s="143"/>
    </row>
    <row r="279" spans="1:8">
      <c r="A279" s="186"/>
      <c r="B279" s="114" t="s">
        <v>633</v>
      </c>
      <c r="C279" s="82">
        <f>SUM(C256:C278)</f>
        <v>12041</v>
      </c>
      <c r="D279" s="82">
        <f>SUM(D256:D278)</f>
        <v>416175.16000000003</v>
      </c>
      <c r="E279" s="143"/>
      <c r="F279" s="143"/>
      <c r="G279" s="160"/>
      <c r="H279" s="160"/>
    </row>
    <row r="280" spans="1:8" s="166" customFormat="1" ht="18">
      <c r="A280" s="186"/>
      <c r="B280" s="114"/>
      <c r="C280" s="82"/>
      <c r="D280" s="82"/>
      <c r="E280" s="143"/>
      <c r="F280" s="143"/>
      <c r="G280" s="160"/>
      <c r="H280" s="160"/>
    </row>
    <row r="281" spans="1:8">
      <c r="A281" s="194"/>
      <c r="B281" s="196" t="s">
        <v>581</v>
      </c>
      <c r="C281" s="141" t="s">
        <v>417</v>
      </c>
      <c r="D281" s="141" t="s">
        <v>417</v>
      </c>
      <c r="E281" s="143"/>
      <c r="F281" s="143"/>
      <c r="G281" s="160"/>
      <c r="H281" s="160"/>
    </row>
    <row r="282" spans="1:8" s="166" customFormat="1" ht="18">
      <c r="A282" s="139" t="s">
        <v>337</v>
      </c>
      <c r="B282" s="132" t="s">
        <v>582</v>
      </c>
      <c r="C282" s="133">
        <v>18743.86</v>
      </c>
      <c r="D282" s="133">
        <v>263692.79999999999</v>
      </c>
      <c r="E282" s="143"/>
      <c r="F282" s="143"/>
      <c r="G282" s="160"/>
      <c r="H282" s="160"/>
    </row>
    <row r="283" spans="1:8">
      <c r="A283" s="139" t="s">
        <v>338</v>
      </c>
      <c r="B283" s="132" t="s">
        <v>571</v>
      </c>
      <c r="C283" s="133">
        <v>16150</v>
      </c>
      <c r="D283" s="133">
        <v>165805</v>
      </c>
      <c r="E283" s="143"/>
      <c r="F283" s="143"/>
      <c r="G283" s="160"/>
      <c r="H283" s="160"/>
    </row>
    <row r="284" spans="1:8">
      <c r="A284" s="139" t="s">
        <v>339</v>
      </c>
      <c r="B284" s="132" t="s">
        <v>555</v>
      </c>
      <c r="C284" s="133">
        <v>16000</v>
      </c>
      <c r="D284" s="133">
        <v>165728</v>
      </c>
      <c r="E284" s="143"/>
      <c r="F284" s="143"/>
      <c r="G284" s="160"/>
      <c r="H284" s="160"/>
    </row>
    <row r="285" spans="1:8">
      <c r="A285" s="139" t="s">
        <v>341</v>
      </c>
      <c r="B285" s="132" t="s">
        <v>553</v>
      </c>
      <c r="C285" s="133">
        <v>15925</v>
      </c>
      <c r="D285" s="133">
        <v>170778.62</v>
      </c>
      <c r="E285" s="143"/>
      <c r="F285" s="143"/>
      <c r="G285" s="160"/>
      <c r="H285" s="160"/>
    </row>
    <row r="286" spans="1:8" s="166" customFormat="1" ht="18">
      <c r="A286" s="139" t="s">
        <v>342</v>
      </c>
      <c r="B286" s="132" t="s">
        <v>554</v>
      </c>
      <c r="C286" s="133">
        <v>15925</v>
      </c>
      <c r="D286" s="133">
        <v>166505.62</v>
      </c>
      <c r="E286" s="143"/>
      <c r="F286" s="143"/>
      <c r="G286" s="160"/>
      <c r="H286" s="160"/>
    </row>
    <row r="287" spans="1:8" ht="18">
      <c r="A287" s="139" t="s">
        <v>343</v>
      </c>
      <c r="B287" s="132" t="s">
        <v>485</v>
      </c>
      <c r="C287" s="133">
        <v>14782</v>
      </c>
      <c r="D287" s="133">
        <v>215201</v>
      </c>
      <c r="E287" s="143"/>
      <c r="F287" s="166"/>
      <c r="G287" s="166"/>
      <c r="H287" s="166"/>
    </row>
    <row r="288" spans="1:8" s="166" customFormat="1" ht="18">
      <c r="A288" s="139" t="s">
        <v>344</v>
      </c>
      <c r="B288" s="132" t="s">
        <v>488</v>
      </c>
      <c r="C288" s="133">
        <v>14782</v>
      </c>
      <c r="D288" s="133">
        <v>201246.5</v>
      </c>
      <c r="E288" s="143"/>
    </row>
    <row r="289" spans="1:8">
      <c r="A289" s="139" t="s">
        <v>476</v>
      </c>
      <c r="B289" s="132" t="s">
        <v>487</v>
      </c>
      <c r="C289" s="133">
        <v>13050</v>
      </c>
      <c r="D289" s="133">
        <v>213574.86</v>
      </c>
      <c r="E289" s="143"/>
    </row>
    <row r="290" spans="1:8">
      <c r="A290" s="139" t="s">
        <v>480</v>
      </c>
      <c r="B290" s="132" t="s">
        <v>486</v>
      </c>
      <c r="C290" s="133">
        <v>4786</v>
      </c>
      <c r="D290" s="133">
        <v>241824</v>
      </c>
      <c r="E290" s="143"/>
    </row>
    <row r="291" spans="1:8" s="166" customFormat="1" ht="18">
      <c r="A291" s="139" t="s">
        <v>481</v>
      </c>
      <c r="B291" s="132" t="s">
        <v>174</v>
      </c>
      <c r="C291" s="142" t="s">
        <v>417</v>
      </c>
      <c r="D291" s="133">
        <v>182345</v>
      </c>
      <c r="E291" s="143"/>
      <c r="F291"/>
      <c r="G291"/>
      <c r="H291"/>
    </row>
    <row r="292" spans="1:8" s="160" customFormat="1">
      <c r="A292" s="203"/>
      <c r="B292" s="196" t="s">
        <v>583</v>
      </c>
      <c r="C292" s="134">
        <f>SUM(C282:C291)</f>
        <v>130143.86</v>
      </c>
      <c r="D292" s="134">
        <f>SUM(D282:D291)</f>
        <v>1986701.4</v>
      </c>
      <c r="E292" s="143"/>
      <c r="F292" s="143"/>
    </row>
    <row r="293" spans="1:8" s="160" customFormat="1">
      <c r="A293" s="203"/>
      <c r="B293" s="196"/>
      <c r="C293" s="134"/>
      <c r="D293" s="134"/>
      <c r="E293" s="143"/>
      <c r="F293" s="143"/>
    </row>
    <row r="294" spans="1:8" s="160" customFormat="1">
      <c r="A294" s="114"/>
      <c r="B294" s="118" t="s">
        <v>401</v>
      </c>
      <c r="C294" s="84"/>
      <c r="D294" s="84"/>
      <c r="E294" s="116"/>
      <c r="F294" s="143"/>
    </row>
    <row r="295" spans="1:8" s="160" customFormat="1">
      <c r="A295" s="116">
        <v>1</v>
      </c>
      <c r="B295" s="116" t="s">
        <v>661</v>
      </c>
      <c r="C295" s="8">
        <v>16700</v>
      </c>
      <c r="D295" s="8">
        <v>16700</v>
      </c>
      <c r="E295" s="116"/>
      <c r="F295" s="143"/>
    </row>
    <row r="296" spans="1:8" s="160" customFormat="1">
      <c r="A296" s="116">
        <v>2</v>
      </c>
      <c r="B296" s="116" t="s">
        <v>634</v>
      </c>
      <c r="C296" s="8">
        <v>3800</v>
      </c>
      <c r="D296" s="8">
        <v>11500</v>
      </c>
      <c r="E296" s="116"/>
      <c r="F296" s="143"/>
    </row>
    <row r="297" spans="1:8" s="160" customFormat="1">
      <c r="A297" s="116">
        <v>3</v>
      </c>
      <c r="B297" s="116" t="s">
        <v>299</v>
      </c>
      <c r="C297" s="8">
        <v>500</v>
      </c>
      <c r="D297" s="8">
        <v>24900</v>
      </c>
      <c r="E297" s="116"/>
      <c r="F297" s="143"/>
    </row>
    <row r="298" spans="1:8" s="160" customFormat="1">
      <c r="A298" s="116">
        <v>4</v>
      </c>
      <c r="B298" s="116" t="s">
        <v>565</v>
      </c>
      <c r="C298" s="8">
        <v>0</v>
      </c>
      <c r="D298" s="8">
        <v>2800</v>
      </c>
      <c r="E298" s="116"/>
      <c r="F298" s="143"/>
    </row>
    <row r="299" spans="1:8" s="160" customFormat="1">
      <c r="A299" s="116">
        <v>5</v>
      </c>
      <c r="B299" s="116" t="s">
        <v>340</v>
      </c>
      <c r="C299" s="8">
        <v>0</v>
      </c>
      <c r="D299" s="8">
        <v>1453</v>
      </c>
      <c r="E299" s="116"/>
      <c r="F299" s="143"/>
    </row>
    <row r="300" spans="1:8" s="160" customFormat="1">
      <c r="A300" s="116">
        <v>6</v>
      </c>
      <c r="B300" s="116" t="s">
        <v>589</v>
      </c>
      <c r="C300" s="8">
        <v>0</v>
      </c>
      <c r="D300" s="8">
        <v>50000</v>
      </c>
      <c r="E300" s="116"/>
      <c r="F300" s="143"/>
    </row>
    <row r="301" spans="1:8" s="160" customFormat="1">
      <c r="A301" s="116"/>
      <c r="B301" s="114" t="s">
        <v>402</v>
      </c>
      <c r="C301" s="82">
        <f>SUM(C$295:C$300)</f>
        <v>21000</v>
      </c>
      <c r="D301" s="82">
        <f>SUM(D$295:D$300)</f>
        <v>107353</v>
      </c>
      <c r="E301" s="116"/>
      <c r="F301" s="143"/>
    </row>
    <row r="302" spans="1:8" s="166" customFormat="1" ht="18">
      <c r="A302" s="116"/>
      <c r="B302" s="116"/>
      <c r="C302" s="8"/>
      <c r="D302" s="8"/>
      <c r="E302" s="116"/>
      <c r="F302"/>
      <c r="G302"/>
      <c r="H302"/>
    </row>
    <row r="303" spans="1:8" s="166" customFormat="1" ht="18">
      <c r="A303" s="116"/>
      <c r="B303" s="114" t="s">
        <v>283</v>
      </c>
      <c r="C303" s="82">
        <f>C301+C292+C279+C253+C249+C242+C229+C220+C206</f>
        <v>187925.86</v>
      </c>
      <c r="D303" s="82">
        <f>D301+D292+D279+D253+D249+D242+D229+D220+D206</f>
        <v>3162388.46</v>
      </c>
      <c r="E303" s="116"/>
      <c r="F303"/>
      <c r="G303"/>
      <c r="H303"/>
    </row>
    <row r="304" spans="1:8" s="166" customFormat="1" ht="18">
      <c r="A304" s="116"/>
      <c r="B304" s="116"/>
      <c r="C304" s="8"/>
      <c r="D304" s="8"/>
      <c r="E304" s="116"/>
      <c r="F304"/>
      <c r="G304"/>
      <c r="H304"/>
    </row>
    <row r="305" spans="1:8" s="166" customFormat="1" ht="18">
      <c r="A305" s="114" t="s">
        <v>284</v>
      </c>
      <c r="B305" s="117" t="s">
        <v>139</v>
      </c>
      <c r="C305" s="83"/>
      <c r="D305" s="83"/>
      <c r="E305" s="116"/>
      <c r="F305"/>
      <c r="G305"/>
      <c r="H305"/>
    </row>
    <row r="306" spans="1:8">
      <c r="A306" s="116">
        <v>1</v>
      </c>
      <c r="B306" s="116" t="s">
        <v>257</v>
      </c>
      <c r="C306" s="8">
        <v>13534238.890000001</v>
      </c>
      <c r="D306" s="8">
        <v>15055971.84</v>
      </c>
      <c r="E306" s="116"/>
    </row>
    <row r="307" spans="1:8" s="166" customFormat="1" ht="18">
      <c r="A307" s="116">
        <v>2</v>
      </c>
      <c r="B307" s="116" t="s">
        <v>302</v>
      </c>
      <c r="C307" s="8">
        <v>936733.8</v>
      </c>
      <c r="D307" s="8">
        <v>4063829.62</v>
      </c>
      <c r="E307" s="116"/>
      <c r="F307"/>
      <c r="G307"/>
      <c r="H307"/>
    </row>
    <row r="308" spans="1:8">
      <c r="A308" s="116">
        <v>3</v>
      </c>
      <c r="B308" s="116" t="s">
        <v>616</v>
      </c>
      <c r="C308" s="8">
        <v>123335.9</v>
      </c>
      <c r="D308" s="8">
        <v>153206.74</v>
      </c>
      <c r="E308" s="116"/>
    </row>
    <row r="309" spans="1:8" s="166" customFormat="1" ht="18">
      <c r="A309" s="116">
        <v>4</v>
      </c>
      <c r="B309" s="116" t="s">
        <v>651</v>
      </c>
      <c r="C309" s="8">
        <v>76000</v>
      </c>
      <c r="D309" s="8">
        <v>894000</v>
      </c>
      <c r="E309" s="116"/>
      <c r="F309"/>
      <c r="G309"/>
      <c r="H309"/>
    </row>
    <row r="310" spans="1:8">
      <c r="A310" s="116">
        <v>5</v>
      </c>
      <c r="B310" s="116" t="s">
        <v>303</v>
      </c>
      <c r="C310" s="8">
        <v>1480.03</v>
      </c>
      <c r="D310" s="8">
        <v>23854.41</v>
      </c>
      <c r="E310" s="116"/>
      <c r="F310" s="143"/>
    </row>
    <row r="311" spans="1:8" s="166" customFormat="1" ht="18">
      <c r="A311" s="116">
        <v>6</v>
      </c>
      <c r="B311" s="116" t="s">
        <v>635</v>
      </c>
      <c r="C311" s="8">
        <v>633</v>
      </c>
      <c r="D311" s="8">
        <v>168359</v>
      </c>
      <c r="E311" s="116"/>
      <c r="F311" s="143"/>
      <c r="G311"/>
      <c r="H311"/>
    </row>
    <row r="312" spans="1:8" s="160" customFormat="1">
      <c r="A312" s="116">
        <v>7</v>
      </c>
      <c r="B312" s="116" t="s">
        <v>469</v>
      </c>
      <c r="C312" s="8">
        <v>0</v>
      </c>
      <c r="D312" s="8">
        <v>311280</v>
      </c>
      <c r="E312" s="116"/>
      <c r="F312" s="143"/>
      <c r="G312"/>
      <c r="H312"/>
    </row>
    <row r="313" spans="1:8" s="160" customFormat="1">
      <c r="A313" s="116"/>
      <c r="B313" s="114" t="s">
        <v>307</v>
      </c>
      <c r="C313" s="82">
        <f>SUM(C$306:C$312)</f>
        <v>14672421.620000001</v>
      </c>
      <c r="D313" s="82">
        <f>SUM(D$306:D$312)</f>
        <v>20670501.609999999</v>
      </c>
      <c r="E313" s="116"/>
      <c r="F313" s="143"/>
      <c r="G313"/>
      <c r="H313"/>
    </row>
    <row r="314" spans="1:8">
      <c r="A314" s="116"/>
      <c r="B314" s="116"/>
      <c r="C314" s="8"/>
      <c r="D314" s="8"/>
      <c r="E314" s="116"/>
      <c r="F314" s="143"/>
    </row>
    <row r="315" spans="1:8" s="160" customFormat="1">
      <c r="A315" s="114" t="s">
        <v>141</v>
      </c>
      <c r="B315" s="117" t="s">
        <v>140</v>
      </c>
      <c r="C315" s="83"/>
      <c r="D315" s="83"/>
      <c r="E315" s="116"/>
      <c r="F315" s="143"/>
    </row>
    <row r="316" spans="1:8" s="161" customFormat="1">
      <c r="A316" s="116">
        <v>1</v>
      </c>
      <c r="B316" s="116" t="s">
        <v>142</v>
      </c>
      <c r="C316" s="8">
        <v>0</v>
      </c>
      <c r="D316" s="8">
        <v>55000</v>
      </c>
      <c r="E316" s="116"/>
      <c r="F316" s="143"/>
      <c r="G316" s="160"/>
      <c r="H316" s="160"/>
    </row>
    <row r="317" spans="1:8" s="160" customFormat="1" ht="14.4" customHeight="1">
      <c r="A317" s="116">
        <v>2</v>
      </c>
      <c r="B317" s="116" t="s">
        <v>506</v>
      </c>
      <c r="C317" s="8">
        <v>0</v>
      </c>
      <c r="D317" s="8">
        <v>3400</v>
      </c>
      <c r="E317" s="116"/>
      <c r="F317" s="143"/>
    </row>
    <row r="318" spans="1:8" s="160" customFormat="1">
      <c r="A318" s="116"/>
      <c r="B318" s="114" t="s">
        <v>143</v>
      </c>
      <c r="C318" s="82">
        <f>SUM(C$316:C$317)</f>
        <v>0</v>
      </c>
      <c r="D318" s="82">
        <f>SUM(D$316:D$317)</f>
        <v>58400</v>
      </c>
      <c r="E318" s="116"/>
      <c r="F318" s="143"/>
    </row>
    <row r="319" spans="1:8" s="160" customFormat="1">
      <c r="A319" s="116"/>
      <c r="B319" s="116"/>
      <c r="C319" s="8"/>
      <c r="D319" s="8"/>
      <c r="E319" s="116"/>
      <c r="F319" s="143"/>
    </row>
    <row r="320" spans="1:8" s="181" customFormat="1" ht="18">
      <c r="A320" s="114" t="s">
        <v>145</v>
      </c>
      <c r="B320" s="117" t="s">
        <v>144</v>
      </c>
      <c r="C320" s="83"/>
      <c r="D320" s="83"/>
      <c r="E320" s="116"/>
      <c r="F320" s="143"/>
      <c r="G320" s="160"/>
      <c r="H320" s="160"/>
    </row>
    <row r="321" spans="1:8" s="160" customFormat="1">
      <c r="A321" s="114"/>
      <c r="B321" s="118" t="s">
        <v>154</v>
      </c>
      <c r="C321" s="84"/>
      <c r="D321" s="84"/>
      <c r="E321" s="116"/>
      <c r="F321" s="143"/>
    </row>
    <row r="322" spans="1:8" s="161" customFormat="1">
      <c r="A322" s="116">
        <v>1</v>
      </c>
      <c r="B322" s="116" t="s">
        <v>147</v>
      </c>
      <c r="C322" s="8">
        <v>0</v>
      </c>
      <c r="D322" s="8">
        <v>19462.599999999999</v>
      </c>
      <c r="E322" s="116"/>
      <c r="F322" s="143"/>
      <c r="G322" s="160"/>
      <c r="H322" s="160"/>
    </row>
    <row r="323" spans="1:8" s="160" customFormat="1">
      <c r="A323" s="116"/>
      <c r="B323" s="114" t="s">
        <v>159</v>
      </c>
      <c r="C323" s="82">
        <f>SUM(C$322:C$322)</f>
        <v>0</v>
      </c>
      <c r="D323" s="82">
        <f>SUM(D$322:D$322)</f>
        <v>19462.599999999999</v>
      </c>
      <c r="E323" s="116"/>
      <c r="F323" s="143"/>
    </row>
    <row r="324" spans="1:8" s="160" customFormat="1">
      <c r="A324" s="116"/>
      <c r="B324" s="116"/>
      <c r="C324" s="8"/>
      <c r="D324" s="8"/>
      <c r="E324" s="116"/>
      <c r="F324" s="143"/>
    </row>
    <row r="325" spans="1:8" s="161" customFormat="1">
      <c r="A325" s="116"/>
      <c r="B325" s="114" t="s">
        <v>160</v>
      </c>
      <c r="C325" s="82">
        <f>C323</f>
        <v>0</v>
      </c>
      <c r="D325" s="82">
        <f>D323</f>
        <v>19462.599999999999</v>
      </c>
      <c r="E325" s="116"/>
      <c r="F325" s="143"/>
      <c r="G325" s="160"/>
      <c r="H325" s="160"/>
    </row>
    <row r="326" spans="1:8" s="160" customFormat="1">
      <c r="A326" s="116"/>
      <c r="B326" s="116"/>
      <c r="C326" s="8"/>
      <c r="D326" s="8"/>
      <c r="E326" s="116"/>
      <c r="F326" s="143"/>
    </row>
    <row r="327" spans="1:8" s="161" customFormat="1">
      <c r="A327" s="114" t="s">
        <v>162</v>
      </c>
      <c r="B327" s="117" t="s">
        <v>161</v>
      </c>
      <c r="C327" s="83"/>
      <c r="D327" s="83"/>
      <c r="E327" s="116"/>
      <c r="F327" s="143"/>
      <c r="G327" s="160"/>
      <c r="H327" s="160"/>
    </row>
    <row r="328" spans="1:8" s="161" customFormat="1">
      <c r="A328" s="114"/>
      <c r="B328" s="118" t="s">
        <v>163</v>
      </c>
      <c r="C328" s="84"/>
      <c r="D328" s="84"/>
      <c r="E328" s="116"/>
      <c r="F328" s="188"/>
    </row>
    <row r="329" spans="1:8" s="161" customFormat="1">
      <c r="A329" s="116">
        <v>1</v>
      </c>
      <c r="B329" s="116" t="s">
        <v>421</v>
      </c>
      <c r="C329" s="8">
        <v>6600</v>
      </c>
      <c r="D329" s="8">
        <v>96614.79</v>
      </c>
      <c r="E329" s="116"/>
      <c r="F329" s="143"/>
      <c r="G329" s="160"/>
      <c r="H329" s="160"/>
    </row>
    <row r="330" spans="1:8" s="161" customFormat="1">
      <c r="A330" s="116">
        <v>2</v>
      </c>
      <c r="B330" s="116" t="s">
        <v>618</v>
      </c>
      <c r="C330" s="8">
        <v>0</v>
      </c>
      <c r="D330" s="8">
        <v>2500</v>
      </c>
      <c r="E330" s="116"/>
      <c r="F330" s="143"/>
      <c r="G330" s="160"/>
      <c r="H330" s="160"/>
    </row>
    <row r="331" spans="1:8" s="161" customFormat="1">
      <c r="A331" s="116">
        <v>3</v>
      </c>
      <c r="B331" s="116" t="s">
        <v>443</v>
      </c>
      <c r="C331" s="8">
        <v>0</v>
      </c>
      <c r="D331" s="8">
        <v>3050.3</v>
      </c>
      <c r="E331" s="116"/>
      <c r="F331" s="143"/>
      <c r="G331" s="160"/>
      <c r="H331" s="160"/>
    </row>
    <row r="332" spans="1:8" s="161" customFormat="1">
      <c r="A332" s="116">
        <v>4</v>
      </c>
      <c r="B332" s="116" t="s">
        <v>437</v>
      </c>
      <c r="C332" s="8">
        <v>0</v>
      </c>
      <c r="D332" s="8">
        <v>10000</v>
      </c>
      <c r="E332" s="116"/>
      <c r="F332" s="143"/>
      <c r="G332" s="160"/>
      <c r="H332" s="160"/>
    </row>
    <row r="333" spans="1:8" s="161" customFormat="1">
      <c r="A333" s="116">
        <v>5</v>
      </c>
      <c r="B333" s="116" t="s">
        <v>442</v>
      </c>
      <c r="C333" s="8">
        <v>0</v>
      </c>
      <c r="D333" s="8">
        <v>9000</v>
      </c>
      <c r="E333" s="116"/>
      <c r="F333" s="143"/>
      <c r="G333" s="160"/>
      <c r="H333" s="160"/>
    </row>
    <row r="334" spans="1:8" s="161" customFormat="1">
      <c r="A334" s="116">
        <v>6</v>
      </c>
      <c r="B334" s="116" t="s">
        <v>419</v>
      </c>
      <c r="C334" s="8">
        <v>0</v>
      </c>
      <c r="D334" s="8">
        <v>1000</v>
      </c>
      <c r="E334" s="116"/>
      <c r="F334" s="143"/>
      <c r="G334" s="160"/>
      <c r="H334" s="160"/>
    </row>
    <row r="335" spans="1:8" s="161" customFormat="1" ht="13.8" customHeight="1">
      <c r="A335" s="116">
        <v>7</v>
      </c>
      <c r="B335" s="116" t="s">
        <v>438</v>
      </c>
      <c r="C335" s="8">
        <v>0</v>
      </c>
      <c r="D335" s="8">
        <v>6000</v>
      </c>
      <c r="E335" s="116"/>
      <c r="F335" s="143"/>
      <c r="G335" s="160"/>
      <c r="H335" s="160"/>
    </row>
    <row r="336" spans="1:8" s="161" customFormat="1" ht="14.4" customHeight="1">
      <c r="A336" s="116">
        <v>8</v>
      </c>
      <c r="B336" s="116" t="s">
        <v>600</v>
      </c>
      <c r="C336" s="8">
        <v>0</v>
      </c>
      <c r="D336" s="8">
        <v>1810</v>
      </c>
      <c r="E336" s="116"/>
      <c r="F336" s="143"/>
      <c r="G336" s="160"/>
      <c r="H336" s="160"/>
    </row>
    <row r="337" spans="1:8" s="161" customFormat="1" ht="17.399999999999999" customHeight="1">
      <c r="A337" s="116">
        <v>9</v>
      </c>
      <c r="B337" s="116" t="s">
        <v>527</v>
      </c>
      <c r="C337" s="8">
        <v>0</v>
      </c>
      <c r="D337" s="8">
        <v>700</v>
      </c>
      <c r="E337" s="116"/>
      <c r="F337" s="143"/>
      <c r="G337" s="160"/>
      <c r="H337" s="160"/>
    </row>
    <row r="338" spans="1:8" s="161" customFormat="1">
      <c r="A338" s="116">
        <v>10</v>
      </c>
      <c r="B338" s="116" t="s">
        <v>625</v>
      </c>
      <c r="C338" s="8">
        <v>0</v>
      </c>
      <c r="D338" s="8">
        <v>810</v>
      </c>
      <c r="E338" s="116"/>
      <c r="F338" s="143"/>
      <c r="G338" s="160"/>
      <c r="H338" s="160"/>
    </row>
    <row r="339" spans="1:8" s="161" customFormat="1">
      <c r="A339" s="116">
        <v>11</v>
      </c>
      <c r="B339" s="116" t="s">
        <v>526</v>
      </c>
      <c r="C339" s="8">
        <v>0</v>
      </c>
      <c r="D339" s="8">
        <v>5000</v>
      </c>
      <c r="E339" s="116"/>
      <c r="F339" s="188"/>
    </row>
    <row r="340" spans="1:8" s="161" customFormat="1">
      <c r="A340" s="116">
        <v>12</v>
      </c>
      <c r="B340" s="116" t="s">
        <v>440</v>
      </c>
      <c r="C340" s="8">
        <v>0</v>
      </c>
      <c r="D340" s="8">
        <v>2500</v>
      </c>
      <c r="E340" s="116"/>
      <c r="F340" s="143"/>
      <c r="G340" s="160"/>
      <c r="H340" s="160"/>
    </row>
    <row r="341" spans="1:8" s="161" customFormat="1">
      <c r="A341" s="116">
        <v>13</v>
      </c>
      <c r="B341" s="116" t="s">
        <v>550</v>
      </c>
      <c r="C341" s="8">
        <v>0</v>
      </c>
      <c r="D341" s="8">
        <v>10000</v>
      </c>
      <c r="E341" s="116"/>
      <c r="F341" s="143"/>
      <c r="G341" s="160"/>
      <c r="H341" s="160"/>
    </row>
    <row r="342" spans="1:8" s="160" customFormat="1">
      <c r="A342" s="116">
        <v>14</v>
      </c>
      <c r="B342" s="116" t="s">
        <v>617</v>
      </c>
      <c r="C342" s="8">
        <v>0</v>
      </c>
      <c r="D342" s="8">
        <v>20670</v>
      </c>
      <c r="E342" s="116"/>
      <c r="F342" s="143"/>
    </row>
    <row r="343" spans="1:8" s="160" customFormat="1">
      <c r="A343" s="116">
        <v>15</v>
      </c>
      <c r="B343" s="116" t="s">
        <v>439</v>
      </c>
      <c r="C343" s="8">
        <v>0</v>
      </c>
      <c r="D343" s="8">
        <v>8000</v>
      </c>
      <c r="E343" s="116"/>
      <c r="F343" s="143"/>
    </row>
    <row r="344" spans="1:8" s="160" customFormat="1">
      <c r="A344" s="116">
        <v>16</v>
      </c>
      <c r="B344" s="116" t="s">
        <v>274</v>
      </c>
      <c r="C344" s="8">
        <v>0</v>
      </c>
      <c r="D344" s="8">
        <v>5000</v>
      </c>
      <c r="E344" s="116"/>
      <c r="F344" s="143"/>
    </row>
    <row r="345" spans="1:8" s="160" customFormat="1">
      <c r="A345" s="116">
        <v>17</v>
      </c>
      <c r="B345" s="116" t="s">
        <v>156</v>
      </c>
      <c r="C345" s="8">
        <v>0</v>
      </c>
      <c r="D345" s="8">
        <v>1500</v>
      </c>
      <c r="E345" s="116"/>
      <c r="F345" s="143"/>
    </row>
    <row r="346" spans="1:8" s="160" customFormat="1">
      <c r="A346" s="116"/>
      <c r="B346" s="114" t="s">
        <v>444</v>
      </c>
      <c r="C346" s="82">
        <f>SUM(C$329:C$345)</f>
        <v>6600</v>
      </c>
      <c r="D346" s="82">
        <f>SUM(D$329:D$345)</f>
        <v>184155.09</v>
      </c>
      <c r="E346" s="116"/>
      <c r="F346" s="143"/>
    </row>
    <row r="347" spans="1:8" s="160" customFormat="1">
      <c r="A347" s="116"/>
      <c r="B347" s="116"/>
      <c r="C347" s="8"/>
      <c r="D347" s="8"/>
      <c r="E347" s="116"/>
      <c r="F347" s="143"/>
    </row>
    <row r="348" spans="1:8" s="161" customFormat="1">
      <c r="A348" s="114"/>
      <c r="B348" s="118" t="s">
        <v>164</v>
      </c>
      <c r="C348" s="84"/>
      <c r="D348" s="84"/>
      <c r="E348" s="116"/>
      <c r="F348" s="143"/>
      <c r="G348" s="160"/>
      <c r="H348" s="160"/>
    </row>
    <row r="349" spans="1:8" s="160" customFormat="1">
      <c r="A349" s="116">
        <v>1</v>
      </c>
      <c r="B349" s="116" t="s">
        <v>662</v>
      </c>
      <c r="C349" s="8">
        <v>24300</v>
      </c>
      <c r="D349" s="8">
        <v>24300</v>
      </c>
      <c r="E349" s="116"/>
      <c r="F349" s="143"/>
    </row>
    <row r="350" spans="1:8">
      <c r="A350" s="116">
        <v>2</v>
      </c>
      <c r="B350" s="116" t="s">
        <v>620</v>
      </c>
      <c r="C350" s="8">
        <v>0</v>
      </c>
      <c r="D350" s="8">
        <v>1160</v>
      </c>
      <c r="E350" s="116"/>
      <c r="F350" s="143"/>
      <c r="G350" s="160"/>
      <c r="H350" s="160"/>
    </row>
    <row r="351" spans="1:8" s="160" customFormat="1">
      <c r="A351" s="116">
        <v>3</v>
      </c>
      <c r="B351" s="116" t="s">
        <v>551</v>
      </c>
      <c r="C351" s="8">
        <v>0</v>
      </c>
      <c r="D351" s="8">
        <v>1000</v>
      </c>
      <c r="E351" s="116"/>
      <c r="F351" s="18"/>
      <c r="G351" s="18"/>
      <c r="H351" s="18"/>
    </row>
    <row r="352" spans="1:8" s="18" customFormat="1">
      <c r="A352" s="116">
        <v>4</v>
      </c>
      <c r="B352" s="116" t="s">
        <v>437</v>
      </c>
      <c r="C352" s="8">
        <v>0</v>
      </c>
      <c r="D352" s="8">
        <v>9000</v>
      </c>
      <c r="E352" s="116"/>
    </row>
    <row r="353" spans="1:11" s="18" customFormat="1">
      <c r="A353" s="116">
        <v>5</v>
      </c>
      <c r="B353" s="116" t="s">
        <v>419</v>
      </c>
      <c r="C353" s="8">
        <v>0</v>
      </c>
      <c r="D353" s="8">
        <v>28345</v>
      </c>
      <c r="E353" s="116"/>
      <c r="F353"/>
      <c r="G353"/>
      <c r="H353"/>
    </row>
    <row r="354" spans="1:11" s="18" customFormat="1">
      <c r="A354" s="116">
        <v>6</v>
      </c>
      <c r="B354" s="116" t="s">
        <v>492</v>
      </c>
      <c r="C354" s="8">
        <v>0</v>
      </c>
      <c r="D354" s="8">
        <v>1000</v>
      </c>
      <c r="E354" s="116"/>
      <c r="F354"/>
      <c r="G354"/>
      <c r="H354"/>
    </row>
    <row r="355" spans="1:11" s="18" customFormat="1">
      <c r="A355" s="116">
        <v>7</v>
      </c>
      <c r="B355" s="116" t="s">
        <v>573</v>
      </c>
      <c r="C355" s="8">
        <v>0</v>
      </c>
      <c r="D355" s="8">
        <v>53700</v>
      </c>
      <c r="E355" s="116"/>
      <c r="F355"/>
      <c r="G355"/>
      <c r="H355"/>
    </row>
    <row r="356" spans="1:11" s="18" customFormat="1">
      <c r="A356" s="116">
        <v>8</v>
      </c>
      <c r="B356" s="116" t="s">
        <v>647</v>
      </c>
      <c r="C356" s="8">
        <v>0</v>
      </c>
      <c r="D356" s="8">
        <v>1500</v>
      </c>
      <c r="E356" s="116"/>
      <c r="F356"/>
      <c r="G356"/>
      <c r="H356"/>
    </row>
    <row r="357" spans="1:11" s="18" customFormat="1">
      <c r="A357" s="116">
        <v>9</v>
      </c>
      <c r="B357" s="116" t="s">
        <v>601</v>
      </c>
      <c r="C357" s="8">
        <v>0</v>
      </c>
      <c r="D357" s="8">
        <v>27250</v>
      </c>
      <c r="E357" s="116"/>
      <c r="F357"/>
      <c r="G357"/>
      <c r="H357"/>
    </row>
    <row r="358" spans="1:11" s="167" customFormat="1" ht="18">
      <c r="A358" s="116">
        <v>10</v>
      </c>
      <c r="B358" s="116" t="s">
        <v>607</v>
      </c>
      <c r="C358" s="8">
        <v>0</v>
      </c>
      <c r="D358" s="8">
        <v>11500</v>
      </c>
      <c r="E358" s="116"/>
      <c r="F358"/>
      <c r="G358"/>
      <c r="H358"/>
    </row>
    <row r="359" spans="1:11" ht="14.4" customHeight="1">
      <c r="A359" s="116">
        <v>11</v>
      </c>
      <c r="B359" s="116" t="s">
        <v>606</v>
      </c>
      <c r="C359" s="8">
        <v>0</v>
      </c>
      <c r="D359" s="8">
        <v>3500</v>
      </c>
      <c r="E359" s="116"/>
    </row>
    <row r="360" spans="1:11" s="18" customFormat="1">
      <c r="A360" s="116">
        <v>12</v>
      </c>
      <c r="B360" s="116" t="s">
        <v>626</v>
      </c>
      <c r="C360" s="8">
        <v>0</v>
      </c>
      <c r="D360" s="8">
        <v>3610</v>
      </c>
      <c r="E360" s="116"/>
      <c r="F360"/>
      <c r="G360"/>
      <c r="H360"/>
    </row>
    <row r="361" spans="1:11" s="18" customFormat="1">
      <c r="A361" s="116">
        <v>13</v>
      </c>
      <c r="B361" s="116" t="s">
        <v>592</v>
      </c>
      <c r="C361" s="8">
        <v>0</v>
      </c>
      <c r="D361" s="8">
        <v>850</v>
      </c>
      <c r="E361" s="116"/>
      <c r="F361"/>
      <c r="G361"/>
      <c r="H361"/>
    </row>
    <row r="362" spans="1:11" s="167" customFormat="1" ht="18">
      <c r="A362" s="116">
        <v>14</v>
      </c>
      <c r="B362" s="116" t="s">
        <v>602</v>
      </c>
      <c r="C362" s="8">
        <v>0</v>
      </c>
      <c r="D362" s="8">
        <v>16570</v>
      </c>
      <c r="E362" s="116"/>
      <c r="F362"/>
      <c r="G362"/>
      <c r="H362"/>
    </row>
    <row r="363" spans="1:11" s="138" customFormat="1">
      <c r="A363" s="116">
        <v>15</v>
      </c>
      <c r="B363" s="116" t="s">
        <v>636</v>
      </c>
      <c r="C363" s="8">
        <v>0</v>
      </c>
      <c r="D363" s="8">
        <v>3253.65</v>
      </c>
      <c r="E363" s="116"/>
      <c r="F363"/>
      <c r="G363"/>
      <c r="H363"/>
      <c r="I363"/>
      <c r="J363"/>
      <c r="K363"/>
    </row>
    <row r="364" spans="1:11" s="138" customFormat="1">
      <c r="A364" s="116">
        <v>16</v>
      </c>
      <c r="B364" s="116" t="s">
        <v>604</v>
      </c>
      <c r="C364" s="8">
        <v>0</v>
      </c>
      <c r="D364" s="8">
        <v>50692</v>
      </c>
      <c r="E364" s="116"/>
      <c r="F364"/>
      <c r="G364"/>
      <c r="H364"/>
      <c r="I364"/>
      <c r="J364"/>
      <c r="K364"/>
    </row>
    <row r="365" spans="1:11" s="166" customFormat="1" ht="18">
      <c r="A365" s="116">
        <v>17</v>
      </c>
      <c r="B365" s="116" t="s">
        <v>605</v>
      </c>
      <c r="C365" s="8">
        <v>0</v>
      </c>
      <c r="D365" s="8">
        <v>3500</v>
      </c>
      <c r="E365" s="116"/>
      <c r="F365"/>
      <c r="G365"/>
      <c r="H365"/>
    </row>
    <row r="366" spans="1:11" s="166" customFormat="1" ht="18">
      <c r="A366" s="116">
        <v>18</v>
      </c>
      <c r="B366" s="116" t="s">
        <v>603</v>
      </c>
      <c r="C366" s="8">
        <v>0</v>
      </c>
      <c r="D366" s="8">
        <v>6500</v>
      </c>
      <c r="E366" s="116"/>
      <c r="F366"/>
      <c r="G366"/>
      <c r="H366"/>
    </row>
    <row r="367" spans="1:11" s="172" customFormat="1" ht="18">
      <c r="A367" s="116">
        <v>19</v>
      </c>
      <c r="B367" s="116" t="s">
        <v>591</v>
      </c>
      <c r="C367" s="8">
        <v>0</v>
      </c>
      <c r="D367" s="8">
        <v>3000</v>
      </c>
      <c r="E367" s="116"/>
      <c r="F367"/>
      <c r="G367"/>
      <c r="H367"/>
      <c r="I367" s="166"/>
      <c r="J367" s="166"/>
      <c r="K367" s="166"/>
    </row>
    <row r="368" spans="1:11">
      <c r="A368" s="116">
        <v>20</v>
      </c>
      <c r="B368" s="116" t="s">
        <v>470</v>
      </c>
      <c r="C368" s="8">
        <v>0</v>
      </c>
      <c r="D368" s="8">
        <v>8610</v>
      </c>
      <c r="E368" s="116"/>
    </row>
    <row r="369" spans="1:8">
      <c r="A369" s="116">
        <v>21</v>
      </c>
      <c r="B369" s="116" t="s">
        <v>619</v>
      </c>
      <c r="C369" s="8">
        <v>0</v>
      </c>
      <c r="D369" s="8">
        <v>3000</v>
      </c>
      <c r="E369" s="116"/>
    </row>
    <row r="370" spans="1:8">
      <c r="A370" s="116">
        <v>22</v>
      </c>
      <c r="B370" s="116" t="s">
        <v>329</v>
      </c>
      <c r="C370" s="8">
        <v>0</v>
      </c>
      <c r="D370" s="8">
        <v>1000</v>
      </c>
      <c r="E370" s="116"/>
    </row>
    <row r="371" spans="1:8" ht="13.8" customHeight="1">
      <c r="A371" s="116">
        <v>23</v>
      </c>
      <c r="B371" s="116" t="s">
        <v>579</v>
      </c>
      <c r="C371" s="8">
        <v>0</v>
      </c>
      <c r="D371" s="8">
        <v>11512</v>
      </c>
      <c r="E371" s="116"/>
    </row>
    <row r="372" spans="1:8" ht="13.8" customHeight="1">
      <c r="A372" s="116">
        <v>24</v>
      </c>
      <c r="B372" s="116" t="s">
        <v>427</v>
      </c>
      <c r="C372" s="8">
        <v>0</v>
      </c>
      <c r="D372" s="8">
        <v>26000</v>
      </c>
      <c r="E372" s="116"/>
    </row>
    <row r="373" spans="1:8" ht="13.8" customHeight="1">
      <c r="A373" s="116">
        <v>25</v>
      </c>
      <c r="B373" s="116" t="s">
        <v>528</v>
      </c>
      <c r="C373" s="8">
        <v>0</v>
      </c>
      <c r="D373" s="8">
        <v>6500</v>
      </c>
      <c r="E373" s="116"/>
    </row>
    <row r="374" spans="1:8" ht="13.8" customHeight="1">
      <c r="A374" s="116">
        <v>26</v>
      </c>
      <c r="B374" s="116" t="s">
        <v>590</v>
      </c>
      <c r="C374" s="8">
        <v>0</v>
      </c>
      <c r="D374" s="8">
        <v>3000</v>
      </c>
      <c r="E374" s="116"/>
    </row>
    <row r="375" spans="1:8">
      <c r="A375" s="116">
        <v>27</v>
      </c>
      <c r="B375" s="116" t="s">
        <v>621</v>
      </c>
      <c r="C375" s="8">
        <v>0</v>
      </c>
      <c r="D375" s="8">
        <v>700</v>
      </c>
      <c r="E375" s="116"/>
    </row>
    <row r="376" spans="1:8">
      <c r="A376" s="116">
        <v>28</v>
      </c>
      <c r="B376" s="116" t="s">
        <v>156</v>
      </c>
      <c r="C376" s="8">
        <v>0</v>
      </c>
      <c r="D376" s="8">
        <v>9700</v>
      </c>
      <c r="E376" s="116"/>
    </row>
    <row r="377" spans="1:8" s="166" customFormat="1" ht="18">
      <c r="A377" s="116"/>
      <c r="B377" s="114" t="s">
        <v>445</v>
      </c>
      <c r="C377" s="82">
        <f>SUM(C$349:C$376)</f>
        <v>24300</v>
      </c>
      <c r="D377" s="82">
        <f>SUM(D$349:D$376)</f>
        <v>320252.65000000002</v>
      </c>
      <c r="E377" s="116"/>
      <c r="F377"/>
      <c r="G377"/>
      <c r="H377"/>
    </row>
    <row r="378" spans="1:8">
      <c r="A378" s="116"/>
      <c r="B378" s="116"/>
      <c r="C378" s="8"/>
      <c r="D378" s="8"/>
      <c r="E378" s="116"/>
    </row>
    <row r="379" spans="1:8">
      <c r="A379" s="114"/>
      <c r="B379" s="204" t="s">
        <v>454</v>
      </c>
      <c r="C379" s="204"/>
      <c r="D379" s="82"/>
      <c r="E379" s="182"/>
    </row>
    <row r="380" spans="1:8">
      <c r="A380" s="139" t="s">
        <v>337</v>
      </c>
      <c r="B380" s="132" t="s">
        <v>453</v>
      </c>
      <c r="C380" s="133">
        <v>10918</v>
      </c>
      <c r="D380" s="133">
        <v>10918</v>
      </c>
      <c r="E380" s="143"/>
    </row>
    <row r="381" spans="1:8">
      <c r="A381" s="139" t="s">
        <v>338</v>
      </c>
      <c r="B381" s="132" t="s">
        <v>663</v>
      </c>
      <c r="C381" s="133">
        <v>1300</v>
      </c>
      <c r="D381" s="133">
        <v>1300</v>
      </c>
      <c r="E381" s="143"/>
    </row>
    <row r="382" spans="1:8">
      <c r="A382" s="139" t="s">
        <v>339</v>
      </c>
      <c r="B382" s="132" t="s">
        <v>441</v>
      </c>
      <c r="C382" s="135">
        <v>500</v>
      </c>
      <c r="D382" s="133">
        <v>16381</v>
      </c>
      <c r="E382" s="143"/>
    </row>
    <row r="383" spans="1:8">
      <c r="A383" s="139" t="s">
        <v>341</v>
      </c>
      <c r="B383" s="132" t="s">
        <v>664</v>
      </c>
      <c r="C383" s="135">
        <v>500</v>
      </c>
      <c r="D383" s="135">
        <v>500</v>
      </c>
      <c r="E383" s="143"/>
    </row>
    <row r="384" spans="1:8" s="166" customFormat="1" ht="18">
      <c r="A384" s="139" t="s">
        <v>342</v>
      </c>
      <c r="B384" s="132" t="s">
        <v>216</v>
      </c>
      <c r="C384" s="135">
        <v>200</v>
      </c>
      <c r="D384" s="133">
        <v>10700</v>
      </c>
      <c r="E384" s="143"/>
      <c r="F384"/>
      <c r="G384"/>
      <c r="H384"/>
    </row>
    <row r="385" spans="1:8">
      <c r="A385" s="139" t="s">
        <v>343</v>
      </c>
      <c r="B385" s="132" t="s">
        <v>637</v>
      </c>
      <c r="C385" s="142">
        <v>0</v>
      </c>
      <c r="D385" s="133">
        <v>6000</v>
      </c>
      <c r="E385" s="143"/>
    </row>
    <row r="386" spans="1:8" s="166" customFormat="1" ht="18">
      <c r="A386" s="139" t="s">
        <v>344</v>
      </c>
      <c r="B386" s="132" t="s">
        <v>452</v>
      </c>
      <c r="C386" s="142">
        <v>0</v>
      </c>
      <c r="D386" s="133">
        <v>4470</v>
      </c>
      <c r="E386" s="143"/>
      <c r="F386"/>
      <c r="G386"/>
      <c r="H386"/>
    </row>
    <row r="387" spans="1:8">
      <c r="A387" s="139" t="s">
        <v>476</v>
      </c>
      <c r="B387" s="132" t="s">
        <v>507</v>
      </c>
      <c r="C387" s="142">
        <v>0</v>
      </c>
      <c r="D387" s="133">
        <v>9900</v>
      </c>
      <c r="E387" s="143"/>
    </row>
    <row r="388" spans="1:8">
      <c r="A388" s="139" t="s">
        <v>480</v>
      </c>
      <c r="B388" s="132" t="s">
        <v>147</v>
      </c>
      <c r="C388" s="142">
        <v>0</v>
      </c>
      <c r="D388" s="133">
        <v>3900</v>
      </c>
      <c r="E388" s="143"/>
    </row>
    <row r="389" spans="1:8">
      <c r="A389" s="114"/>
      <c r="B389" s="196" t="s">
        <v>455</v>
      </c>
      <c r="C389" s="173">
        <f>SUM(C380:C388)</f>
        <v>13418</v>
      </c>
      <c r="D389" s="82">
        <f>SUM(D380:D388)</f>
        <v>64069</v>
      </c>
      <c r="E389" s="116"/>
    </row>
    <row r="390" spans="1:8">
      <c r="A390" s="114"/>
      <c r="B390" s="196"/>
      <c r="C390" s="173"/>
      <c r="D390" s="82"/>
      <c r="E390" s="116"/>
    </row>
    <row r="391" spans="1:8">
      <c r="A391" s="116"/>
      <c r="B391" s="114" t="s">
        <v>165</v>
      </c>
      <c r="C391" s="82">
        <f>C389+C377+C346</f>
        <v>44318</v>
      </c>
      <c r="D391" s="82">
        <f>D389+D377+D346</f>
        <v>568476.74</v>
      </c>
      <c r="E391" s="116"/>
    </row>
    <row r="392" spans="1:8">
      <c r="A392" s="116"/>
      <c r="B392" s="116"/>
      <c r="C392" s="8"/>
      <c r="D392" s="8"/>
      <c r="E392" s="116"/>
    </row>
    <row r="393" spans="1:8" s="166" customFormat="1" ht="18">
      <c r="A393" s="114" t="s">
        <v>648</v>
      </c>
      <c r="B393" s="117" t="s">
        <v>169</v>
      </c>
      <c r="C393" s="83"/>
      <c r="D393" s="83"/>
      <c r="E393" s="116"/>
      <c r="F393"/>
      <c r="G393"/>
      <c r="H393"/>
    </row>
    <row r="394" spans="1:8">
      <c r="A394" s="116">
        <v>1</v>
      </c>
      <c r="B394" s="116" t="s">
        <v>665</v>
      </c>
      <c r="C394" s="8">
        <v>15000</v>
      </c>
      <c r="D394" s="8">
        <v>15000</v>
      </c>
      <c r="E394" s="116"/>
    </row>
    <row r="395" spans="1:8">
      <c r="A395" s="116">
        <v>2</v>
      </c>
      <c r="B395" s="116" t="s">
        <v>429</v>
      </c>
      <c r="C395" s="8">
        <v>10000</v>
      </c>
      <c r="D395" s="8">
        <v>40000</v>
      </c>
      <c r="E395" s="116"/>
    </row>
    <row r="396" spans="1:8">
      <c r="A396" s="116">
        <v>3</v>
      </c>
      <c r="B396" s="116" t="s">
        <v>580</v>
      </c>
      <c r="C396" s="8">
        <v>3000</v>
      </c>
      <c r="D396" s="8">
        <v>22940</v>
      </c>
      <c r="E396" s="116"/>
    </row>
    <row r="397" spans="1:8">
      <c r="A397" s="116">
        <v>4</v>
      </c>
      <c r="B397" s="116" t="s">
        <v>593</v>
      </c>
      <c r="C397" s="8">
        <v>0</v>
      </c>
      <c r="D397" s="8">
        <v>1200</v>
      </c>
      <c r="E397" s="116"/>
    </row>
    <row r="398" spans="1:8">
      <c r="A398" s="116">
        <v>5</v>
      </c>
      <c r="B398" s="116" t="s">
        <v>574</v>
      </c>
      <c r="C398" s="8">
        <v>0</v>
      </c>
      <c r="D398" s="8">
        <v>10000</v>
      </c>
      <c r="E398" s="116"/>
    </row>
    <row r="399" spans="1:8">
      <c r="A399" s="116">
        <v>6</v>
      </c>
      <c r="B399" s="116" t="s">
        <v>430</v>
      </c>
      <c r="C399" s="8">
        <v>0</v>
      </c>
      <c r="D399" s="8">
        <v>35000</v>
      </c>
      <c r="E399" s="116"/>
    </row>
    <row r="400" spans="1:8">
      <c r="A400" s="116">
        <v>7</v>
      </c>
      <c r="B400" s="116" t="s">
        <v>552</v>
      </c>
      <c r="C400" s="8">
        <v>0</v>
      </c>
      <c r="D400" s="8">
        <v>5000</v>
      </c>
      <c r="E400" s="116"/>
    </row>
    <row r="401" spans="1:11">
      <c r="A401" s="116">
        <v>8</v>
      </c>
      <c r="B401" s="116" t="s">
        <v>471</v>
      </c>
      <c r="C401" s="8">
        <v>0</v>
      </c>
      <c r="D401" s="8">
        <v>85000</v>
      </c>
      <c r="E401" s="116"/>
    </row>
    <row r="402" spans="1:11" s="160" customFormat="1">
      <c r="A402" s="116"/>
      <c r="B402" s="114" t="s">
        <v>172</v>
      </c>
      <c r="C402" s="82">
        <f>SUM(C$394:C$401)</f>
        <v>28000</v>
      </c>
      <c r="D402" s="82">
        <f>SUM(D$394:D$401)</f>
        <v>214140</v>
      </c>
      <c r="E402" s="116"/>
      <c r="F402"/>
      <c r="G402"/>
      <c r="H402"/>
    </row>
    <row r="403" spans="1:11">
      <c r="A403" s="116"/>
      <c r="B403" s="116"/>
      <c r="C403" s="8"/>
      <c r="D403" s="8"/>
      <c r="E403" s="116"/>
    </row>
    <row r="404" spans="1:11">
      <c r="A404" s="114" t="s">
        <v>649</v>
      </c>
      <c r="B404" s="117" t="s">
        <v>390</v>
      </c>
      <c r="C404" s="83"/>
      <c r="D404" s="83"/>
      <c r="E404" s="116"/>
    </row>
    <row r="405" spans="1:11">
      <c r="A405" s="114"/>
      <c r="B405" s="118" t="s">
        <v>397</v>
      </c>
      <c r="C405" s="84"/>
      <c r="D405" s="84"/>
      <c r="E405" s="116"/>
    </row>
    <row r="406" spans="1:11" s="166" customFormat="1" ht="18">
      <c r="A406" s="116">
        <v>1</v>
      </c>
      <c r="B406" s="116" t="s">
        <v>508</v>
      </c>
      <c r="C406" s="8">
        <v>0</v>
      </c>
      <c r="D406" s="8">
        <v>96100</v>
      </c>
      <c r="E406" s="116"/>
      <c r="F406"/>
      <c r="G406"/>
      <c r="H406"/>
    </row>
    <row r="407" spans="1:11">
      <c r="A407" s="116"/>
      <c r="B407" s="114" t="s">
        <v>424</v>
      </c>
      <c r="C407" s="82">
        <f>SUM(C$406:C$406)</f>
        <v>0</v>
      </c>
      <c r="D407" s="82">
        <f>SUM(D$406:D$406)</f>
        <v>96100</v>
      </c>
      <c r="E407" s="116"/>
    </row>
    <row r="408" spans="1:11">
      <c r="A408" s="116"/>
      <c r="B408" s="116"/>
      <c r="C408" s="8"/>
      <c r="D408" s="8"/>
      <c r="E408" s="116"/>
    </row>
    <row r="409" spans="1:11" s="166" customFormat="1" ht="18">
      <c r="A409" s="114"/>
      <c r="B409" s="118" t="s">
        <v>398</v>
      </c>
      <c r="C409" s="84"/>
      <c r="D409" s="84"/>
      <c r="E409" s="116"/>
      <c r="F409"/>
      <c r="G409"/>
      <c r="H409"/>
    </row>
    <row r="410" spans="1:11" ht="18">
      <c r="A410" s="116">
        <v>1</v>
      </c>
      <c r="B410" s="116" t="s">
        <v>666</v>
      </c>
      <c r="C410" s="8">
        <v>10000</v>
      </c>
      <c r="D410" s="8">
        <v>10000</v>
      </c>
      <c r="E410" s="116"/>
      <c r="F410" s="166"/>
      <c r="G410" s="166"/>
      <c r="H410" s="166"/>
    </row>
    <row r="411" spans="1:11">
      <c r="A411" s="116">
        <v>2</v>
      </c>
      <c r="B411" s="116" t="s">
        <v>667</v>
      </c>
      <c r="C411" s="8">
        <v>1233.5</v>
      </c>
      <c r="D411" s="8">
        <v>2083.5</v>
      </c>
      <c r="E411" s="116"/>
      <c r="F411" s="138"/>
    </row>
    <row r="412" spans="1:11" s="166" customFormat="1" ht="18">
      <c r="A412" s="116">
        <v>3</v>
      </c>
      <c r="B412" s="116" t="s">
        <v>584</v>
      </c>
      <c r="C412" s="8">
        <v>1000</v>
      </c>
      <c r="D412" s="8">
        <v>82970</v>
      </c>
      <c r="E412" s="116"/>
      <c r="F412"/>
      <c r="G412"/>
      <c r="H412"/>
    </row>
    <row r="413" spans="1:11" s="138" customFormat="1">
      <c r="A413" s="116">
        <v>4</v>
      </c>
      <c r="B413" s="116" t="s">
        <v>511</v>
      </c>
      <c r="C413" s="8">
        <v>850</v>
      </c>
      <c r="D413" s="8">
        <v>67150</v>
      </c>
      <c r="E413" s="116"/>
      <c r="F413" s="18"/>
      <c r="G413" s="18"/>
      <c r="H413" s="18"/>
      <c r="I413"/>
      <c r="J413"/>
      <c r="K413"/>
    </row>
    <row r="414" spans="1:11">
      <c r="A414" s="116">
        <v>5</v>
      </c>
      <c r="B414" s="116" t="s">
        <v>608</v>
      </c>
      <c r="C414" s="8">
        <v>70</v>
      </c>
      <c r="D414" s="8">
        <v>2990</v>
      </c>
      <c r="E414" s="116"/>
    </row>
    <row r="415" spans="1:11" s="18" customFormat="1">
      <c r="A415" s="116">
        <v>6</v>
      </c>
      <c r="B415" s="116" t="s">
        <v>495</v>
      </c>
      <c r="C415" s="8">
        <v>0</v>
      </c>
      <c r="D415" s="8">
        <v>52235</v>
      </c>
      <c r="E415" s="116"/>
      <c r="F415"/>
      <c r="G415"/>
      <c r="H415"/>
    </row>
    <row r="416" spans="1:11">
      <c r="A416" s="116">
        <v>7</v>
      </c>
      <c r="B416" s="116" t="s">
        <v>447</v>
      </c>
      <c r="C416" s="8">
        <v>0</v>
      </c>
      <c r="D416" s="8">
        <v>750</v>
      </c>
      <c r="E416" s="116"/>
    </row>
    <row r="417" spans="1:11">
      <c r="A417" s="116">
        <v>8</v>
      </c>
      <c r="B417" s="116" t="s">
        <v>531</v>
      </c>
      <c r="C417" s="8">
        <v>0</v>
      </c>
      <c r="D417" s="8">
        <v>3300</v>
      </c>
      <c r="E417" s="116"/>
    </row>
    <row r="418" spans="1:11">
      <c r="A418" s="116">
        <v>9</v>
      </c>
      <c r="B418" s="116" t="s">
        <v>510</v>
      </c>
      <c r="C418" s="8">
        <v>0</v>
      </c>
      <c r="D418" s="8">
        <v>1500</v>
      </c>
      <c r="E418" s="116"/>
    </row>
    <row r="419" spans="1:11">
      <c r="A419" s="116">
        <v>10</v>
      </c>
      <c r="B419" s="116" t="s">
        <v>529</v>
      </c>
      <c r="C419" s="8">
        <v>0</v>
      </c>
      <c r="D419" s="8">
        <v>16600</v>
      </c>
      <c r="E419" s="116"/>
    </row>
    <row r="420" spans="1:11">
      <c r="A420" s="116">
        <v>11</v>
      </c>
      <c r="B420" s="116" t="s">
        <v>650</v>
      </c>
      <c r="C420" s="8">
        <v>0</v>
      </c>
      <c r="D420" s="8">
        <v>2000</v>
      </c>
      <c r="E420" s="116"/>
    </row>
    <row r="421" spans="1:11">
      <c r="A421" s="116">
        <v>12</v>
      </c>
      <c r="B421" s="116" t="s">
        <v>345</v>
      </c>
      <c r="C421" s="8">
        <v>0</v>
      </c>
      <c r="D421" s="8">
        <v>85674</v>
      </c>
      <c r="E421" s="116"/>
    </row>
    <row r="422" spans="1:11">
      <c r="A422" s="116">
        <v>13</v>
      </c>
      <c r="B422" s="116" t="s">
        <v>493</v>
      </c>
      <c r="C422" s="8">
        <v>0</v>
      </c>
      <c r="D422" s="8">
        <v>400</v>
      </c>
      <c r="E422" s="116"/>
    </row>
    <row r="423" spans="1:11">
      <c r="A423" s="116">
        <v>14</v>
      </c>
      <c r="B423" s="116" t="s">
        <v>530</v>
      </c>
      <c r="C423" s="8">
        <v>0</v>
      </c>
      <c r="D423" s="8">
        <v>1000</v>
      </c>
      <c r="E423" s="116"/>
    </row>
    <row r="424" spans="1:11">
      <c r="A424" s="116">
        <v>15</v>
      </c>
      <c r="B424" s="116" t="s">
        <v>566</v>
      </c>
      <c r="C424" s="8">
        <v>0</v>
      </c>
      <c r="D424" s="8">
        <v>23500</v>
      </c>
      <c r="E424" s="116"/>
    </row>
    <row r="425" spans="1:11" ht="18">
      <c r="A425" s="116">
        <v>16</v>
      </c>
      <c r="B425" s="116" t="s">
        <v>594</v>
      </c>
      <c r="C425" s="8">
        <v>0</v>
      </c>
      <c r="D425" s="8">
        <v>3250</v>
      </c>
      <c r="E425" s="116"/>
      <c r="F425" s="166"/>
      <c r="G425" s="166"/>
      <c r="H425" s="166"/>
    </row>
    <row r="426" spans="1:11">
      <c r="A426" s="116">
        <v>17</v>
      </c>
      <c r="B426" s="116" t="s">
        <v>627</v>
      </c>
      <c r="C426" s="8">
        <v>0</v>
      </c>
      <c r="D426" s="8">
        <v>7860</v>
      </c>
      <c r="E426" s="116"/>
    </row>
    <row r="427" spans="1:11" s="166" customFormat="1" ht="18">
      <c r="A427" s="116">
        <v>18</v>
      </c>
      <c r="B427" s="116" t="s">
        <v>609</v>
      </c>
      <c r="C427" s="8">
        <v>0</v>
      </c>
      <c r="D427" s="8">
        <v>1000</v>
      </c>
      <c r="E427" s="116"/>
      <c r="F427"/>
      <c r="G427"/>
      <c r="H427"/>
    </row>
    <row r="428" spans="1:11">
      <c r="A428" s="116">
        <v>19</v>
      </c>
      <c r="B428" s="116" t="s">
        <v>494</v>
      </c>
      <c r="C428" s="8">
        <v>0</v>
      </c>
      <c r="D428" s="8">
        <v>15400</v>
      </c>
      <c r="E428" s="116"/>
      <c r="F428" s="138"/>
    </row>
    <row r="429" spans="1:11">
      <c r="A429" s="116">
        <v>20</v>
      </c>
      <c r="B429" s="116" t="s">
        <v>509</v>
      </c>
      <c r="C429" s="8">
        <v>0</v>
      </c>
      <c r="D429" s="8">
        <v>88700</v>
      </c>
      <c r="E429" s="116"/>
    </row>
    <row r="430" spans="1:11" s="138" customFormat="1">
      <c r="A430" s="116">
        <v>21</v>
      </c>
      <c r="B430" s="116" t="s">
        <v>512</v>
      </c>
      <c r="C430" s="8">
        <v>0</v>
      </c>
      <c r="D430" s="8">
        <v>23990</v>
      </c>
      <c r="E430" s="116"/>
      <c r="F430" s="18"/>
      <c r="G430" s="18"/>
      <c r="H430" s="18"/>
      <c r="I430"/>
      <c r="J430"/>
      <c r="K430"/>
    </row>
    <row r="431" spans="1:11">
      <c r="A431" s="116"/>
      <c r="B431" s="114" t="s">
        <v>425</v>
      </c>
      <c r="C431" s="82">
        <f>SUM(C$410:C$430)</f>
        <v>13153.5</v>
      </c>
      <c r="D431" s="82">
        <f>SUM(D$410:D$430)</f>
        <v>492352.5</v>
      </c>
      <c r="E431" s="116"/>
    </row>
    <row r="432" spans="1:11" s="18" customFormat="1">
      <c r="A432" s="116"/>
      <c r="B432" s="116"/>
      <c r="C432" s="8"/>
      <c r="D432" s="8"/>
      <c r="E432" s="116"/>
      <c r="F432"/>
      <c r="G432"/>
      <c r="H432"/>
    </row>
    <row r="433" spans="1:8">
      <c r="A433" s="116"/>
      <c r="B433" s="114" t="s">
        <v>403</v>
      </c>
      <c r="C433" s="82">
        <f>C431+C407</f>
        <v>13153.5</v>
      </c>
      <c r="D433" s="82">
        <f>D431+D407</f>
        <v>588452.5</v>
      </c>
      <c r="E433" s="116"/>
    </row>
    <row r="434" spans="1:8">
      <c r="A434" s="116"/>
      <c r="B434" s="116"/>
      <c r="C434" s="8"/>
      <c r="D434" s="8"/>
      <c r="E434" s="116"/>
      <c r="F434" s="143"/>
      <c r="G434" s="160"/>
      <c r="H434" s="160"/>
    </row>
    <row r="435" spans="1:8">
      <c r="A435" s="114" t="s">
        <v>167</v>
      </c>
      <c r="B435" s="117" t="s">
        <v>173</v>
      </c>
      <c r="C435" s="83">
        <v>0</v>
      </c>
      <c r="D435" s="83">
        <v>5000</v>
      </c>
      <c r="E435" s="116"/>
      <c r="F435" s="143"/>
      <c r="G435" s="160"/>
      <c r="H435" s="160"/>
    </row>
    <row r="436" spans="1:8">
      <c r="A436" s="116"/>
      <c r="B436" s="116"/>
      <c r="C436" s="8"/>
      <c r="D436" s="8"/>
      <c r="E436" s="116"/>
      <c r="F436" s="143"/>
      <c r="G436" s="160"/>
      <c r="H436" s="160"/>
    </row>
    <row r="437" spans="1:8">
      <c r="A437" s="116"/>
      <c r="B437" s="114" t="s">
        <v>175</v>
      </c>
      <c r="C437" s="82">
        <f>C435+C433+C402+C391+C325+C318+C313+C303+C191+C184+C148+C144</f>
        <v>15556372.33</v>
      </c>
      <c r="D437" s="82">
        <f>D435+D433+D402+D391+D325+D318+D313+D303+D191+D184+D148+D144</f>
        <v>33926997.25</v>
      </c>
      <c r="E437" s="116"/>
      <c r="F437" s="143"/>
      <c r="G437" s="160"/>
      <c r="H437" s="160"/>
    </row>
    <row r="438" spans="1:8">
      <c r="A438" s="116"/>
      <c r="B438" s="116" t="s">
        <v>448</v>
      </c>
      <c r="C438" s="8">
        <v>0</v>
      </c>
      <c r="D438" s="8">
        <v>311729</v>
      </c>
      <c r="E438" s="136"/>
      <c r="F438" s="116"/>
    </row>
    <row r="439" spans="1:8" ht="21">
      <c r="A439" s="177"/>
      <c r="B439" s="177" t="s">
        <v>449</v>
      </c>
      <c r="C439" s="178">
        <f>C59-C437</f>
        <v>4889.2599999997765</v>
      </c>
      <c r="D439" s="178">
        <f>D59-D437-D438</f>
        <v>-3954530.3799999952</v>
      </c>
      <c r="E439" s="195"/>
      <c r="F439" s="174"/>
    </row>
  </sheetData>
  <sortState ref="B161:G180">
    <sortCondition descending="1" ref="C161:C180"/>
  </sortState>
  <mergeCells count="4">
    <mergeCell ref="A29:B29"/>
    <mergeCell ref="B136:C136"/>
    <mergeCell ref="B140:C140"/>
    <mergeCell ref="B379:C379"/>
  </mergeCells>
  <pageMargins left="0.2" right="0.2" top="0.28000000000000003" bottom="0.34" header="0.24" footer="0.3"/>
  <pageSetup paperSize="9"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1"/>
  <sheetViews>
    <sheetView view="pageBreakPreview" topLeftCell="A14" zoomScale="60" zoomScaleNormal="100" workbookViewId="0">
      <selection activeCell="C43" sqref="C43"/>
    </sheetView>
  </sheetViews>
  <sheetFormatPr defaultRowHeight="14.4"/>
  <cols>
    <col min="1" max="1" width="25.109375" style="63" customWidth="1"/>
    <col min="2" max="2" width="19.44140625" style="63" customWidth="1"/>
    <col min="3" max="3" width="20.109375" style="63" customWidth="1"/>
    <col min="4" max="4" width="16.109375" style="63" customWidth="1"/>
    <col min="5" max="5" width="20.88671875" style="63" customWidth="1"/>
    <col min="6" max="6" width="20.5546875" style="64" customWidth="1"/>
    <col min="7" max="7" width="22.33203125" style="64" customWidth="1"/>
    <col min="8" max="8" width="20.109375" style="74" customWidth="1"/>
    <col min="9" max="9" width="20.88671875" style="74" customWidth="1"/>
    <col min="10" max="10" width="25.109375" customWidth="1"/>
    <col min="11" max="11" width="21.5546875" customWidth="1"/>
    <col min="12" max="12" width="16.6640625" customWidth="1"/>
    <col min="13" max="13" width="15.44140625" customWidth="1"/>
    <col min="14" max="14" width="15.33203125" customWidth="1"/>
    <col min="15" max="15" width="16" customWidth="1"/>
  </cols>
  <sheetData>
    <row r="1" spans="1:10">
      <c r="A1" s="21"/>
      <c r="B1" s="22"/>
      <c r="C1" s="22"/>
      <c r="D1" s="22"/>
      <c r="E1" s="22"/>
      <c r="F1" s="23"/>
      <c r="G1" s="23"/>
      <c r="H1" s="65"/>
      <c r="I1" s="65"/>
    </row>
    <row r="2" spans="1:10">
      <c r="A2" s="21"/>
      <c r="B2" s="22"/>
      <c r="C2" s="22"/>
      <c r="D2" s="22"/>
      <c r="E2" s="22"/>
      <c r="F2" s="23"/>
      <c r="G2" s="23"/>
      <c r="H2" s="65"/>
      <c r="I2" s="65"/>
    </row>
    <row r="3" spans="1:10">
      <c r="A3" s="21"/>
      <c r="B3" s="22"/>
      <c r="C3" s="22"/>
      <c r="D3" s="22"/>
      <c r="E3" s="22"/>
      <c r="F3" s="23"/>
      <c r="G3" s="23"/>
      <c r="H3" s="65"/>
      <c r="I3" s="65"/>
    </row>
    <row r="4" spans="1:10">
      <c r="A4" s="21"/>
      <c r="B4" s="22"/>
      <c r="C4" s="22"/>
      <c r="D4" s="22"/>
      <c r="E4" s="22"/>
      <c r="F4" s="23"/>
      <c r="G4" s="23"/>
      <c r="H4" s="65"/>
      <c r="I4" s="65"/>
    </row>
    <row r="5" spans="1:10" s="156" customFormat="1">
      <c r="A5" s="152" t="s">
        <v>188</v>
      </c>
      <c r="B5" s="153" t="s">
        <v>404</v>
      </c>
      <c r="C5" s="154" t="s">
        <v>405</v>
      </c>
      <c r="D5" s="153" t="s">
        <v>406</v>
      </c>
      <c r="E5" s="153" t="s">
        <v>407</v>
      </c>
      <c r="F5" s="153" t="s">
        <v>408</v>
      </c>
      <c r="G5" s="153" t="s">
        <v>409</v>
      </c>
      <c r="H5" s="153" t="s">
        <v>410</v>
      </c>
      <c r="I5" s="155" t="s">
        <v>411</v>
      </c>
    </row>
    <row r="6" spans="1:10">
      <c r="A6" s="24" t="s">
        <v>189</v>
      </c>
      <c r="B6" s="25">
        <v>2036429</v>
      </c>
      <c r="C6" s="26">
        <v>2521180</v>
      </c>
      <c r="D6" s="25">
        <v>1477664</v>
      </c>
      <c r="E6" s="27">
        <v>1830642</v>
      </c>
      <c r="F6" s="27">
        <v>1726000</v>
      </c>
      <c r="G6" s="66">
        <v>955185</v>
      </c>
      <c r="H6" s="66">
        <v>1194978</v>
      </c>
      <c r="I6" s="78">
        <f>547567+I8</f>
        <v>679626</v>
      </c>
    </row>
    <row r="7" spans="1:10">
      <c r="A7" s="24" t="s">
        <v>190</v>
      </c>
      <c r="B7" s="25">
        <v>737000</v>
      </c>
      <c r="C7" s="26">
        <v>3013100</v>
      </c>
      <c r="D7" s="25">
        <v>4444300</v>
      </c>
      <c r="E7" s="27">
        <v>5997000</v>
      </c>
      <c r="F7" s="27">
        <v>7482000</v>
      </c>
      <c r="G7" s="66">
        <v>7915750</v>
      </c>
      <c r="H7" s="66">
        <v>8453100</v>
      </c>
      <c r="I7" s="78">
        <f>8397150+I8</f>
        <v>8529209</v>
      </c>
    </row>
    <row r="8" spans="1:10">
      <c r="A8" s="24" t="s">
        <v>191</v>
      </c>
      <c r="B8" s="25">
        <v>737000</v>
      </c>
      <c r="C8" s="26">
        <v>2276100</v>
      </c>
      <c r="D8" s="25">
        <v>1450000</v>
      </c>
      <c r="E8" s="27">
        <v>1400000</v>
      </c>
      <c r="F8" s="27">
        <f>[1]Сводный!C146</f>
        <v>1450000</v>
      </c>
      <c r="G8" s="66">
        <v>500000</v>
      </c>
      <c r="H8" s="66">
        <v>500000</v>
      </c>
      <c r="I8" s="78">
        <v>132059</v>
      </c>
    </row>
    <row r="9" spans="1:10">
      <c r="A9" s="24"/>
      <c r="B9" s="28"/>
      <c r="C9" s="29"/>
      <c r="D9" s="28"/>
      <c r="E9" s="27"/>
      <c r="F9" s="27"/>
      <c r="G9" s="66"/>
      <c r="H9" s="66"/>
      <c r="I9" s="78"/>
    </row>
    <row r="10" spans="1:10">
      <c r="A10" s="24"/>
      <c r="B10" s="28"/>
      <c r="C10" s="29"/>
      <c r="D10" s="28"/>
      <c r="E10" s="27"/>
      <c r="F10" s="27"/>
      <c r="G10" s="66"/>
      <c r="H10" s="66"/>
      <c r="I10" s="78"/>
    </row>
    <row r="11" spans="1:10">
      <c r="A11" s="24"/>
      <c r="B11" s="28"/>
      <c r="C11" s="29"/>
      <c r="D11" s="28"/>
      <c r="E11" s="27"/>
      <c r="F11" s="27"/>
      <c r="G11" s="66"/>
      <c r="H11" s="66"/>
      <c r="I11" s="77"/>
    </row>
    <row r="12" spans="1:10">
      <c r="A12" s="21"/>
      <c r="B12" s="22"/>
      <c r="C12" s="22"/>
      <c r="D12" s="22"/>
      <c r="E12" s="22"/>
      <c r="F12" s="23"/>
      <c r="G12" s="23"/>
      <c r="H12" s="65"/>
      <c r="I12" s="65"/>
    </row>
    <row r="13" spans="1:10">
      <c r="A13" s="24" t="s">
        <v>188</v>
      </c>
      <c r="B13" s="157">
        <v>41183</v>
      </c>
      <c r="C13" s="158">
        <v>41214</v>
      </c>
      <c r="D13" s="158">
        <v>41244</v>
      </c>
      <c r="E13" s="158">
        <v>41275</v>
      </c>
      <c r="F13" s="158">
        <v>41306</v>
      </c>
      <c r="G13" s="158">
        <v>41334</v>
      </c>
      <c r="H13" s="158">
        <v>41365</v>
      </c>
      <c r="I13" s="158">
        <v>41395</v>
      </c>
      <c r="J13" s="158">
        <v>41426</v>
      </c>
    </row>
    <row r="14" spans="1:10">
      <c r="A14" s="24" t="s">
        <v>189</v>
      </c>
      <c r="B14" s="78">
        <v>294539</v>
      </c>
      <c r="C14" s="78">
        <v>548960</v>
      </c>
      <c r="D14" s="78">
        <v>840500</v>
      </c>
      <c r="E14" s="78">
        <v>840500</v>
      </c>
      <c r="F14" s="78">
        <v>412277</v>
      </c>
      <c r="G14" s="78">
        <v>370407</v>
      </c>
      <c r="H14" s="78">
        <v>64200</v>
      </c>
      <c r="I14" s="78">
        <v>19801</v>
      </c>
      <c r="J14" s="78">
        <v>78980</v>
      </c>
    </row>
    <row r="15" spans="1:10">
      <c r="A15" s="24" t="s">
        <v>190</v>
      </c>
      <c r="B15" s="78">
        <v>8394064</v>
      </c>
      <c r="C15" s="78">
        <v>8374904</v>
      </c>
      <c r="D15" s="78">
        <v>8175550</v>
      </c>
      <c r="E15" s="78">
        <v>5071150</v>
      </c>
      <c r="F15" s="78">
        <v>4255100</v>
      </c>
      <c r="G15" s="78">
        <v>4251450</v>
      </c>
      <c r="H15" s="78">
        <v>3160000</v>
      </c>
      <c r="I15" s="78">
        <v>2752153</v>
      </c>
      <c r="J15" s="78">
        <v>1448000</v>
      </c>
    </row>
    <row r="16" spans="1:10">
      <c r="A16" s="24" t="s">
        <v>191</v>
      </c>
      <c r="B16" s="78">
        <v>0</v>
      </c>
      <c r="C16" s="78">
        <v>0</v>
      </c>
      <c r="D16" s="78">
        <v>0</v>
      </c>
      <c r="E16" s="78">
        <v>-3056000</v>
      </c>
      <c r="F16" s="78">
        <v>-956800</v>
      </c>
      <c r="G16" s="78">
        <v>0</v>
      </c>
      <c r="H16" s="78">
        <v>-1000000</v>
      </c>
      <c r="I16" s="78">
        <v>-154700</v>
      </c>
      <c r="J16" s="78">
        <v>-1304000</v>
      </c>
    </row>
    <row r="17" spans="1:10">
      <c r="A17" s="24"/>
      <c r="B17" s="78"/>
      <c r="C17" s="89"/>
      <c r="D17" s="89"/>
      <c r="E17" s="89"/>
      <c r="F17" s="89"/>
      <c r="G17" s="89"/>
      <c r="H17" s="89"/>
      <c r="I17" s="89"/>
      <c r="J17" s="89"/>
    </row>
    <row r="18" spans="1:10">
      <c r="A18" s="24"/>
      <c r="B18" s="78"/>
      <c r="C18" s="89"/>
      <c r="D18" s="89"/>
      <c r="E18" s="89"/>
      <c r="F18" s="89"/>
      <c r="G18" s="89"/>
      <c r="H18" s="89"/>
      <c r="I18" s="89"/>
      <c r="J18" s="89"/>
    </row>
    <row r="19" spans="1:10">
      <c r="A19" s="24"/>
      <c r="B19" s="77"/>
      <c r="C19" s="88"/>
      <c r="D19" s="88"/>
      <c r="E19" s="88"/>
      <c r="F19" s="88"/>
      <c r="G19" s="88"/>
      <c r="H19" s="116"/>
      <c r="I19" s="116"/>
      <c r="J19" s="116"/>
    </row>
    <row r="20" spans="1:10">
      <c r="A20" s="21"/>
      <c r="B20" s="22"/>
      <c r="C20" s="22"/>
      <c r="D20" s="22"/>
      <c r="E20" s="22"/>
      <c r="F20" s="23"/>
      <c r="G20" s="23"/>
      <c r="H20" s="65"/>
      <c r="I20" s="65"/>
    </row>
    <row r="21" spans="1:10">
      <c r="A21" s="24" t="s">
        <v>188</v>
      </c>
      <c r="B21" s="158">
        <v>41456</v>
      </c>
      <c r="C21" s="158">
        <v>41487</v>
      </c>
      <c r="D21" s="158">
        <v>41518</v>
      </c>
      <c r="E21" s="158">
        <v>41548</v>
      </c>
      <c r="F21" s="158">
        <v>41579</v>
      </c>
      <c r="G21" s="158">
        <v>41609</v>
      </c>
      <c r="H21" s="158">
        <v>41640</v>
      </c>
      <c r="I21" s="158">
        <v>41671</v>
      </c>
      <c r="J21" s="158">
        <v>41699</v>
      </c>
    </row>
    <row r="22" spans="1:10">
      <c r="A22" s="24" t="s">
        <v>189</v>
      </c>
      <c r="B22" s="78">
        <v>527550</v>
      </c>
      <c r="C22" s="78">
        <v>19000</v>
      </c>
      <c r="D22" s="78">
        <v>55410</v>
      </c>
      <c r="E22" s="78">
        <v>45410</v>
      </c>
      <c r="F22" s="78">
        <v>15000</v>
      </c>
      <c r="G22" s="78">
        <v>14516</v>
      </c>
      <c r="H22" s="78">
        <v>10683</v>
      </c>
      <c r="I22" s="78">
        <v>6284</v>
      </c>
      <c r="J22" s="78">
        <v>18536</v>
      </c>
    </row>
    <row r="23" spans="1:10">
      <c r="A23" s="24" t="s">
        <v>190</v>
      </c>
      <c r="B23" s="78">
        <v>1448000</v>
      </c>
      <c r="C23" s="78">
        <v>1298000</v>
      </c>
      <c r="D23" s="78">
        <v>600000</v>
      </c>
      <c r="E23" s="78">
        <v>0</v>
      </c>
      <c r="F23" s="78">
        <v>0</v>
      </c>
      <c r="G23" s="78">
        <v>0</v>
      </c>
      <c r="H23" s="78">
        <v>0</v>
      </c>
      <c r="I23" s="78">
        <v>0</v>
      </c>
      <c r="J23" s="78">
        <v>88030</v>
      </c>
    </row>
    <row r="24" spans="1:10">
      <c r="A24" s="24" t="s">
        <v>191</v>
      </c>
      <c r="B24" s="78">
        <v>0</v>
      </c>
      <c r="C24" s="78">
        <v>-150000</v>
      </c>
      <c r="D24" s="78">
        <v>-698000</v>
      </c>
      <c r="E24" s="78">
        <v>-600000</v>
      </c>
      <c r="F24" s="78">
        <v>0</v>
      </c>
      <c r="G24" s="78">
        <v>0</v>
      </c>
      <c r="H24" s="78">
        <v>0</v>
      </c>
      <c r="I24" s="78">
        <v>0</v>
      </c>
      <c r="J24" s="78">
        <v>0</v>
      </c>
    </row>
    <row r="25" spans="1:10">
      <c r="A25" s="24"/>
      <c r="B25" s="89"/>
      <c r="C25" s="89"/>
      <c r="D25" s="89"/>
      <c r="E25" s="89"/>
      <c r="F25" s="89"/>
      <c r="G25" s="89"/>
      <c r="H25" s="89"/>
      <c r="I25" s="89"/>
      <c r="J25" s="89"/>
    </row>
    <row r="26" spans="1:10">
      <c r="A26" s="24"/>
      <c r="B26" s="89"/>
      <c r="C26" s="89"/>
      <c r="D26" s="89"/>
      <c r="E26" s="89"/>
      <c r="F26" s="89"/>
      <c r="G26" s="89"/>
      <c r="H26" s="89"/>
      <c r="I26" s="89"/>
      <c r="J26" s="89"/>
    </row>
    <row r="27" spans="1:10">
      <c r="A27" s="24"/>
      <c r="B27" s="116"/>
      <c r="C27" s="116"/>
      <c r="D27" s="116"/>
      <c r="E27" s="116"/>
      <c r="F27" s="116"/>
      <c r="G27" s="116"/>
      <c r="H27" s="116"/>
      <c r="I27" s="116"/>
      <c r="J27" s="116"/>
    </row>
    <row r="28" spans="1:10">
      <c r="A28" s="21"/>
      <c r="B28" s="22"/>
      <c r="C28" s="22"/>
      <c r="D28" s="22"/>
      <c r="E28" s="22"/>
      <c r="F28" s="23"/>
      <c r="G28" s="23"/>
      <c r="H28" s="65"/>
      <c r="I28" s="65"/>
    </row>
    <row r="29" spans="1:10">
      <c r="A29" s="21"/>
      <c r="B29" s="22"/>
      <c r="C29" s="22"/>
      <c r="D29" s="22"/>
      <c r="E29" s="22"/>
      <c r="F29" s="23"/>
      <c r="G29" s="23"/>
      <c r="H29" s="65"/>
      <c r="I29" s="65"/>
    </row>
    <row r="30" spans="1:10">
      <c r="A30" s="24" t="s">
        <v>188</v>
      </c>
      <c r="B30" s="158">
        <v>41730</v>
      </c>
      <c r="C30" s="158"/>
      <c r="D30" s="158"/>
      <c r="E30" s="158"/>
      <c r="F30" s="158"/>
      <c r="G30" s="158"/>
      <c r="H30" s="158"/>
      <c r="I30" s="158"/>
      <c r="J30" s="158"/>
    </row>
    <row r="31" spans="1:10">
      <c r="A31" s="24" t="s">
        <v>189</v>
      </c>
      <c r="B31" s="78">
        <v>51270</v>
      </c>
      <c r="C31" s="78"/>
      <c r="D31" s="78"/>
      <c r="E31" s="78"/>
      <c r="F31" s="78"/>
      <c r="G31" s="78"/>
      <c r="H31" s="78"/>
      <c r="I31" s="78"/>
      <c r="J31" s="78"/>
    </row>
    <row r="32" spans="1:10">
      <c r="A32" s="24" t="s">
        <v>190</v>
      </c>
      <c r="B32" s="78">
        <v>0</v>
      </c>
      <c r="C32" s="78"/>
      <c r="D32" s="78"/>
      <c r="E32" s="78"/>
      <c r="F32" s="78"/>
      <c r="G32" s="78"/>
      <c r="H32" s="78"/>
      <c r="I32" s="78"/>
      <c r="J32" s="78"/>
    </row>
    <row r="33" spans="1:10">
      <c r="A33" s="24" t="s">
        <v>191</v>
      </c>
      <c r="B33" s="78">
        <v>0</v>
      </c>
      <c r="C33" s="78"/>
      <c r="D33" s="78"/>
      <c r="E33" s="78"/>
      <c r="F33" s="78"/>
      <c r="G33" s="78"/>
      <c r="H33" s="78"/>
      <c r="I33" s="78"/>
      <c r="J33" s="78"/>
    </row>
    <row r="34" spans="1:10">
      <c r="A34" s="24"/>
      <c r="B34" s="89"/>
      <c r="C34" s="89"/>
      <c r="D34" s="89"/>
      <c r="E34" s="89"/>
      <c r="F34" s="89"/>
      <c r="G34" s="89"/>
      <c r="H34" s="89"/>
      <c r="I34" s="89"/>
      <c r="J34" s="89"/>
    </row>
    <row r="35" spans="1:10">
      <c r="A35" s="24"/>
      <c r="B35" s="89"/>
      <c r="C35" s="89"/>
      <c r="D35" s="89"/>
      <c r="E35" s="89"/>
      <c r="F35" s="89"/>
      <c r="G35" s="89"/>
      <c r="H35" s="89"/>
      <c r="I35" s="89"/>
      <c r="J35" s="89"/>
    </row>
    <row r="36" spans="1:10">
      <c r="A36" s="24"/>
      <c r="B36" s="116"/>
      <c r="C36" s="116"/>
      <c r="D36" s="116"/>
      <c r="E36" s="116"/>
      <c r="F36" s="116"/>
      <c r="G36" s="116"/>
      <c r="H36" s="116"/>
      <c r="I36" s="116"/>
      <c r="J36" s="116"/>
    </row>
    <row r="37" spans="1:10">
      <c r="A37" s="21"/>
      <c r="B37" s="22"/>
      <c r="C37" s="22"/>
      <c r="D37" s="22"/>
      <c r="E37" s="22"/>
      <c r="F37" s="23"/>
      <c r="G37" s="23"/>
      <c r="H37" s="65"/>
      <c r="I37" s="65"/>
    </row>
    <row r="38" spans="1:10">
      <c r="A38" s="30" t="s">
        <v>192</v>
      </c>
      <c r="B38" s="31"/>
      <c r="C38" s="31"/>
      <c r="D38" s="31"/>
      <c r="E38" s="32"/>
      <c r="F38" s="33"/>
      <c r="G38" s="33"/>
      <c r="H38" s="67"/>
      <c r="I38" s="68"/>
    </row>
    <row r="39" spans="1:10">
      <c r="A39" s="34" t="s">
        <v>193</v>
      </c>
      <c r="B39" s="35"/>
      <c r="C39" s="35"/>
      <c r="D39" s="35"/>
      <c r="E39" s="36"/>
      <c r="F39" s="37"/>
      <c r="G39" s="38" t="s">
        <v>194</v>
      </c>
      <c r="H39" s="69"/>
      <c r="I39" s="70"/>
    </row>
    <row r="40" spans="1:10">
      <c r="A40" s="39"/>
      <c r="B40" s="205" t="s">
        <v>241</v>
      </c>
      <c r="C40" s="206"/>
      <c r="D40" s="93"/>
      <c r="E40" s="40" t="s">
        <v>195</v>
      </c>
      <c r="F40" s="33"/>
      <c r="G40" s="33"/>
      <c r="H40" s="65"/>
      <c r="I40" s="68"/>
    </row>
    <row r="41" spans="1:10">
      <c r="A41" s="41"/>
      <c r="B41" s="42" t="s">
        <v>242</v>
      </c>
      <c r="C41" s="43" t="s">
        <v>243</v>
      </c>
      <c r="D41" s="43" t="s">
        <v>244</v>
      </c>
      <c r="E41" s="44" t="s">
        <v>382</v>
      </c>
      <c r="F41" s="45"/>
      <c r="G41" s="46"/>
      <c r="H41" s="65"/>
      <c r="I41" s="61"/>
    </row>
    <row r="42" spans="1:10">
      <c r="A42" s="47" t="s">
        <v>196</v>
      </c>
      <c r="B42" s="48">
        <v>0</v>
      </c>
      <c r="C42" s="49">
        <v>-2152000</v>
      </c>
      <c r="D42" s="95">
        <v>0</v>
      </c>
      <c r="E42" s="91">
        <v>0</v>
      </c>
      <c r="F42" s="46"/>
      <c r="G42" s="51" t="s">
        <v>197</v>
      </c>
      <c r="H42" s="71"/>
      <c r="I42" s="49">
        <v>0</v>
      </c>
    </row>
    <row r="43" spans="1:10">
      <c r="A43" s="52" t="s">
        <v>240</v>
      </c>
      <c r="B43" s="53">
        <v>0</v>
      </c>
      <c r="C43" s="54">
        <v>-352000</v>
      </c>
      <c r="D43" s="96">
        <v>-0.128</v>
      </c>
      <c r="E43" s="92">
        <v>0</v>
      </c>
      <c r="F43" s="46"/>
      <c r="G43" s="55" t="s">
        <v>139</v>
      </c>
      <c r="H43" s="72"/>
      <c r="I43" s="49">
        <v>0</v>
      </c>
    </row>
    <row r="44" spans="1:10">
      <c r="A44" s="52" t="s">
        <v>416</v>
      </c>
      <c r="B44" s="53">
        <v>3000</v>
      </c>
      <c r="C44" s="54">
        <v>3000</v>
      </c>
      <c r="D44" s="96"/>
      <c r="E44" s="92"/>
      <c r="F44" s="46"/>
      <c r="G44" s="55"/>
      <c r="H44" s="72"/>
      <c r="I44" s="49"/>
    </row>
    <row r="45" spans="1:10">
      <c r="A45" s="52" t="s">
        <v>207</v>
      </c>
      <c r="B45" s="53">
        <v>0</v>
      </c>
      <c r="C45" s="54">
        <v>0</v>
      </c>
      <c r="D45" s="96">
        <v>0</v>
      </c>
      <c r="E45" s="92">
        <v>0</v>
      </c>
      <c r="F45" s="46"/>
      <c r="G45" s="55"/>
      <c r="H45" s="72"/>
      <c r="I45" s="49"/>
    </row>
    <row r="46" spans="1:10">
      <c r="A46" s="52" t="s">
        <v>53</v>
      </c>
      <c r="B46" s="53">
        <v>0</v>
      </c>
      <c r="C46" s="54">
        <v>0</v>
      </c>
      <c r="D46" s="96">
        <v>0</v>
      </c>
      <c r="E46" s="92">
        <v>0</v>
      </c>
      <c r="F46" s="46"/>
      <c r="G46" s="55"/>
      <c r="H46" s="72"/>
      <c r="I46" s="49"/>
    </row>
    <row r="47" spans="1:10">
      <c r="A47" s="47"/>
      <c r="B47" s="56"/>
      <c r="C47" s="49"/>
      <c r="D47" s="95"/>
      <c r="E47" s="50"/>
      <c r="F47" s="46"/>
      <c r="G47" s="55" t="s">
        <v>198</v>
      </c>
      <c r="H47" s="72"/>
      <c r="I47" s="49">
        <v>0</v>
      </c>
    </row>
    <row r="48" spans="1:10">
      <c r="A48" s="57" t="s">
        <v>199</v>
      </c>
      <c r="B48" s="56"/>
      <c r="C48" s="49"/>
      <c r="D48" s="95"/>
      <c r="E48" s="50"/>
      <c r="F48" s="46"/>
      <c r="G48" s="55"/>
      <c r="H48" s="72"/>
      <c r="I48" s="49"/>
    </row>
    <row r="49" spans="1:9">
      <c r="A49" s="47" t="s">
        <v>200</v>
      </c>
      <c r="B49" s="58">
        <v>-498787</v>
      </c>
      <c r="C49" s="59">
        <v>-11488865</v>
      </c>
      <c r="D49" s="97"/>
      <c r="E49" s="50" t="s">
        <v>201</v>
      </c>
      <c r="F49" s="46"/>
      <c r="G49" s="55" t="s">
        <v>202</v>
      </c>
      <c r="H49" s="72"/>
      <c r="I49" s="49"/>
    </row>
    <row r="50" spans="1:9">
      <c r="A50" s="47" t="s">
        <v>52</v>
      </c>
      <c r="B50" s="58">
        <v>-21810</v>
      </c>
      <c r="C50" s="59">
        <v>5179806</v>
      </c>
      <c r="D50" s="97"/>
      <c r="E50" s="50" t="s">
        <v>201</v>
      </c>
      <c r="F50" s="46"/>
      <c r="G50" s="55" t="s">
        <v>203</v>
      </c>
      <c r="H50" s="72"/>
      <c r="I50" s="49">
        <v>0</v>
      </c>
    </row>
    <row r="51" spans="1:9">
      <c r="A51" s="41" t="s">
        <v>204</v>
      </c>
      <c r="B51" s="60">
        <v>-101296</v>
      </c>
      <c r="C51" s="61">
        <v>-509182</v>
      </c>
      <c r="D51" s="98"/>
      <c r="E51" s="44" t="s">
        <v>201</v>
      </c>
      <c r="F51" s="45"/>
      <c r="G51" s="62" t="s">
        <v>205</v>
      </c>
      <c r="H51" s="73"/>
      <c r="I51" s="61">
        <v>0</v>
      </c>
    </row>
    <row r="52" spans="1:9">
      <c r="A52" s="21"/>
      <c r="B52" s="22"/>
      <c r="C52" s="22"/>
      <c r="D52" s="22"/>
      <c r="E52" s="22"/>
      <c r="F52" s="23"/>
      <c r="G52" s="23"/>
      <c r="H52" s="65"/>
      <c r="I52" s="65"/>
    </row>
    <row r="53" spans="1:9">
      <c r="A53" s="207" t="s">
        <v>206</v>
      </c>
      <c r="B53" s="208"/>
      <c r="C53" s="208"/>
      <c r="D53" s="208"/>
      <c r="E53" s="208"/>
      <c r="F53" s="208"/>
      <c r="G53" s="208"/>
      <c r="H53" s="208"/>
      <c r="I53" s="65"/>
    </row>
    <row r="54" spans="1:9">
      <c r="A54" s="21"/>
      <c r="B54" s="22"/>
      <c r="C54" s="22"/>
      <c r="D54" s="22"/>
      <c r="E54" s="22"/>
      <c r="F54" s="23"/>
      <c r="G54" s="23"/>
      <c r="H54" s="65"/>
      <c r="I54" s="65"/>
    </row>
    <row r="55" spans="1:9">
      <c r="A55" s="21"/>
      <c r="B55" s="22"/>
      <c r="C55" s="22"/>
      <c r="D55" s="94"/>
      <c r="E55" s="111"/>
      <c r="F55" s="23"/>
      <c r="G55" s="23"/>
      <c r="H55" s="65"/>
      <c r="I55" s="65"/>
    </row>
    <row r="56" spans="1:9">
      <c r="A56" s="21"/>
      <c r="B56" s="22"/>
      <c r="C56" s="22"/>
      <c r="D56" s="22"/>
      <c r="E56" s="94"/>
      <c r="F56" s="23"/>
      <c r="G56" s="23"/>
      <c r="H56" s="65"/>
      <c r="I56" s="65"/>
    </row>
    <row r="57" spans="1:9">
      <c r="A57" s="21"/>
      <c r="B57" s="22"/>
      <c r="C57" s="22"/>
      <c r="D57" s="22"/>
      <c r="E57" s="22"/>
      <c r="F57" s="23"/>
      <c r="G57" s="23"/>
      <c r="H57" s="65"/>
      <c r="I57" s="65"/>
    </row>
    <row r="58" spans="1:9">
      <c r="A58" s="21"/>
      <c r="B58" s="22"/>
      <c r="C58" s="22"/>
      <c r="D58" s="22"/>
      <c r="E58" s="94"/>
      <c r="F58" s="23"/>
      <c r="G58" s="23"/>
      <c r="H58" s="65"/>
      <c r="I58" s="65"/>
    </row>
    <row r="59" spans="1:9">
      <c r="A59" s="21"/>
      <c r="B59" s="22"/>
      <c r="C59" s="22"/>
      <c r="D59" s="22"/>
      <c r="E59" s="22"/>
      <c r="F59" s="23"/>
      <c r="G59" s="23"/>
      <c r="H59" s="65"/>
      <c r="I59" s="65"/>
    </row>
    <row r="60" spans="1:9">
      <c r="A60" s="21"/>
      <c r="B60" s="22"/>
      <c r="C60" s="22"/>
      <c r="D60" s="22"/>
      <c r="E60" s="22"/>
      <c r="F60" s="23"/>
      <c r="G60" s="23"/>
      <c r="H60" s="65"/>
      <c r="I60" s="65"/>
    </row>
    <row r="101" spans="3:3">
      <c r="C101" s="63">
        <v>6</v>
      </c>
    </row>
  </sheetData>
  <mergeCells count="2">
    <mergeCell ref="B40:C40"/>
    <mergeCell ref="A53:H53"/>
  </mergeCells>
  <pageMargins left="0.23622047244094491" right="0.23622047244094491" top="0.74803149606299213" bottom="0.74803149606299213" header="0.31496062992125984" footer="0.31496062992125984"/>
  <pageSetup paperSize="9" scale="62" orientation="landscape" r:id="rId1"/>
  <rowBreaks count="1" manualBreakCount="1">
    <brk id="5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M372"/>
  <sheetViews>
    <sheetView workbookViewId="0">
      <selection activeCell="B5" sqref="B5"/>
    </sheetView>
  </sheetViews>
  <sheetFormatPr defaultRowHeight="14.4" outlineLevelRow="2"/>
  <cols>
    <col min="1" max="1" width="5.88671875" customWidth="1"/>
    <col min="2" max="2" width="56.77734375" customWidth="1"/>
    <col min="3" max="3" width="18.44140625" style="9" customWidth="1"/>
    <col min="4" max="4" width="21.44140625" style="9" customWidth="1"/>
    <col min="5" max="5" width="22.88671875" style="109" customWidth="1"/>
    <col min="6" max="6" width="17" customWidth="1"/>
    <col min="7" max="7" width="17" style="9" customWidth="1"/>
    <col min="9" max="9" width="34.44140625" customWidth="1"/>
    <col min="10" max="10" width="18.88671875" customWidth="1"/>
    <col min="11" max="11" width="22.6640625" customWidth="1"/>
    <col min="12" max="12" width="21.109375" customWidth="1"/>
    <col min="13" max="13" width="15.88671875" customWidth="1"/>
    <col min="14" max="14" width="9.109375" customWidth="1"/>
  </cols>
  <sheetData>
    <row r="1" spans="1:13" ht="21">
      <c r="B1" s="1"/>
      <c r="C1" s="2"/>
      <c r="D1" s="3" t="s">
        <v>180</v>
      </c>
      <c r="E1" s="106"/>
      <c r="F1" s="4"/>
    </row>
    <row r="2" spans="1:13">
      <c r="C2" s="2"/>
      <c r="D2" s="2"/>
      <c r="E2" s="107"/>
      <c r="F2" s="5"/>
    </row>
    <row r="3" spans="1:13" ht="21">
      <c r="C3" s="6" t="s">
        <v>181</v>
      </c>
      <c r="D3" s="7" t="s">
        <v>359</v>
      </c>
      <c r="E3" s="108"/>
      <c r="F3" s="4"/>
    </row>
    <row r="5" spans="1:13">
      <c r="A5" s="114"/>
      <c r="B5" s="115" t="s">
        <v>0</v>
      </c>
      <c r="C5" s="148" t="s">
        <v>217</v>
      </c>
      <c r="D5" s="76" t="str">
        <f>D3</f>
        <v>01.10.2012-30.09.2013</v>
      </c>
      <c r="E5" s="116"/>
      <c r="F5" s="116"/>
      <c r="G5" s="116"/>
      <c r="I5" s="10"/>
      <c r="J5" s="11" t="s">
        <v>217</v>
      </c>
      <c r="K5" s="12" t="s">
        <v>182</v>
      </c>
      <c r="L5" s="11" t="s">
        <v>183</v>
      </c>
      <c r="M5" s="12" t="s">
        <v>184</v>
      </c>
    </row>
    <row r="6" spans="1:13">
      <c r="A6" s="114" t="s">
        <v>2</v>
      </c>
      <c r="B6" s="119" t="s">
        <v>1</v>
      </c>
      <c r="C6" s="128"/>
      <c r="D6" s="128"/>
      <c r="E6" s="116" t="s">
        <v>176</v>
      </c>
      <c r="F6" s="116" t="s">
        <v>177</v>
      </c>
      <c r="G6" s="116" t="s">
        <v>178</v>
      </c>
      <c r="I6" s="10" t="s">
        <v>27</v>
      </c>
      <c r="J6" s="13">
        <f>C134</f>
        <v>0</v>
      </c>
      <c r="K6" s="13">
        <f>D134</f>
        <v>0</v>
      </c>
      <c r="L6" s="14" t="e">
        <f>J6/J12</f>
        <v>#DIV/0!</v>
      </c>
      <c r="M6" s="14" t="e">
        <f>K6/K12</f>
        <v>#DIV/0!</v>
      </c>
    </row>
    <row r="7" spans="1:13">
      <c r="A7" s="116">
        <v>1</v>
      </c>
      <c r="B7" s="116" t="s">
        <v>3</v>
      </c>
      <c r="C7" s="8"/>
      <c r="D7" s="8"/>
      <c r="E7" s="116"/>
      <c r="F7" s="116"/>
      <c r="G7" s="116"/>
      <c r="I7" s="10" t="s">
        <v>59</v>
      </c>
      <c r="J7" s="13">
        <f>C139</f>
        <v>0</v>
      </c>
      <c r="K7" s="13">
        <f>D139</f>
        <v>0</v>
      </c>
      <c r="L7" s="14" t="e">
        <f>J7/J12</f>
        <v>#DIV/0!</v>
      </c>
      <c r="M7" s="14" t="e">
        <f>K7/K12</f>
        <v>#DIV/0!</v>
      </c>
    </row>
    <row r="8" spans="1:13">
      <c r="A8" s="116">
        <v>2</v>
      </c>
      <c r="B8" s="120" t="s">
        <v>4</v>
      </c>
      <c r="C8" s="79"/>
      <c r="D8" s="79"/>
      <c r="E8" s="116"/>
      <c r="F8" s="8"/>
      <c r="G8" s="116"/>
      <c r="I8" s="10" t="s">
        <v>61</v>
      </c>
      <c r="J8" s="13">
        <f>C188</f>
        <v>0</v>
      </c>
      <c r="K8" s="13">
        <f>D188</f>
        <v>0</v>
      </c>
      <c r="L8" s="14" t="e">
        <f>J8/J12</f>
        <v>#DIV/0!</v>
      </c>
      <c r="M8" s="14" t="e">
        <f>K8/K12</f>
        <v>#DIV/0!</v>
      </c>
    </row>
    <row r="9" spans="1:13">
      <c r="A9" s="116">
        <v>3</v>
      </c>
      <c r="B9" s="116" t="s">
        <v>5</v>
      </c>
      <c r="C9" s="8"/>
      <c r="D9" s="8"/>
      <c r="E9" s="116"/>
      <c r="F9" s="116"/>
      <c r="G9" s="116"/>
      <c r="I9" s="10" t="s">
        <v>87</v>
      </c>
      <c r="J9" s="13">
        <f>C198</f>
        <v>0</v>
      </c>
      <c r="K9" s="13">
        <f>D198</f>
        <v>0</v>
      </c>
      <c r="L9" s="14" t="e">
        <f>J9/J12</f>
        <v>#DIV/0!</v>
      </c>
      <c r="M9" s="14" t="e">
        <f>K9/K12</f>
        <v>#DIV/0!</v>
      </c>
    </row>
    <row r="10" spans="1:13">
      <c r="A10" s="116">
        <v>4</v>
      </c>
      <c r="B10" s="116" t="s">
        <v>6</v>
      </c>
      <c r="C10" s="8"/>
      <c r="D10" s="8"/>
      <c r="E10" s="116"/>
      <c r="F10" s="116"/>
      <c r="G10" s="116"/>
      <c r="I10" s="10" t="s">
        <v>179</v>
      </c>
      <c r="J10" s="13">
        <f>C371</f>
        <v>0</v>
      </c>
      <c r="K10" s="13">
        <f>D371</f>
        <v>0</v>
      </c>
      <c r="L10" s="14" t="e">
        <f>J10/J12</f>
        <v>#DIV/0!</v>
      </c>
      <c r="M10" s="14" t="e">
        <f>K10/K12</f>
        <v>#DIV/0!</v>
      </c>
    </row>
    <row r="11" spans="1:13">
      <c r="A11" s="116">
        <v>5</v>
      </c>
      <c r="B11" s="120" t="s">
        <v>7</v>
      </c>
      <c r="C11" s="79"/>
      <c r="D11" s="79"/>
      <c r="E11" s="116"/>
      <c r="F11" s="89"/>
      <c r="G11" s="116"/>
      <c r="I11" s="10" t="s">
        <v>174</v>
      </c>
      <c r="J11" s="13">
        <f>J12-J6-J7-J8-J9-J10</f>
        <v>0</v>
      </c>
      <c r="K11" s="13">
        <f>K12-K6-K7-K8-K9-K10</f>
        <v>0</v>
      </c>
      <c r="L11" s="14" t="e">
        <f>J11/J12</f>
        <v>#DIV/0!</v>
      </c>
      <c r="M11" s="14" t="e">
        <f>K11/K12</f>
        <v>#DIV/0!</v>
      </c>
    </row>
    <row r="12" spans="1:13">
      <c r="A12" s="116">
        <v>6</v>
      </c>
      <c r="B12" s="116" t="s">
        <v>210</v>
      </c>
      <c r="C12" s="8"/>
      <c r="D12" s="8"/>
      <c r="E12" s="116"/>
      <c r="F12" s="116"/>
      <c r="G12" s="116"/>
      <c r="I12" s="15" t="s">
        <v>185</v>
      </c>
      <c r="J12" s="16">
        <f>C368+J10</f>
        <v>0</v>
      </c>
      <c r="K12" s="16">
        <f>D368+K10</f>
        <v>0</v>
      </c>
      <c r="L12" s="17" t="e">
        <f>SUM(L6:L11)</f>
        <v>#DIV/0!</v>
      </c>
      <c r="M12" s="17" t="e">
        <f>SUM(M6:M11)</f>
        <v>#DIV/0!</v>
      </c>
    </row>
    <row r="13" spans="1:13">
      <c r="A13" s="116">
        <v>7</v>
      </c>
      <c r="B13" s="122" t="s">
        <v>8</v>
      </c>
      <c r="C13" s="81"/>
      <c r="D13" s="81"/>
      <c r="E13" s="116"/>
      <c r="F13" s="116"/>
      <c r="G13" s="116"/>
      <c r="I13" s="18" t="s">
        <v>186</v>
      </c>
      <c r="J13" s="19" t="e">
        <f>C196+C206+C294+C300+C304+#REF!+#REF!+#REF!</f>
        <v>#REF!</v>
      </c>
      <c r="K13" s="14"/>
      <c r="L13" s="20"/>
      <c r="M13" s="14"/>
    </row>
    <row r="14" spans="1:13">
      <c r="A14" s="116">
        <v>8</v>
      </c>
      <c r="B14" s="116" t="s">
        <v>345</v>
      </c>
      <c r="C14" s="8"/>
      <c r="D14" s="8"/>
      <c r="E14" s="116"/>
      <c r="F14" s="116"/>
      <c r="G14" s="116"/>
      <c r="I14" s="75" t="s">
        <v>28</v>
      </c>
      <c r="J14" s="13">
        <f>C78</f>
        <v>0</v>
      </c>
      <c r="K14" s="13">
        <f>D78</f>
        <v>0</v>
      </c>
      <c r="L14" s="14" t="e">
        <f>J14/J12</f>
        <v>#DIV/0!</v>
      </c>
      <c r="M14" s="14" t="e">
        <f>K14/K12</f>
        <v>#DIV/0!</v>
      </c>
    </row>
    <row r="15" spans="1:13">
      <c r="A15" s="116">
        <v>9</v>
      </c>
      <c r="B15" s="116" t="s">
        <v>260</v>
      </c>
      <c r="C15" s="8"/>
      <c r="D15" s="8"/>
      <c r="E15" s="116"/>
      <c r="F15" s="116"/>
      <c r="G15" s="116"/>
      <c r="I15" s="118" t="s">
        <v>208</v>
      </c>
      <c r="J15" s="13">
        <f>C84</f>
        <v>0</v>
      </c>
      <c r="K15" s="13">
        <f>D84</f>
        <v>0</v>
      </c>
      <c r="L15" s="14" t="e">
        <f>J15/J12</f>
        <v>#DIV/0!</v>
      </c>
      <c r="M15" s="14" t="e">
        <f>K15/K12</f>
        <v>#DIV/0!</v>
      </c>
    </row>
    <row r="16" spans="1:13">
      <c r="A16" s="116">
        <v>10</v>
      </c>
      <c r="B16" s="122" t="s">
        <v>10</v>
      </c>
      <c r="C16" s="81"/>
      <c r="D16" s="81"/>
      <c r="E16" s="116"/>
      <c r="F16" s="89"/>
      <c r="G16" s="116"/>
      <c r="I16" s="118" t="s">
        <v>246</v>
      </c>
      <c r="J16" s="13">
        <f>C102</f>
        <v>0</v>
      </c>
      <c r="K16" s="13">
        <f>D102</f>
        <v>0</v>
      </c>
      <c r="L16" s="14" t="e">
        <f>J16/J22</f>
        <v>#DIV/0!</v>
      </c>
      <c r="M16" s="14" t="e">
        <f>K16/K12</f>
        <v>#DIV/0!</v>
      </c>
    </row>
    <row r="17" spans="1:13" ht="15.6">
      <c r="A17" s="116">
        <v>11</v>
      </c>
      <c r="B17" s="116" t="s">
        <v>9</v>
      </c>
      <c r="C17" s="8"/>
      <c r="D17" s="8"/>
      <c r="E17" s="116"/>
      <c r="F17" s="116"/>
      <c r="G17" s="116"/>
      <c r="I17" s="118" t="s">
        <v>331</v>
      </c>
      <c r="J17" s="90">
        <f>C98</f>
        <v>0</v>
      </c>
      <c r="K17" s="90">
        <f>D98</f>
        <v>0</v>
      </c>
      <c r="L17" s="14" t="e">
        <f>J17/J12</f>
        <v>#DIV/0!</v>
      </c>
      <c r="M17" s="14" t="e">
        <f>K17/K12</f>
        <v>#DIV/0!</v>
      </c>
    </row>
    <row r="18" spans="1:13" ht="15.6">
      <c r="A18" s="116"/>
      <c r="B18" s="114" t="s">
        <v>11</v>
      </c>
      <c r="C18" s="82"/>
      <c r="D18" s="82"/>
      <c r="E18" s="116"/>
      <c r="F18" s="116"/>
      <c r="G18" s="116"/>
      <c r="I18" s="114" t="s">
        <v>295</v>
      </c>
      <c r="J18" s="90">
        <f>C116</f>
        <v>0</v>
      </c>
      <c r="K18" s="90">
        <f>D116</f>
        <v>0</v>
      </c>
      <c r="L18" s="14" t="e">
        <f>J18/J12</f>
        <v>#DIV/0!</v>
      </c>
      <c r="M18" s="14" t="e">
        <f>K18/K12</f>
        <v>#DIV/0!</v>
      </c>
    </row>
    <row r="19" spans="1:13">
      <c r="A19" s="116"/>
      <c r="B19" s="116"/>
      <c r="C19" s="8"/>
      <c r="D19" s="8"/>
      <c r="E19" s="116"/>
      <c r="F19" s="116"/>
      <c r="G19" s="116"/>
      <c r="I19" s="118" t="s">
        <v>259</v>
      </c>
      <c r="J19" s="13">
        <f>C106</f>
        <v>0</v>
      </c>
      <c r="K19" s="13">
        <f>D106</f>
        <v>0</v>
      </c>
      <c r="L19" s="14" t="e">
        <f>J19/J12</f>
        <v>#DIV/0!</v>
      </c>
      <c r="M19" s="14" t="e">
        <f>K19/K12</f>
        <v>#DIV/0!</v>
      </c>
    </row>
    <row r="20" spans="1:13">
      <c r="A20" s="114" t="s">
        <v>12</v>
      </c>
      <c r="B20" s="119" t="s">
        <v>387</v>
      </c>
      <c r="C20" s="128"/>
      <c r="D20" s="128"/>
      <c r="E20" s="116"/>
      <c r="F20" s="116"/>
      <c r="G20" s="116"/>
      <c r="I20" s="114" t="s">
        <v>319</v>
      </c>
      <c r="J20" s="13">
        <f>C120</f>
        <v>0</v>
      </c>
      <c r="K20" s="13">
        <f>D120</f>
        <v>0</v>
      </c>
      <c r="L20" s="14" t="e">
        <f>J20/J12</f>
        <v>#DIV/0!</v>
      </c>
      <c r="M20" s="14" t="e">
        <f>K20/K12</f>
        <v>#DIV/0!</v>
      </c>
    </row>
    <row r="21" spans="1:13">
      <c r="A21" s="116">
        <v>1</v>
      </c>
      <c r="B21" s="120" t="s">
        <v>15</v>
      </c>
      <c r="C21" s="79"/>
      <c r="D21" s="79"/>
      <c r="E21" s="116"/>
      <c r="F21" s="116"/>
      <c r="G21" s="116"/>
      <c r="I21" s="10" t="s">
        <v>187</v>
      </c>
      <c r="J21" s="13">
        <f>C132</f>
        <v>0</v>
      </c>
      <c r="K21" s="13">
        <f>D132</f>
        <v>0</v>
      </c>
      <c r="L21" s="14" t="e">
        <f>J21/J12</f>
        <v>#DIV/0!</v>
      </c>
      <c r="M21" s="14" t="e">
        <f>K21/K12</f>
        <v>#DIV/0!</v>
      </c>
    </row>
    <row r="22" spans="1:13">
      <c r="A22" s="116">
        <v>2</v>
      </c>
      <c r="B22" s="120" t="s">
        <v>13</v>
      </c>
      <c r="C22" s="79"/>
      <c r="D22" s="79"/>
      <c r="E22" s="116"/>
      <c r="F22" s="116"/>
      <c r="G22" s="116"/>
      <c r="I22" s="15" t="s">
        <v>239</v>
      </c>
      <c r="J22" s="16">
        <f>J12</f>
        <v>0</v>
      </c>
      <c r="K22" s="16">
        <f>K12</f>
        <v>0</v>
      </c>
      <c r="L22" s="17" t="e">
        <f>SUM(L14:L21)</f>
        <v>#DIV/0!</v>
      </c>
      <c r="M22" s="17" t="e">
        <f>SUM(M14:M21)</f>
        <v>#DIV/0!</v>
      </c>
    </row>
    <row r="23" spans="1:13">
      <c r="A23" s="116">
        <v>3</v>
      </c>
      <c r="B23" s="120" t="s">
        <v>14</v>
      </c>
      <c r="C23" s="79"/>
      <c r="D23" s="79"/>
      <c r="E23" s="116"/>
      <c r="F23" s="116"/>
      <c r="G23" s="116"/>
    </row>
    <row r="24" spans="1:13">
      <c r="A24" s="116">
        <v>4</v>
      </c>
      <c r="B24" s="116" t="s">
        <v>261</v>
      </c>
      <c r="C24" s="8"/>
      <c r="D24" s="8"/>
      <c r="E24" s="116"/>
      <c r="F24" s="116"/>
      <c r="G24" s="116"/>
    </row>
    <row r="25" spans="1:13" s="110" customFormat="1">
      <c r="A25" s="139" t="s">
        <v>337</v>
      </c>
      <c r="B25" s="132" t="s">
        <v>312</v>
      </c>
      <c r="C25" s="133"/>
      <c r="D25" s="133"/>
      <c r="E25" s="116"/>
      <c r="F25" s="116"/>
      <c r="G25" s="116"/>
    </row>
    <row r="26" spans="1:13" s="110" customFormat="1">
      <c r="A26" s="139" t="s">
        <v>338</v>
      </c>
      <c r="B26" s="132" t="s">
        <v>314</v>
      </c>
      <c r="C26" s="133"/>
      <c r="D26" s="133"/>
      <c r="E26" s="116"/>
      <c r="F26" s="116"/>
      <c r="G26" s="116"/>
    </row>
    <row r="27" spans="1:13" s="110" customFormat="1">
      <c r="A27" s="139" t="s">
        <v>339</v>
      </c>
      <c r="B27" s="132" t="s">
        <v>316</v>
      </c>
      <c r="C27" s="133"/>
      <c r="D27" s="133"/>
      <c r="E27" s="116"/>
      <c r="F27" s="116"/>
      <c r="G27" s="116"/>
    </row>
    <row r="28" spans="1:13" s="110" customFormat="1">
      <c r="A28" s="139" t="s">
        <v>341</v>
      </c>
      <c r="B28" s="132" t="s">
        <v>313</v>
      </c>
      <c r="C28" s="133"/>
      <c r="D28" s="133"/>
      <c r="E28" s="116"/>
      <c r="F28" s="116"/>
      <c r="G28" s="116"/>
    </row>
    <row r="29" spans="1:13" s="110" customFormat="1">
      <c r="A29" s="139" t="s">
        <v>342</v>
      </c>
      <c r="B29" s="132" t="s">
        <v>315</v>
      </c>
      <c r="C29" s="133"/>
      <c r="D29" s="133"/>
      <c r="E29" s="116"/>
      <c r="F29" s="116"/>
      <c r="G29" s="116"/>
    </row>
    <row r="30" spans="1:13" s="110" customFormat="1">
      <c r="A30" s="139" t="s">
        <v>343</v>
      </c>
      <c r="B30" s="132" t="s">
        <v>311</v>
      </c>
      <c r="C30" s="133"/>
      <c r="D30" s="133"/>
      <c r="E30" s="116"/>
      <c r="F30" s="116"/>
      <c r="G30" s="116"/>
    </row>
    <row r="31" spans="1:13" s="110" customFormat="1">
      <c r="A31" s="139" t="s">
        <v>344</v>
      </c>
      <c r="B31" s="132" t="s">
        <v>330</v>
      </c>
      <c r="C31" s="133"/>
      <c r="D31" s="133"/>
      <c r="E31" s="116"/>
      <c r="F31" s="116"/>
      <c r="G31" s="116"/>
    </row>
    <row r="32" spans="1:13">
      <c r="A32" s="116"/>
      <c r="B32" s="123" t="s">
        <v>388</v>
      </c>
      <c r="C32" s="129"/>
      <c r="D32" s="129"/>
      <c r="E32" s="116"/>
      <c r="F32" s="116"/>
      <c r="G32" s="116"/>
    </row>
    <row r="33" spans="1:7" s="110" customFormat="1">
      <c r="A33" s="116"/>
      <c r="B33" s="116"/>
      <c r="C33" s="8"/>
      <c r="D33" s="8"/>
      <c r="E33" s="116"/>
      <c r="F33" s="116"/>
      <c r="G33" s="116"/>
    </row>
    <row r="34" spans="1:7" s="110" customFormat="1">
      <c r="A34" s="114" t="s">
        <v>17</v>
      </c>
      <c r="B34" s="117" t="s">
        <v>16</v>
      </c>
      <c r="C34" s="83"/>
      <c r="D34" s="83"/>
      <c r="E34" s="116"/>
      <c r="F34" s="116"/>
      <c r="G34" s="116"/>
    </row>
    <row r="35" spans="1:7" s="110" customFormat="1">
      <c r="A35" s="116">
        <v>1</v>
      </c>
      <c r="B35" s="116" t="s">
        <v>275</v>
      </c>
      <c r="C35" s="8"/>
      <c r="D35" s="8"/>
      <c r="E35" s="116"/>
      <c r="F35" s="116"/>
      <c r="G35" s="116"/>
    </row>
    <row r="36" spans="1:7" s="110" customFormat="1">
      <c r="A36" s="116">
        <v>2</v>
      </c>
      <c r="B36" s="116" t="s">
        <v>249</v>
      </c>
      <c r="C36" s="8"/>
      <c r="D36" s="8"/>
      <c r="E36" s="116"/>
      <c r="F36" s="116"/>
      <c r="G36" s="116"/>
    </row>
    <row r="37" spans="1:7" s="110" customFormat="1">
      <c r="A37" s="116"/>
      <c r="B37" s="114" t="s">
        <v>18</v>
      </c>
      <c r="C37" s="82"/>
      <c r="D37" s="82"/>
      <c r="E37" s="116"/>
      <c r="F37" s="116"/>
      <c r="G37" s="116"/>
    </row>
    <row r="38" spans="1:7" s="110" customFormat="1">
      <c r="A38" s="116"/>
      <c r="B38" s="116"/>
      <c r="C38" s="8"/>
      <c r="D38" s="8"/>
      <c r="E38" s="116"/>
      <c r="F38" s="116"/>
      <c r="G38" s="116"/>
    </row>
    <row r="39" spans="1:7" s="110" customFormat="1">
      <c r="A39" s="114" t="s">
        <v>20</v>
      </c>
      <c r="B39" s="117" t="s">
        <v>19</v>
      </c>
      <c r="C39" s="83"/>
      <c r="D39" s="83"/>
      <c r="E39" s="116"/>
      <c r="F39" s="116"/>
      <c r="G39" s="116"/>
    </row>
    <row r="40" spans="1:7" s="110" customFormat="1">
      <c r="A40" s="116">
        <v>1</v>
      </c>
      <c r="B40" s="116" t="s">
        <v>22</v>
      </c>
      <c r="C40" s="8"/>
      <c r="D40" s="8"/>
      <c r="E40" s="116"/>
      <c r="F40" s="116"/>
      <c r="G40" s="116"/>
    </row>
    <row r="41" spans="1:7" s="110" customFormat="1">
      <c r="A41" s="116">
        <v>2</v>
      </c>
      <c r="B41" s="116" t="s">
        <v>21</v>
      </c>
      <c r="C41" s="8"/>
      <c r="D41" s="8"/>
      <c r="E41" s="116"/>
      <c r="F41" s="116"/>
      <c r="G41" s="116"/>
    </row>
    <row r="42" spans="1:7" s="110" customFormat="1">
      <c r="A42" s="116">
        <v>3</v>
      </c>
      <c r="B42" s="116" t="s">
        <v>221</v>
      </c>
      <c r="C42" s="8"/>
      <c r="D42" s="8"/>
      <c r="E42" s="116"/>
      <c r="F42" s="116"/>
      <c r="G42" s="116"/>
    </row>
    <row r="43" spans="1:7" s="110" customFormat="1">
      <c r="A43" s="116">
        <v>4</v>
      </c>
      <c r="B43" s="116" t="s">
        <v>23</v>
      </c>
      <c r="C43" s="8"/>
      <c r="D43" s="8"/>
      <c r="E43" s="116"/>
      <c r="F43" s="116"/>
      <c r="G43" s="116"/>
    </row>
    <row r="44" spans="1:7" s="110" customFormat="1">
      <c r="A44" s="116">
        <v>5</v>
      </c>
      <c r="B44" s="116" t="s">
        <v>24</v>
      </c>
      <c r="C44" s="8"/>
      <c r="D44" s="8"/>
      <c r="E44" s="116"/>
      <c r="F44" s="116"/>
      <c r="G44" s="116"/>
    </row>
    <row r="45" spans="1:7" s="110" customFormat="1">
      <c r="A45" s="116">
        <v>6</v>
      </c>
      <c r="B45" s="116" t="s">
        <v>268</v>
      </c>
      <c r="C45" s="8"/>
      <c r="D45" s="8"/>
      <c r="E45" s="116"/>
      <c r="F45" s="116"/>
      <c r="G45" s="116"/>
    </row>
    <row r="46" spans="1:7" s="110" customFormat="1">
      <c r="A46" s="116"/>
      <c r="B46" s="114" t="s">
        <v>25</v>
      </c>
      <c r="C46" s="82"/>
      <c r="D46" s="82"/>
      <c r="E46" s="116"/>
      <c r="F46" s="116"/>
      <c r="G46" s="116"/>
    </row>
    <row r="47" spans="1:7" s="110" customFormat="1">
      <c r="A47" s="116"/>
      <c r="B47" s="116"/>
      <c r="C47" s="8"/>
      <c r="D47" s="8"/>
      <c r="E47" s="116"/>
      <c r="F47" s="116"/>
      <c r="G47" s="116"/>
    </row>
    <row r="48" spans="1:7" s="110" customFormat="1">
      <c r="A48" s="116"/>
      <c r="B48" s="114" t="s">
        <v>26</v>
      </c>
      <c r="C48" s="82"/>
      <c r="D48" s="82"/>
      <c r="E48" s="116"/>
      <c r="F48" s="116"/>
      <c r="G48" s="116"/>
    </row>
    <row r="49" spans="1:7" s="110" customFormat="1">
      <c r="A49" s="116"/>
      <c r="B49" s="116"/>
      <c r="C49" s="8"/>
      <c r="D49" s="8"/>
      <c r="E49" s="116"/>
      <c r="F49" s="116"/>
      <c r="G49" s="116"/>
    </row>
    <row r="50" spans="1:7" s="110" customFormat="1">
      <c r="A50" s="114"/>
      <c r="B50" s="115" t="s">
        <v>223</v>
      </c>
      <c r="C50" s="76"/>
      <c r="D50" s="76"/>
      <c r="E50" s="116"/>
      <c r="F50" s="116"/>
      <c r="G50" s="116"/>
    </row>
    <row r="51" spans="1:7" s="110" customFormat="1" ht="14.4" customHeight="1">
      <c r="A51" s="114" t="s">
        <v>2</v>
      </c>
      <c r="B51" s="117" t="s">
        <v>27</v>
      </c>
      <c r="C51" s="83"/>
      <c r="D51" s="83"/>
      <c r="E51" s="116"/>
      <c r="F51" s="116"/>
      <c r="G51" s="116"/>
    </row>
    <row r="52" spans="1:7">
      <c r="A52" s="114"/>
      <c r="B52" s="118" t="s">
        <v>28</v>
      </c>
      <c r="C52" s="84"/>
      <c r="D52" s="84"/>
      <c r="E52" s="116"/>
      <c r="F52" s="116"/>
      <c r="G52" s="116"/>
    </row>
    <row r="53" spans="1:7">
      <c r="A53" s="114"/>
      <c r="B53" s="118" t="s">
        <v>29</v>
      </c>
      <c r="C53" s="84"/>
      <c r="D53" s="84"/>
      <c r="E53" s="116"/>
      <c r="F53" s="116"/>
      <c r="G53" s="116"/>
    </row>
    <row r="54" spans="1:7" s="110" customFormat="1">
      <c r="A54" s="116">
        <v>1</v>
      </c>
      <c r="B54" s="116" t="s">
        <v>323</v>
      </c>
      <c r="C54" s="8"/>
      <c r="D54" s="8"/>
      <c r="E54" s="116"/>
      <c r="F54" s="116"/>
      <c r="G54" s="116"/>
    </row>
    <row r="55" spans="1:7" s="110" customFormat="1">
      <c r="A55" s="116">
        <v>2</v>
      </c>
      <c r="B55" s="116" t="s">
        <v>250</v>
      </c>
      <c r="C55" s="8"/>
      <c r="D55" s="8"/>
      <c r="E55" s="116"/>
      <c r="F55" s="116"/>
      <c r="G55" s="116"/>
    </row>
    <row r="56" spans="1:7" s="110" customFormat="1">
      <c r="A56" s="116"/>
      <c r="B56" s="114" t="s">
        <v>30</v>
      </c>
      <c r="C56" s="82"/>
      <c r="D56" s="82"/>
      <c r="E56" s="116"/>
      <c r="F56" s="116"/>
      <c r="G56" s="116"/>
    </row>
    <row r="57" spans="1:7" s="110" customFormat="1">
      <c r="A57" s="116"/>
      <c r="B57" s="116"/>
      <c r="C57" s="8"/>
      <c r="D57" s="8"/>
      <c r="E57" s="116"/>
      <c r="F57" s="116"/>
      <c r="G57" s="116"/>
    </row>
    <row r="58" spans="1:7" s="110" customFormat="1">
      <c r="A58" s="114"/>
      <c r="B58" s="118" t="s">
        <v>31</v>
      </c>
      <c r="C58" s="84"/>
      <c r="D58" s="84"/>
      <c r="E58" s="116"/>
      <c r="F58" s="116"/>
      <c r="G58" s="116"/>
    </row>
    <row r="59" spans="1:7" s="110" customFormat="1">
      <c r="A59" s="116">
        <v>1</v>
      </c>
      <c r="B59" s="116" t="s">
        <v>346</v>
      </c>
      <c r="C59" s="8"/>
      <c r="D59" s="8"/>
      <c r="E59" s="116"/>
      <c r="F59" s="116"/>
      <c r="G59" s="116"/>
    </row>
    <row r="60" spans="1:7" s="110" customFormat="1">
      <c r="A60" s="116">
        <v>2</v>
      </c>
      <c r="B60" s="116" t="s">
        <v>32</v>
      </c>
      <c r="C60" s="8"/>
      <c r="D60" s="8"/>
      <c r="E60" s="116"/>
      <c r="F60" s="116"/>
      <c r="G60" s="116"/>
    </row>
    <row r="61" spans="1:7" s="110" customFormat="1">
      <c r="A61" s="116">
        <v>3</v>
      </c>
      <c r="B61" s="116" t="s">
        <v>33</v>
      </c>
      <c r="C61" s="8"/>
      <c r="D61" s="8"/>
      <c r="E61" s="116"/>
      <c r="F61" s="116"/>
      <c r="G61" s="116"/>
    </row>
    <row r="62" spans="1:7" s="110" customFormat="1" ht="14.4" customHeight="1">
      <c r="A62" s="116"/>
      <c r="B62" s="114" t="s">
        <v>34</v>
      </c>
      <c r="C62" s="82"/>
      <c r="D62" s="82"/>
      <c r="E62" s="116"/>
      <c r="F62" s="116"/>
      <c r="G62" s="116"/>
    </row>
    <row r="63" spans="1:7" s="110" customFormat="1">
      <c r="A63" s="116"/>
      <c r="B63" s="116"/>
      <c r="C63" s="8"/>
      <c r="D63" s="8"/>
      <c r="E63" s="116"/>
      <c r="F63" s="116"/>
      <c r="G63" s="116"/>
    </row>
    <row r="64" spans="1:7">
      <c r="A64" s="114"/>
      <c r="B64" s="118" t="s">
        <v>389</v>
      </c>
      <c r="C64" s="84"/>
      <c r="D64" s="84"/>
      <c r="E64" s="116"/>
      <c r="F64" s="116"/>
      <c r="G64" s="116"/>
    </row>
    <row r="65" spans="1:7" s="110" customFormat="1">
      <c r="A65" s="116">
        <v>1</v>
      </c>
      <c r="B65" s="116" t="s">
        <v>224</v>
      </c>
      <c r="C65" s="8"/>
      <c r="D65" s="8"/>
      <c r="E65" s="116"/>
      <c r="F65" s="116"/>
      <c r="G65" s="116"/>
    </row>
    <row r="66" spans="1:7">
      <c r="A66" s="116">
        <v>2</v>
      </c>
      <c r="B66" s="116" t="s">
        <v>304</v>
      </c>
      <c r="C66" s="8"/>
      <c r="D66" s="8"/>
      <c r="E66" s="116"/>
      <c r="F66" s="116"/>
      <c r="G66" s="116"/>
    </row>
    <row r="67" spans="1:7" s="110" customFormat="1">
      <c r="A67" s="110">
        <v>3</v>
      </c>
      <c r="B67" s="150" t="s">
        <v>394</v>
      </c>
      <c r="C67" s="8"/>
      <c r="D67" s="8"/>
      <c r="E67" s="116"/>
      <c r="F67" s="116"/>
      <c r="G67" s="116"/>
    </row>
    <row r="68" spans="1:7" s="110" customFormat="1">
      <c r="A68" s="151">
        <v>4</v>
      </c>
      <c r="B68" s="150" t="s">
        <v>395</v>
      </c>
      <c r="C68" s="8"/>
      <c r="D68" s="8"/>
      <c r="E68" s="116"/>
      <c r="F68" s="116"/>
      <c r="G68" s="116"/>
    </row>
    <row r="69" spans="1:7" s="110" customFormat="1">
      <c r="A69" s="116"/>
      <c r="B69" s="114" t="s">
        <v>388</v>
      </c>
      <c r="C69" s="82"/>
      <c r="D69" s="82"/>
      <c r="E69" s="116"/>
      <c r="F69" s="116"/>
      <c r="G69" s="116"/>
    </row>
    <row r="70" spans="1:7" s="110" customFormat="1">
      <c r="A70" s="116"/>
      <c r="B70" s="116"/>
      <c r="C70" s="8"/>
      <c r="D70" s="8"/>
      <c r="E70" s="116"/>
      <c r="F70" s="116"/>
      <c r="G70" s="116"/>
    </row>
    <row r="71" spans="1:7" s="110" customFormat="1">
      <c r="A71" s="114"/>
      <c r="B71" s="118" t="s">
        <v>47</v>
      </c>
      <c r="C71" s="84"/>
      <c r="D71" s="84"/>
      <c r="E71" s="116"/>
      <c r="F71" s="116"/>
      <c r="G71" s="116"/>
    </row>
    <row r="72" spans="1:7" s="110" customFormat="1">
      <c r="A72" s="116">
        <v>1</v>
      </c>
      <c r="B72" s="116" t="s">
        <v>49</v>
      </c>
      <c r="C72" s="8"/>
      <c r="D72" s="8"/>
      <c r="E72" s="116"/>
      <c r="F72" s="116"/>
      <c r="G72" s="116"/>
    </row>
    <row r="73" spans="1:7" s="110" customFormat="1">
      <c r="A73" s="116">
        <v>2</v>
      </c>
      <c r="B73" s="116" t="s">
        <v>23</v>
      </c>
      <c r="C73" s="8"/>
      <c r="D73" s="8"/>
      <c r="E73" s="116"/>
      <c r="F73" s="116"/>
      <c r="G73" s="116"/>
    </row>
    <row r="74" spans="1:7" s="110" customFormat="1">
      <c r="A74" s="116">
        <v>3</v>
      </c>
      <c r="B74" s="116" t="s">
        <v>48</v>
      </c>
      <c r="C74" s="8"/>
      <c r="D74" s="8"/>
      <c r="E74" s="116"/>
      <c r="F74" s="116"/>
      <c r="G74" s="116"/>
    </row>
    <row r="75" spans="1:7" s="110" customFormat="1" ht="15" customHeight="1">
      <c r="A75" s="116">
        <v>4</v>
      </c>
      <c r="B75" s="116" t="s">
        <v>21</v>
      </c>
      <c r="C75" s="8"/>
      <c r="D75" s="8"/>
      <c r="E75" s="116"/>
      <c r="F75" s="116"/>
      <c r="G75" s="116"/>
    </row>
    <row r="76" spans="1:7">
      <c r="A76" s="116"/>
      <c r="B76" s="114" t="s">
        <v>50</v>
      </c>
      <c r="C76" s="82"/>
      <c r="D76" s="82"/>
      <c r="E76" s="116"/>
      <c r="F76" s="116"/>
      <c r="G76" s="116"/>
    </row>
    <row r="77" spans="1:7">
      <c r="A77" s="116"/>
      <c r="B77" s="116"/>
      <c r="C77" s="8"/>
      <c r="D77" s="8"/>
      <c r="E77" s="116"/>
      <c r="F77" s="116"/>
      <c r="G77" s="116"/>
    </row>
    <row r="78" spans="1:7">
      <c r="A78" s="116"/>
      <c r="B78" s="114" t="s">
        <v>51</v>
      </c>
      <c r="C78" s="82"/>
      <c r="D78" s="82"/>
      <c r="E78" s="116"/>
      <c r="F78" s="116"/>
      <c r="G78" s="116"/>
    </row>
    <row r="79" spans="1:7" ht="15.75" customHeight="1">
      <c r="A79" s="116"/>
      <c r="B79" s="116"/>
      <c r="C79" s="8"/>
      <c r="D79" s="8"/>
      <c r="E79" s="116"/>
      <c r="F79" s="116"/>
      <c r="G79" s="116"/>
    </row>
    <row r="80" spans="1:7">
      <c r="A80" s="114"/>
      <c r="B80" s="118" t="s">
        <v>208</v>
      </c>
      <c r="C80" s="84"/>
      <c r="D80" s="84"/>
      <c r="E80" s="116"/>
      <c r="F80" s="116"/>
      <c r="G80" s="116"/>
    </row>
    <row r="81" spans="1:7">
      <c r="A81" s="116">
        <v>1</v>
      </c>
      <c r="B81" s="116" t="s">
        <v>273</v>
      </c>
      <c r="C81" s="8"/>
      <c r="D81" s="8"/>
      <c r="E81" s="116"/>
      <c r="F81" s="116"/>
      <c r="G81" s="116"/>
    </row>
    <row r="82" spans="1:7">
      <c r="A82" s="116">
        <v>2</v>
      </c>
      <c r="B82" s="116" t="s">
        <v>347</v>
      </c>
      <c r="C82" s="8"/>
      <c r="D82" s="8"/>
      <c r="E82" s="116"/>
      <c r="F82" s="116"/>
      <c r="G82" s="116"/>
    </row>
    <row r="83" spans="1:7">
      <c r="A83" s="116">
        <v>3</v>
      </c>
      <c r="B83" s="116" t="s">
        <v>332</v>
      </c>
      <c r="C83" s="8"/>
      <c r="D83" s="8"/>
      <c r="E83" s="116"/>
      <c r="F83" s="116"/>
      <c r="G83" s="116"/>
    </row>
    <row r="84" spans="1:7">
      <c r="A84" s="116"/>
      <c r="B84" s="114" t="s">
        <v>209</v>
      </c>
      <c r="C84" s="82"/>
      <c r="D84" s="82"/>
      <c r="E84" s="116"/>
      <c r="F84" s="116"/>
      <c r="G84" s="116"/>
    </row>
    <row r="85" spans="1:7">
      <c r="A85" s="116"/>
      <c r="B85" s="116"/>
      <c r="C85" s="8"/>
      <c r="D85" s="8"/>
      <c r="E85" s="116"/>
      <c r="F85" s="116"/>
      <c r="G85" s="116"/>
    </row>
    <row r="86" spans="1:7">
      <c r="A86" s="114"/>
      <c r="B86" s="118" t="s">
        <v>37</v>
      </c>
      <c r="C86" s="84"/>
      <c r="D86" s="84"/>
      <c r="E86" s="116"/>
      <c r="F86" s="116"/>
      <c r="G86" s="116"/>
    </row>
    <row r="87" spans="1:7">
      <c r="A87" s="116">
        <v>1</v>
      </c>
      <c r="B87" s="116" t="s">
        <v>327</v>
      </c>
      <c r="C87" s="8"/>
      <c r="D87" s="8"/>
      <c r="E87" s="116"/>
      <c r="F87" s="116"/>
      <c r="G87" s="116"/>
    </row>
    <row r="88" spans="1:7">
      <c r="A88" s="116">
        <v>2</v>
      </c>
      <c r="B88" s="116" t="s">
        <v>348</v>
      </c>
      <c r="C88" s="8"/>
      <c r="D88" s="8"/>
      <c r="E88" s="116"/>
      <c r="F88" s="116"/>
      <c r="G88" s="116"/>
    </row>
    <row r="89" spans="1:7">
      <c r="A89" s="116">
        <v>3</v>
      </c>
      <c r="B89" s="116" t="s">
        <v>349</v>
      </c>
      <c r="C89" s="8"/>
      <c r="D89" s="8"/>
      <c r="E89" s="116"/>
      <c r="F89" s="116"/>
      <c r="G89" s="116"/>
    </row>
    <row r="90" spans="1:7">
      <c r="A90" s="116">
        <v>4</v>
      </c>
      <c r="B90" s="116" t="s">
        <v>350</v>
      </c>
      <c r="C90" s="8"/>
      <c r="D90" s="8"/>
      <c r="E90" s="116"/>
      <c r="F90" s="116"/>
      <c r="G90" s="116"/>
    </row>
    <row r="91" spans="1:7">
      <c r="A91" s="116">
        <v>5</v>
      </c>
      <c r="B91" s="116" t="s">
        <v>351</v>
      </c>
      <c r="C91" s="8"/>
      <c r="D91" s="8"/>
      <c r="E91" s="116"/>
      <c r="F91" s="116"/>
      <c r="G91" s="116"/>
    </row>
    <row r="92" spans="1:7">
      <c r="A92" s="116">
        <v>6</v>
      </c>
      <c r="B92" s="116" t="s">
        <v>325</v>
      </c>
      <c r="C92" s="8"/>
      <c r="D92" s="8"/>
      <c r="E92" s="116"/>
      <c r="F92" s="116"/>
      <c r="G92" s="116"/>
    </row>
    <row r="93" spans="1:7">
      <c r="A93" s="116">
        <v>7</v>
      </c>
      <c r="B93" s="116" t="s">
        <v>352</v>
      </c>
      <c r="C93" s="8"/>
      <c r="D93" s="8"/>
      <c r="E93" s="116"/>
      <c r="F93" s="116"/>
      <c r="G93" s="116"/>
    </row>
    <row r="94" spans="1:7">
      <c r="A94" s="116">
        <v>8</v>
      </c>
      <c r="B94" s="116" t="s">
        <v>353</v>
      </c>
      <c r="C94" s="8"/>
      <c r="D94" s="8"/>
      <c r="E94" s="116"/>
      <c r="F94" s="116"/>
      <c r="G94" s="116"/>
    </row>
    <row r="95" spans="1:7">
      <c r="A95" s="116">
        <v>9</v>
      </c>
      <c r="B95" s="116" t="s">
        <v>354</v>
      </c>
      <c r="C95" s="8"/>
      <c r="D95" s="8"/>
      <c r="E95" s="116"/>
      <c r="F95" s="116"/>
      <c r="G95" s="116"/>
    </row>
    <row r="96" spans="1:7">
      <c r="A96" s="116">
        <v>10</v>
      </c>
      <c r="B96" s="116" t="s">
        <v>326</v>
      </c>
      <c r="C96" s="8"/>
      <c r="D96" s="8"/>
      <c r="E96" s="116"/>
      <c r="F96" s="116"/>
      <c r="G96" s="116"/>
    </row>
    <row r="97" spans="1:7">
      <c r="A97" s="116">
        <v>11</v>
      </c>
      <c r="B97" s="116" t="s">
        <v>324</v>
      </c>
      <c r="C97" s="8"/>
      <c r="D97" s="8"/>
      <c r="E97" s="116"/>
      <c r="F97" s="116"/>
      <c r="G97" s="116"/>
    </row>
    <row r="98" spans="1:7">
      <c r="A98" s="116"/>
      <c r="B98" s="114" t="s">
        <v>46</v>
      </c>
      <c r="C98" s="82"/>
      <c r="D98" s="82"/>
      <c r="E98" s="116"/>
      <c r="F98" s="116"/>
      <c r="G98" s="116"/>
    </row>
    <row r="99" spans="1:7">
      <c r="A99" s="116"/>
      <c r="B99" s="114"/>
      <c r="C99" s="82"/>
      <c r="D99" s="82"/>
      <c r="E99" s="116"/>
      <c r="F99" s="116"/>
      <c r="G99" s="116"/>
    </row>
    <row r="100" spans="1:7">
      <c r="B100" s="140" t="s">
        <v>360</v>
      </c>
      <c r="C100" s="142"/>
      <c r="D100" s="142"/>
      <c r="E100" s="116"/>
      <c r="F100" s="116"/>
      <c r="G100" s="116"/>
    </row>
    <row r="101" spans="1:7">
      <c r="A101" s="139" t="s">
        <v>337</v>
      </c>
      <c r="B101" s="132" t="s">
        <v>246</v>
      </c>
      <c r="C101" s="142"/>
      <c r="D101" s="133"/>
      <c r="E101" s="116"/>
      <c r="F101" s="116"/>
      <c r="G101" s="116"/>
    </row>
    <row r="102" spans="1:7">
      <c r="B102" s="140" t="s">
        <v>361</v>
      </c>
      <c r="C102" s="142"/>
      <c r="D102" s="134"/>
      <c r="E102" s="116"/>
      <c r="F102" s="116"/>
      <c r="G102" s="116"/>
    </row>
    <row r="103" spans="1:7">
      <c r="A103" s="116"/>
      <c r="B103" s="114"/>
      <c r="C103" s="82"/>
      <c r="D103" s="82"/>
      <c r="E103" s="116"/>
      <c r="F103" s="116"/>
      <c r="G103" s="116"/>
    </row>
    <row r="104" spans="1:7">
      <c r="A104" s="114"/>
      <c r="B104" s="118" t="s">
        <v>259</v>
      </c>
      <c r="C104" s="84"/>
      <c r="D104" s="84"/>
      <c r="E104" s="116"/>
      <c r="F104" s="116"/>
      <c r="G104" s="116"/>
    </row>
    <row r="105" spans="1:7">
      <c r="A105" s="116">
        <v>1</v>
      </c>
      <c r="B105" s="116" t="s">
        <v>287</v>
      </c>
      <c r="C105" s="8"/>
      <c r="D105" s="8"/>
      <c r="E105" s="116"/>
      <c r="F105" s="116"/>
      <c r="G105" s="116"/>
    </row>
    <row r="106" spans="1:7">
      <c r="A106" s="116"/>
      <c r="B106" s="114" t="s">
        <v>288</v>
      </c>
      <c r="C106" s="82"/>
      <c r="D106" s="82"/>
      <c r="E106" s="116"/>
      <c r="F106" s="116"/>
      <c r="G106" s="116"/>
    </row>
    <row r="107" spans="1:7">
      <c r="A107" s="116"/>
      <c r="B107" s="116"/>
      <c r="C107" s="8"/>
      <c r="D107" s="8"/>
      <c r="E107" s="116"/>
      <c r="F107" s="116"/>
      <c r="G107" s="116"/>
    </row>
    <row r="108" spans="1:7">
      <c r="B108" s="140" t="s">
        <v>362</v>
      </c>
      <c r="C108" s="142"/>
      <c r="D108" s="142"/>
      <c r="E108" s="116"/>
      <c r="F108" s="116"/>
      <c r="G108" s="116"/>
    </row>
    <row r="109" spans="1:7">
      <c r="A109" s="139" t="s">
        <v>337</v>
      </c>
      <c r="B109" s="132" t="s">
        <v>317</v>
      </c>
      <c r="C109" s="133"/>
      <c r="D109" s="133"/>
      <c r="E109" s="116"/>
      <c r="F109" s="116"/>
      <c r="G109" s="116"/>
    </row>
    <row r="110" spans="1:7">
      <c r="A110" s="139" t="s">
        <v>338</v>
      </c>
      <c r="B110" s="132" t="s">
        <v>363</v>
      </c>
      <c r="C110" s="133"/>
      <c r="D110" s="133"/>
      <c r="E110" s="116"/>
      <c r="F110" s="116"/>
      <c r="G110" s="116"/>
    </row>
    <row r="111" spans="1:7" ht="14.4" customHeight="1">
      <c r="A111" s="139" t="s">
        <v>339</v>
      </c>
      <c r="B111" s="132" t="s">
        <v>364</v>
      </c>
      <c r="C111" s="133"/>
      <c r="D111" s="133"/>
      <c r="E111" s="116"/>
      <c r="F111" s="116"/>
      <c r="G111" s="116"/>
    </row>
    <row r="112" spans="1:7">
      <c r="A112" s="139" t="s">
        <v>341</v>
      </c>
      <c r="B112" s="132" t="s">
        <v>365</v>
      </c>
      <c r="C112" s="133"/>
      <c r="D112" s="133"/>
      <c r="E112" s="116"/>
      <c r="F112" s="116"/>
      <c r="G112" s="116"/>
    </row>
    <row r="113" spans="1:13">
      <c r="A113" s="139" t="s">
        <v>342</v>
      </c>
      <c r="B113" s="132" t="s">
        <v>320</v>
      </c>
      <c r="C113" s="142"/>
      <c r="D113" s="133"/>
      <c r="E113" s="116"/>
      <c r="F113" s="116"/>
      <c r="G113" s="116"/>
    </row>
    <row r="114" spans="1:13" s="18" customFormat="1">
      <c r="A114" s="139" t="s">
        <v>343</v>
      </c>
      <c r="B114" s="132" t="s">
        <v>318</v>
      </c>
      <c r="C114" s="142"/>
      <c r="D114" s="133"/>
      <c r="E114" s="116"/>
      <c r="F114" s="116"/>
      <c r="G114" s="116"/>
    </row>
    <row r="115" spans="1:13">
      <c r="A115" s="139" t="s">
        <v>344</v>
      </c>
      <c r="B115" s="132" t="s">
        <v>336</v>
      </c>
      <c r="C115" s="142"/>
      <c r="D115" s="133"/>
      <c r="E115" s="116"/>
      <c r="F115" s="116"/>
      <c r="G115" s="116"/>
    </row>
    <row r="116" spans="1:13">
      <c r="B116" s="140" t="s">
        <v>366</v>
      </c>
      <c r="C116" s="134"/>
      <c r="D116" s="134"/>
      <c r="E116" s="116"/>
      <c r="F116" s="116"/>
      <c r="G116" s="116"/>
    </row>
    <row r="117" spans="1:13">
      <c r="A117" s="116"/>
      <c r="B117" s="114"/>
      <c r="C117" s="82"/>
      <c r="D117" s="82"/>
      <c r="E117" s="116"/>
      <c r="F117" s="116"/>
      <c r="G117" s="116"/>
    </row>
    <row r="118" spans="1:13">
      <c r="B118" s="140" t="s">
        <v>367</v>
      </c>
      <c r="C118" s="142"/>
      <c r="D118" s="142"/>
      <c r="E118" s="116"/>
      <c r="F118" s="116"/>
      <c r="G118" s="116"/>
    </row>
    <row r="119" spans="1:13">
      <c r="A119" s="139" t="s">
        <v>337</v>
      </c>
      <c r="B119" s="132" t="s">
        <v>319</v>
      </c>
      <c r="C119" s="142"/>
      <c r="D119" s="133"/>
      <c r="E119" s="116"/>
      <c r="F119" s="116"/>
      <c r="G119" s="116"/>
    </row>
    <row r="120" spans="1:13">
      <c r="B120" s="140" t="s">
        <v>368</v>
      </c>
      <c r="C120" s="141"/>
      <c r="D120" s="134"/>
      <c r="E120" s="116"/>
      <c r="F120" s="116"/>
      <c r="G120" s="116"/>
    </row>
    <row r="121" spans="1:13">
      <c r="A121" s="114"/>
      <c r="B121" s="118"/>
      <c r="C121" s="84"/>
      <c r="D121" s="84"/>
      <c r="E121" s="116"/>
      <c r="F121" s="116"/>
      <c r="G121" s="116"/>
    </row>
    <row r="122" spans="1:13">
      <c r="A122" s="114"/>
      <c r="B122" s="118" t="s">
        <v>54</v>
      </c>
      <c r="C122" s="84"/>
      <c r="D122" s="84"/>
      <c r="E122" s="116"/>
      <c r="F122" s="116"/>
      <c r="G122" s="116"/>
    </row>
    <row r="123" spans="1:13">
      <c r="A123" s="116">
        <v>1</v>
      </c>
      <c r="B123" s="116" t="s">
        <v>328</v>
      </c>
      <c r="C123" s="8"/>
      <c r="D123" s="8"/>
      <c r="E123" s="116"/>
      <c r="F123" s="116"/>
      <c r="G123" s="116"/>
    </row>
    <row r="124" spans="1:13">
      <c r="A124" s="116">
        <v>2</v>
      </c>
      <c r="B124" s="116" t="s">
        <v>262</v>
      </c>
      <c r="C124" s="8"/>
      <c r="D124" s="8"/>
      <c r="E124" s="116"/>
      <c r="F124" s="116"/>
      <c r="G124" s="116"/>
      <c r="I124" s="18"/>
      <c r="J124" s="18"/>
      <c r="K124" s="18"/>
      <c r="L124" s="18"/>
      <c r="M124" s="18"/>
    </row>
    <row r="125" spans="1:13" s="18" customFormat="1">
      <c r="A125" s="116">
        <v>3</v>
      </c>
      <c r="B125" s="116" t="s">
        <v>251</v>
      </c>
      <c r="C125" s="8"/>
      <c r="D125" s="8"/>
      <c r="E125" s="116"/>
      <c r="F125" s="116"/>
      <c r="G125" s="116"/>
    </row>
    <row r="126" spans="1:13">
      <c r="A126" s="116">
        <v>4</v>
      </c>
      <c r="B126" s="116" t="s">
        <v>269</v>
      </c>
      <c r="C126" s="8"/>
      <c r="D126" s="8"/>
      <c r="E126" s="116"/>
      <c r="F126" s="116"/>
      <c r="G126" s="116"/>
    </row>
    <row r="127" spans="1:13">
      <c r="A127" s="116">
        <v>5</v>
      </c>
      <c r="B127" s="121" t="s">
        <v>227</v>
      </c>
      <c r="C127" s="80"/>
      <c r="D127" s="80"/>
      <c r="E127" s="116"/>
      <c r="F127" s="116"/>
      <c r="G127" s="116"/>
    </row>
    <row r="128" spans="1:13">
      <c r="A128" s="116">
        <v>6</v>
      </c>
      <c r="B128" s="116" t="s">
        <v>55</v>
      </c>
      <c r="C128" s="8"/>
      <c r="D128" s="8"/>
      <c r="E128" s="116"/>
      <c r="F128" s="116"/>
      <c r="G128" s="116"/>
    </row>
    <row r="129" spans="1:7">
      <c r="A129" s="116">
        <v>7</v>
      </c>
      <c r="B129" s="116" t="s">
        <v>228</v>
      </c>
      <c r="C129" s="8"/>
      <c r="D129" s="8"/>
      <c r="E129" s="116"/>
      <c r="F129" s="116"/>
      <c r="G129" s="116"/>
    </row>
    <row r="130" spans="1:7">
      <c r="A130" s="116">
        <v>8</v>
      </c>
      <c r="B130" s="116" t="s">
        <v>229</v>
      </c>
      <c r="C130" s="8"/>
      <c r="D130" s="8"/>
      <c r="E130" s="116"/>
      <c r="F130" s="116"/>
      <c r="G130" s="116"/>
    </row>
    <row r="131" spans="1:7">
      <c r="A131" s="116">
        <v>9</v>
      </c>
      <c r="B131" s="116" t="s">
        <v>252</v>
      </c>
      <c r="C131" s="8"/>
      <c r="D131" s="8"/>
      <c r="E131" s="116"/>
      <c r="F131" s="116"/>
      <c r="G131" s="116"/>
    </row>
    <row r="132" spans="1:7" ht="14.4" customHeight="1">
      <c r="A132" s="116"/>
      <c r="B132" s="114" t="s">
        <v>56</v>
      </c>
      <c r="C132" s="82"/>
      <c r="D132" s="82"/>
      <c r="E132" s="116"/>
      <c r="F132" s="116"/>
      <c r="G132" s="116"/>
    </row>
    <row r="133" spans="1:7">
      <c r="A133" s="116"/>
      <c r="B133" s="116"/>
      <c r="C133" s="8"/>
      <c r="D133" s="8"/>
      <c r="E133" s="116"/>
      <c r="F133" s="116"/>
      <c r="G133" s="116"/>
    </row>
    <row r="134" spans="1:7">
      <c r="A134" s="116"/>
      <c r="B134" s="114" t="s">
        <v>57</v>
      </c>
      <c r="C134" s="82"/>
      <c r="D134" s="82"/>
      <c r="E134" s="116"/>
      <c r="F134" s="116"/>
      <c r="G134" s="116"/>
    </row>
    <row r="135" spans="1:7">
      <c r="A135" s="116"/>
      <c r="B135" s="116"/>
      <c r="C135" s="8"/>
      <c r="D135" s="8"/>
      <c r="E135" s="116"/>
      <c r="F135" s="116"/>
      <c r="G135" s="116"/>
    </row>
    <row r="136" spans="1:7">
      <c r="A136" s="114" t="s">
        <v>12</v>
      </c>
      <c r="B136" s="117" t="s">
        <v>58</v>
      </c>
      <c r="C136" s="83"/>
      <c r="D136" s="83"/>
      <c r="E136" s="116"/>
      <c r="F136" s="116"/>
      <c r="G136" s="116"/>
    </row>
    <row r="137" spans="1:7">
      <c r="A137" s="116">
        <v>1</v>
      </c>
      <c r="B137" s="116" t="s">
        <v>59</v>
      </c>
      <c r="C137" s="8"/>
      <c r="D137" s="8"/>
      <c r="E137" s="116"/>
      <c r="F137" s="116"/>
      <c r="G137" s="116"/>
    </row>
    <row r="138" spans="1:7">
      <c r="A138" s="116">
        <v>2</v>
      </c>
      <c r="B138" s="116" t="s">
        <v>345</v>
      </c>
      <c r="C138" s="8"/>
      <c r="D138" s="8"/>
      <c r="E138" s="116"/>
      <c r="F138" s="116"/>
      <c r="G138" s="116"/>
    </row>
    <row r="139" spans="1:7">
      <c r="A139" s="116"/>
      <c r="B139" s="114" t="s">
        <v>60</v>
      </c>
      <c r="C139" s="82"/>
      <c r="D139" s="82"/>
      <c r="E139" s="116"/>
      <c r="F139" s="116"/>
      <c r="G139" s="116"/>
    </row>
    <row r="140" spans="1:7">
      <c r="A140" s="116"/>
      <c r="B140" s="116"/>
      <c r="C140" s="8"/>
      <c r="D140" s="8"/>
      <c r="E140" s="116"/>
      <c r="F140" s="116"/>
      <c r="G140" s="116"/>
    </row>
    <row r="141" spans="1:7" s="18" customFormat="1">
      <c r="A141" s="114" t="s">
        <v>17</v>
      </c>
      <c r="B141" s="119" t="s">
        <v>61</v>
      </c>
      <c r="C141" s="128"/>
      <c r="D141" s="128"/>
      <c r="E141" s="116"/>
      <c r="F141" s="116"/>
      <c r="G141" s="116"/>
    </row>
    <row r="142" spans="1:7">
      <c r="A142" s="114"/>
      <c r="B142" s="124" t="s">
        <v>62</v>
      </c>
      <c r="C142" s="130"/>
      <c r="D142" s="130"/>
      <c r="E142" s="116"/>
      <c r="F142" s="116"/>
      <c r="G142" s="116"/>
    </row>
    <row r="143" spans="1:7">
      <c r="A143" s="116">
        <v>1</v>
      </c>
      <c r="B143" s="120" t="s">
        <v>386</v>
      </c>
      <c r="C143" s="79"/>
      <c r="D143" s="79"/>
      <c r="E143" s="116"/>
      <c r="F143" s="116"/>
      <c r="G143" s="116"/>
    </row>
    <row r="144" spans="1:7">
      <c r="A144" s="116">
        <v>2</v>
      </c>
      <c r="B144" s="120" t="s">
        <v>67</v>
      </c>
      <c r="C144" s="79"/>
      <c r="D144" s="79"/>
      <c r="E144" s="116"/>
      <c r="F144" s="116"/>
      <c r="G144" s="116"/>
    </row>
    <row r="145" spans="1:13">
      <c r="A145" s="116">
        <v>3</v>
      </c>
      <c r="B145" s="121" t="s">
        <v>64</v>
      </c>
      <c r="C145" s="80"/>
      <c r="D145" s="80"/>
      <c r="E145" s="116"/>
      <c r="F145" s="116"/>
      <c r="G145" s="116"/>
    </row>
    <row r="146" spans="1:13">
      <c r="A146" s="116">
        <v>4</v>
      </c>
      <c r="B146" s="120" t="s">
        <v>65</v>
      </c>
      <c r="C146" s="79"/>
      <c r="D146" s="79"/>
      <c r="E146" s="116"/>
      <c r="F146" s="116"/>
      <c r="G146" s="116"/>
    </row>
    <row r="147" spans="1:13">
      <c r="A147" s="116">
        <v>5</v>
      </c>
      <c r="B147" s="120" t="s">
        <v>66</v>
      </c>
      <c r="C147" s="79"/>
      <c r="D147" s="79"/>
      <c r="E147" s="116"/>
      <c r="F147" s="116"/>
      <c r="G147" s="116"/>
    </row>
    <row r="148" spans="1:13">
      <c r="A148" s="116">
        <v>6</v>
      </c>
      <c r="B148" s="120" t="s">
        <v>71</v>
      </c>
      <c r="C148" s="79"/>
      <c r="D148" s="79"/>
      <c r="E148" s="116"/>
      <c r="F148" s="116"/>
      <c r="G148" s="116"/>
    </row>
    <row r="149" spans="1:13">
      <c r="A149" s="116">
        <v>7</v>
      </c>
      <c r="B149" s="120" t="s">
        <v>72</v>
      </c>
      <c r="C149" s="79"/>
      <c r="D149" s="79"/>
      <c r="E149" s="116"/>
      <c r="F149" s="116"/>
      <c r="G149" s="116"/>
    </row>
    <row r="150" spans="1:13">
      <c r="A150" s="116">
        <v>8</v>
      </c>
      <c r="B150" s="116" t="s">
        <v>263</v>
      </c>
      <c r="C150" s="8"/>
      <c r="D150" s="8"/>
      <c r="E150" s="116"/>
      <c r="F150" s="116"/>
      <c r="G150" s="116"/>
    </row>
    <row r="151" spans="1:13">
      <c r="A151" s="116">
        <v>9</v>
      </c>
      <c r="B151" s="120" t="s">
        <v>76</v>
      </c>
      <c r="C151" s="79"/>
      <c r="D151" s="79"/>
      <c r="E151" s="116"/>
      <c r="F151" s="116"/>
      <c r="G151" s="116"/>
    </row>
    <row r="152" spans="1:13">
      <c r="A152" s="116">
        <v>10</v>
      </c>
      <c r="B152" s="116" t="s">
        <v>276</v>
      </c>
      <c r="C152" s="8"/>
      <c r="D152" s="8"/>
      <c r="E152" s="116"/>
      <c r="F152" s="116"/>
      <c r="G152" s="116"/>
    </row>
    <row r="153" spans="1:13">
      <c r="A153" s="116">
        <v>11</v>
      </c>
      <c r="B153" s="116" t="s">
        <v>355</v>
      </c>
      <c r="C153" s="8"/>
      <c r="D153" s="8"/>
      <c r="E153" s="116"/>
      <c r="F153" s="116"/>
      <c r="G153" s="116"/>
      <c r="I153" s="18"/>
      <c r="J153" s="18"/>
      <c r="K153" s="18"/>
      <c r="L153" s="18"/>
      <c r="M153" s="18"/>
    </row>
    <row r="154" spans="1:13" s="110" customFormat="1">
      <c r="A154" s="116">
        <v>12</v>
      </c>
      <c r="B154" s="120" t="s">
        <v>73</v>
      </c>
      <c r="C154" s="79"/>
      <c r="D154" s="79"/>
      <c r="E154" s="116"/>
      <c r="F154" s="116"/>
      <c r="G154" s="116"/>
    </row>
    <row r="155" spans="1:13" s="110" customFormat="1">
      <c r="A155" s="116">
        <v>13</v>
      </c>
      <c r="B155" s="120" t="s">
        <v>74</v>
      </c>
      <c r="C155" s="79"/>
      <c r="D155" s="79"/>
      <c r="E155" s="116"/>
      <c r="F155" s="116"/>
      <c r="G155" s="116"/>
    </row>
    <row r="156" spans="1:13" s="110" customFormat="1">
      <c r="A156" s="116">
        <v>14</v>
      </c>
      <c r="B156" s="116" t="s">
        <v>356</v>
      </c>
      <c r="C156" s="8"/>
      <c r="D156" s="8"/>
      <c r="E156" s="116"/>
      <c r="F156" s="116"/>
      <c r="G156" s="116"/>
    </row>
    <row r="157" spans="1:13" s="110" customFormat="1">
      <c r="A157" s="116">
        <v>15</v>
      </c>
      <c r="B157" s="120" t="s">
        <v>70</v>
      </c>
      <c r="C157" s="79"/>
      <c r="D157" s="79"/>
      <c r="E157" s="116"/>
      <c r="F157" s="116"/>
      <c r="G157" s="116"/>
    </row>
    <row r="158" spans="1:13" s="110" customFormat="1">
      <c r="A158" s="116">
        <v>16</v>
      </c>
      <c r="B158" s="120" t="s">
        <v>63</v>
      </c>
      <c r="C158" s="79"/>
      <c r="D158" s="79"/>
      <c r="E158" s="116"/>
      <c r="F158" s="116"/>
      <c r="G158" s="116"/>
    </row>
    <row r="159" spans="1:13" s="110" customFormat="1">
      <c r="A159" s="116">
        <v>17</v>
      </c>
      <c r="B159" s="121" t="s">
        <v>69</v>
      </c>
      <c r="C159" s="80"/>
      <c r="D159" s="80"/>
      <c r="E159" s="116"/>
      <c r="F159" s="116"/>
      <c r="G159" s="116"/>
    </row>
    <row r="160" spans="1:13" s="110" customFormat="1">
      <c r="A160" s="116">
        <v>18</v>
      </c>
      <c r="B160" s="121" t="s">
        <v>75</v>
      </c>
      <c r="C160" s="80"/>
      <c r="D160" s="80"/>
      <c r="E160" s="116"/>
      <c r="F160" s="116"/>
      <c r="G160" s="116"/>
    </row>
    <row r="161" spans="1:13">
      <c r="A161" s="116">
        <v>19</v>
      </c>
      <c r="B161" s="121" t="s">
        <v>222</v>
      </c>
      <c r="C161" s="80"/>
      <c r="D161" s="80"/>
      <c r="E161" s="116"/>
      <c r="F161" s="116"/>
      <c r="G161" s="116"/>
    </row>
    <row r="162" spans="1:13">
      <c r="A162" s="116">
        <v>20</v>
      </c>
      <c r="B162" s="116" t="s">
        <v>305</v>
      </c>
      <c r="C162" s="8"/>
      <c r="D162" s="8"/>
      <c r="E162" s="116"/>
      <c r="F162" s="116"/>
      <c r="G162" s="116"/>
      <c r="I162" s="18"/>
      <c r="J162" s="18"/>
      <c r="K162" s="18"/>
      <c r="L162" s="18"/>
      <c r="M162" s="18"/>
    </row>
    <row r="163" spans="1:13">
      <c r="A163" s="116">
        <v>21</v>
      </c>
      <c r="B163" s="121" t="s">
        <v>68</v>
      </c>
      <c r="C163" s="80"/>
      <c r="D163" s="80"/>
      <c r="E163" s="116"/>
      <c r="F163" s="116"/>
      <c r="G163" s="116"/>
    </row>
    <row r="164" spans="1:13">
      <c r="A164" s="116">
        <v>22</v>
      </c>
      <c r="B164" s="121" t="s">
        <v>333</v>
      </c>
      <c r="C164" s="80"/>
      <c r="D164" s="80"/>
      <c r="E164" s="116"/>
      <c r="F164" s="116"/>
      <c r="G164" s="116"/>
    </row>
    <row r="165" spans="1:13">
      <c r="A165" s="116">
        <v>23</v>
      </c>
      <c r="B165" s="121" t="s">
        <v>334</v>
      </c>
      <c r="C165" s="80"/>
      <c r="D165" s="80"/>
      <c r="E165" s="116"/>
      <c r="F165" s="116"/>
      <c r="G165" s="116"/>
    </row>
    <row r="166" spans="1:13">
      <c r="A166" s="116"/>
      <c r="B166" s="123" t="s">
        <v>77</v>
      </c>
      <c r="C166" s="129"/>
      <c r="D166" s="129"/>
      <c r="E166" s="116"/>
      <c r="F166" s="116"/>
      <c r="G166" s="114"/>
    </row>
    <row r="167" spans="1:13">
      <c r="A167" s="116"/>
      <c r="B167" s="116"/>
      <c r="C167" s="8"/>
      <c r="D167" s="8"/>
      <c r="E167" s="116"/>
      <c r="F167" s="116"/>
      <c r="G167" s="116"/>
      <c r="I167" s="18"/>
      <c r="J167" s="18"/>
      <c r="K167" s="18"/>
      <c r="L167" s="18"/>
      <c r="M167" s="18"/>
    </row>
    <row r="168" spans="1:13" s="110" customFormat="1">
      <c r="A168" s="114"/>
      <c r="B168" s="118" t="s">
        <v>78</v>
      </c>
      <c r="C168" s="84"/>
      <c r="D168" s="84"/>
      <c r="E168" s="116"/>
      <c r="F168" s="116"/>
      <c r="G168" s="116"/>
    </row>
    <row r="169" spans="1:13" s="110" customFormat="1">
      <c r="A169" s="116">
        <v>1</v>
      </c>
      <c r="B169" s="116" t="s">
        <v>79</v>
      </c>
      <c r="C169" s="8"/>
      <c r="D169" s="8"/>
      <c r="E169" s="116"/>
      <c r="F169" s="116"/>
      <c r="G169" s="116"/>
    </row>
    <row r="170" spans="1:13" s="110" customFormat="1">
      <c r="A170" s="116">
        <v>2</v>
      </c>
      <c r="B170" s="116" t="s">
        <v>80</v>
      </c>
      <c r="C170" s="8"/>
      <c r="D170" s="8"/>
      <c r="E170" s="116"/>
      <c r="F170" s="116"/>
      <c r="G170" s="116"/>
    </row>
    <row r="171" spans="1:13" s="110" customFormat="1">
      <c r="A171" s="116">
        <v>3</v>
      </c>
      <c r="B171" s="116" t="s">
        <v>81</v>
      </c>
      <c r="C171" s="8"/>
      <c r="D171" s="8"/>
      <c r="E171" s="116"/>
      <c r="F171" s="116"/>
      <c r="G171" s="116"/>
    </row>
    <row r="172" spans="1:13" s="110" customFormat="1">
      <c r="A172" s="116">
        <v>4</v>
      </c>
      <c r="B172" s="116" t="s">
        <v>274</v>
      </c>
      <c r="C172" s="8"/>
      <c r="D172" s="8"/>
      <c r="E172" s="116"/>
      <c r="F172" s="116"/>
      <c r="G172" s="116"/>
    </row>
    <row r="173" spans="1:13" s="110" customFormat="1">
      <c r="A173" s="116">
        <v>5</v>
      </c>
      <c r="B173" s="116" t="s">
        <v>82</v>
      </c>
      <c r="C173" s="8"/>
      <c r="D173" s="8"/>
      <c r="E173" s="116"/>
      <c r="F173" s="116"/>
      <c r="G173" s="116"/>
    </row>
    <row r="174" spans="1:13">
      <c r="A174" s="116">
        <v>6</v>
      </c>
      <c r="B174" s="116" t="s">
        <v>278</v>
      </c>
      <c r="C174" s="8"/>
      <c r="D174" s="8"/>
      <c r="E174" s="116"/>
      <c r="F174" s="116"/>
      <c r="G174" s="116"/>
    </row>
    <row r="175" spans="1:13">
      <c r="A175" s="116">
        <v>7</v>
      </c>
      <c r="B175" s="116" t="s">
        <v>83</v>
      </c>
      <c r="C175" s="8"/>
      <c r="D175" s="8"/>
      <c r="E175" s="116"/>
      <c r="F175" s="116"/>
      <c r="G175" s="116"/>
    </row>
    <row r="176" spans="1:13">
      <c r="A176" s="116">
        <v>8</v>
      </c>
      <c r="B176" s="116" t="s">
        <v>84</v>
      </c>
      <c r="C176" s="8"/>
      <c r="D176" s="8"/>
      <c r="E176" s="116"/>
      <c r="F176" s="116"/>
      <c r="G176" s="116"/>
    </row>
    <row r="177" spans="1:13">
      <c r="A177" s="116">
        <v>9</v>
      </c>
      <c r="B177" s="116" t="s">
        <v>277</v>
      </c>
      <c r="C177" s="8"/>
      <c r="D177" s="8"/>
      <c r="E177" s="116"/>
      <c r="F177" s="116"/>
      <c r="G177" s="116"/>
    </row>
    <row r="178" spans="1:13">
      <c r="A178" s="116">
        <v>10</v>
      </c>
      <c r="B178" s="116" t="s">
        <v>289</v>
      </c>
      <c r="C178" s="8"/>
      <c r="D178" s="8"/>
      <c r="E178" s="116"/>
      <c r="F178" s="116"/>
      <c r="G178" s="116"/>
      <c r="I178" s="18"/>
      <c r="J178" s="18"/>
      <c r="K178" s="18"/>
      <c r="L178" s="18"/>
      <c r="M178" s="18"/>
    </row>
    <row r="179" spans="1:13">
      <c r="A179" s="116">
        <v>11</v>
      </c>
      <c r="B179" s="116" t="s">
        <v>306</v>
      </c>
      <c r="C179" s="8"/>
      <c r="D179" s="8"/>
      <c r="E179" s="116"/>
      <c r="F179" s="116"/>
      <c r="G179" s="116"/>
    </row>
    <row r="180" spans="1:13">
      <c r="A180" s="116">
        <v>12</v>
      </c>
      <c r="B180" s="116" t="s">
        <v>393</v>
      </c>
      <c r="C180" s="8"/>
      <c r="D180" s="8"/>
      <c r="E180" s="116"/>
      <c r="F180" s="116"/>
      <c r="G180" s="116"/>
    </row>
    <row r="181" spans="1:13">
      <c r="A181" s="116"/>
      <c r="B181" s="114" t="s">
        <v>85</v>
      </c>
      <c r="C181" s="82"/>
      <c r="D181" s="82"/>
      <c r="E181" s="116"/>
      <c r="F181" s="116"/>
      <c r="G181" s="116"/>
    </row>
    <row r="182" spans="1:13">
      <c r="A182" s="116"/>
      <c r="B182" s="116"/>
      <c r="C182" s="8"/>
      <c r="D182" s="8"/>
      <c r="E182" s="116"/>
      <c r="F182" s="116"/>
      <c r="G182" s="116"/>
    </row>
    <row r="183" spans="1:13">
      <c r="B183" s="143" t="s">
        <v>369</v>
      </c>
      <c r="C183" s="142"/>
      <c r="D183" s="142"/>
      <c r="E183" s="116"/>
      <c r="F183" s="116"/>
      <c r="G183" s="116"/>
    </row>
    <row r="184" spans="1:13">
      <c r="A184" s="139" t="s">
        <v>337</v>
      </c>
      <c r="B184" s="132" t="s">
        <v>309</v>
      </c>
      <c r="C184" s="142"/>
      <c r="D184" s="133"/>
      <c r="E184" s="116"/>
      <c r="F184" s="116"/>
      <c r="G184" s="116"/>
    </row>
    <row r="185" spans="1:13">
      <c r="A185" s="139" t="s">
        <v>338</v>
      </c>
      <c r="B185" s="132" t="s">
        <v>340</v>
      </c>
      <c r="C185" s="142"/>
      <c r="D185" s="133"/>
      <c r="E185" s="116"/>
      <c r="F185" s="116"/>
      <c r="G185" s="116"/>
    </row>
    <row r="186" spans="1:13">
      <c r="B186" s="140" t="s">
        <v>370</v>
      </c>
      <c r="C186" s="141"/>
      <c r="D186" s="134"/>
      <c r="E186" s="116"/>
      <c r="F186" s="116"/>
      <c r="G186" s="116"/>
    </row>
    <row r="187" spans="1:13">
      <c r="A187" s="116"/>
      <c r="B187" s="116"/>
      <c r="C187" s="8"/>
      <c r="D187" s="8"/>
      <c r="E187" s="116"/>
      <c r="F187" s="116"/>
      <c r="G187" s="116"/>
    </row>
    <row r="188" spans="1:13">
      <c r="A188" s="116"/>
      <c r="B188" s="114" t="s">
        <v>86</v>
      </c>
      <c r="C188" s="82"/>
      <c r="D188" s="82"/>
      <c r="E188" s="116"/>
      <c r="F188" s="116"/>
      <c r="G188" s="116"/>
      <c r="I188" s="18"/>
      <c r="J188" s="18"/>
      <c r="K188" s="18"/>
      <c r="L188" s="18"/>
      <c r="M188" s="18"/>
    </row>
    <row r="189" spans="1:13">
      <c r="A189" s="116"/>
      <c r="B189" s="116"/>
      <c r="C189" s="8"/>
      <c r="D189" s="8"/>
      <c r="E189" s="116"/>
      <c r="F189" s="116"/>
      <c r="G189" s="116"/>
      <c r="I189" s="18"/>
      <c r="J189" s="18"/>
      <c r="K189" s="18"/>
      <c r="L189" s="18"/>
      <c r="M189" s="18"/>
    </row>
    <row r="190" spans="1:13">
      <c r="A190" s="114" t="s">
        <v>20</v>
      </c>
      <c r="B190" s="117" t="s">
        <v>87</v>
      </c>
      <c r="C190" s="83"/>
      <c r="D190" s="83"/>
      <c r="E190" s="116"/>
      <c r="F190" s="116"/>
      <c r="G190" s="116"/>
      <c r="I190" s="18"/>
      <c r="J190" s="18"/>
      <c r="K190" s="18"/>
      <c r="L190" s="18"/>
      <c r="M190" s="18"/>
    </row>
    <row r="191" spans="1:13" s="110" customFormat="1">
      <c r="A191" s="116">
        <v>1</v>
      </c>
      <c r="B191" s="121" t="s">
        <v>385</v>
      </c>
      <c r="C191" s="80"/>
      <c r="D191" s="80"/>
      <c r="E191" s="116"/>
      <c r="F191" s="116"/>
      <c r="G191" s="116"/>
    </row>
    <row r="192" spans="1:13" s="110" customFormat="1">
      <c r="A192" s="116">
        <v>2</v>
      </c>
      <c r="B192" s="121" t="s">
        <v>89</v>
      </c>
      <c r="C192" s="80"/>
      <c r="D192" s="80"/>
      <c r="E192" s="116"/>
      <c r="F192" s="116"/>
      <c r="G192" s="116"/>
    </row>
    <row r="193" spans="1:13" s="110" customFormat="1">
      <c r="A193" s="116">
        <v>3</v>
      </c>
      <c r="B193" s="121" t="s">
        <v>91</v>
      </c>
      <c r="C193" s="80"/>
      <c r="D193" s="80"/>
      <c r="E193" s="116"/>
      <c r="F193" s="116"/>
      <c r="G193" s="116"/>
    </row>
    <row r="194" spans="1:13">
      <c r="A194" s="116">
        <v>4</v>
      </c>
      <c r="B194" s="116" t="s">
        <v>92</v>
      </c>
      <c r="C194" s="8"/>
      <c r="D194" s="8"/>
      <c r="E194" s="116"/>
      <c r="F194" s="116"/>
      <c r="G194" s="116"/>
      <c r="I194" s="18"/>
      <c r="J194" s="18"/>
      <c r="K194" s="18"/>
      <c r="L194" s="18"/>
      <c r="M194" s="18"/>
    </row>
    <row r="195" spans="1:13">
      <c r="A195" s="116">
        <v>5</v>
      </c>
      <c r="B195" s="122" t="s">
        <v>90</v>
      </c>
      <c r="C195" s="81"/>
      <c r="D195" s="81"/>
      <c r="E195" s="116"/>
      <c r="F195" s="116"/>
      <c r="G195" s="116"/>
    </row>
    <row r="196" spans="1:13" s="18" customFormat="1" outlineLevel="1">
      <c r="A196" s="116">
        <v>6</v>
      </c>
      <c r="B196" s="121" t="s">
        <v>88</v>
      </c>
      <c r="C196" s="80"/>
      <c r="D196" s="80"/>
      <c r="E196" s="116"/>
      <c r="F196" s="116"/>
      <c r="G196" s="116"/>
      <c r="I196"/>
      <c r="J196"/>
      <c r="K196"/>
      <c r="L196"/>
      <c r="M196"/>
    </row>
    <row r="197" spans="1:13" outlineLevel="2">
      <c r="A197" s="116">
        <v>7</v>
      </c>
      <c r="B197" s="121" t="s">
        <v>93</v>
      </c>
      <c r="C197" s="80"/>
      <c r="D197" s="80"/>
      <c r="E197" s="116"/>
      <c r="F197" s="116"/>
      <c r="G197" s="116"/>
    </row>
    <row r="198" spans="1:13" outlineLevel="2">
      <c r="A198" s="116"/>
      <c r="B198" s="114" t="s">
        <v>94</v>
      </c>
      <c r="C198" s="82"/>
      <c r="D198" s="82"/>
      <c r="E198" s="116"/>
      <c r="F198" s="116"/>
      <c r="G198" s="116"/>
    </row>
    <row r="199" spans="1:13" outlineLevel="2">
      <c r="A199" s="116"/>
      <c r="B199" s="116"/>
      <c r="C199" s="8"/>
      <c r="D199" s="8"/>
      <c r="E199" s="116"/>
      <c r="F199" s="116"/>
      <c r="G199" s="116"/>
    </row>
    <row r="200" spans="1:13" outlineLevel="2">
      <c r="A200" s="114" t="s">
        <v>96</v>
      </c>
      <c r="B200" s="117" t="s">
        <v>95</v>
      </c>
      <c r="C200" s="83"/>
      <c r="D200" s="83"/>
      <c r="E200" s="116"/>
      <c r="F200" s="116"/>
      <c r="G200" s="116"/>
    </row>
    <row r="201" spans="1:13" outlineLevel="2">
      <c r="A201" s="114"/>
      <c r="B201" s="118" t="s">
        <v>97</v>
      </c>
      <c r="C201" s="84"/>
      <c r="D201" s="84"/>
      <c r="E201" s="116"/>
      <c r="F201" s="116"/>
      <c r="G201" s="116"/>
    </row>
    <row r="202" spans="1:13" outlineLevel="1">
      <c r="A202" s="116">
        <v>1</v>
      </c>
      <c r="B202" s="122" t="s">
        <v>100</v>
      </c>
      <c r="C202" s="81"/>
      <c r="D202" s="81"/>
      <c r="E202" s="116"/>
      <c r="F202" s="116"/>
      <c r="G202" s="116"/>
    </row>
    <row r="203" spans="1:13">
      <c r="A203" s="116">
        <v>2</v>
      </c>
      <c r="B203" s="121" t="s">
        <v>98</v>
      </c>
      <c r="C203" s="80"/>
      <c r="D203" s="80"/>
      <c r="E203" s="116"/>
      <c r="F203" s="116"/>
      <c r="G203" s="116"/>
    </row>
    <row r="204" spans="1:13">
      <c r="A204" s="116">
        <v>3</v>
      </c>
      <c r="B204" s="116" t="s">
        <v>102</v>
      </c>
      <c r="C204" s="8"/>
      <c r="D204" s="8"/>
      <c r="E204" s="116"/>
      <c r="F204" s="116"/>
      <c r="G204" s="116"/>
    </row>
    <row r="205" spans="1:13">
      <c r="A205" s="116">
        <v>4</v>
      </c>
      <c r="B205" s="121" t="s">
        <v>103</v>
      </c>
      <c r="C205" s="80"/>
      <c r="D205" s="80"/>
      <c r="E205" s="116"/>
      <c r="F205" s="116"/>
      <c r="G205" s="116"/>
    </row>
    <row r="206" spans="1:13">
      <c r="A206" s="116">
        <v>5</v>
      </c>
      <c r="B206" s="121" t="s">
        <v>104</v>
      </c>
      <c r="C206" s="80"/>
      <c r="D206" s="80"/>
      <c r="E206" s="116"/>
      <c r="F206" s="116"/>
      <c r="G206" s="116"/>
    </row>
    <row r="207" spans="1:13">
      <c r="A207" s="116">
        <v>6</v>
      </c>
      <c r="B207" s="122" t="s">
        <v>105</v>
      </c>
      <c r="C207" s="81"/>
      <c r="D207" s="81"/>
      <c r="E207" s="116"/>
      <c r="F207" s="116"/>
      <c r="G207" s="116"/>
    </row>
    <row r="208" spans="1:13">
      <c r="A208" s="116">
        <v>7</v>
      </c>
      <c r="B208" s="116" t="s">
        <v>230</v>
      </c>
      <c r="C208" s="8"/>
      <c r="D208" s="8"/>
      <c r="E208" s="116"/>
      <c r="F208" s="116"/>
      <c r="G208" s="116"/>
    </row>
    <row r="209" spans="1:7">
      <c r="A209" s="116">
        <v>8</v>
      </c>
      <c r="B209" s="120" t="s">
        <v>99</v>
      </c>
      <c r="C209" s="79"/>
      <c r="D209" s="79"/>
      <c r="E209" s="116"/>
      <c r="F209" s="116"/>
      <c r="G209" s="116"/>
    </row>
    <row r="210" spans="1:7">
      <c r="A210" s="116">
        <v>9</v>
      </c>
      <c r="B210" s="116" t="s">
        <v>101</v>
      </c>
      <c r="C210" s="8"/>
      <c r="D210" s="8"/>
      <c r="E210" s="116"/>
      <c r="F210" s="116"/>
      <c r="G210" s="116"/>
    </row>
    <row r="211" spans="1:7">
      <c r="A211" s="116"/>
      <c r="B211" s="114" t="s">
        <v>106</v>
      </c>
      <c r="C211" s="82"/>
      <c r="D211" s="82"/>
      <c r="E211" s="116"/>
      <c r="F211" s="116"/>
      <c r="G211" s="116"/>
    </row>
    <row r="212" spans="1:7">
      <c r="A212" s="116"/>
      <c r="B212" s="116"/>
      <c r="C212" s="8"/>
      <c r="D212" s="8"/>
      <c r="E212" s="116"/>
      <c r="F212" s="116"/>
      <c r="G212" s="116"/>
    </row>
    <row r="213" spans="1:7" outlineLevel="1">
      <c r="A213" s="114"/>
      <c r="B213" s="124" t="s">
        <v>107</v>
      </c>
      <c r="C213" s="130"/>
      <c r="D213" s="130"/>
      <c r="E213" s="116"/>
      <c r="F213" s="116"/>
      <c r="G213" s="116"/>
    </row>
    <row r="214" spans="1:7">
      <c r="A214" s="116">
        <v>1</v>
      </c>
      <c r="B214" s="116" t="s">
        <v>110</v>
      </c>
      <c r="C214" s="8"/>
      <c r="D214" s="8"/>
      <c r="E214" s="116"/>
      <c r="F214" s="116"/>
      <c r="G214" s="116"/>
    </row>
    <row r="215" spans="1:7" outlineLevel="1">
      <c r="A215" s="116">
        <v>2</v>
      </c>
      <c r="B215" s="121" t="s">
        <v>115</v>
      </c>
      <c r="C215" s="80"/>
      <c r="D215" s="80"/>
      <c r="E215" s="116"/>
      <c r="F215" s="116"/>
      <c r="G215" s="116"/>
    </row>
    <row r="216" spans="1:7" outlineLevel="1">
      <c r="A216" s="116">
        <v>3</v>
      </c>
      <c r="B216" s="116" t="s">
        <v>111</v>
      </c>
      <c r="C216" s="8"/>
      <c r="D216" s="8"/>
      <c r="E216" s="116"/>
      <c r="F216" s="116"/>
      <c r="G216" s="116"/>
    </row>
    <row r="217" spans="1:7">
      <c r="A217" s="116">
        <v>4</v>
      </c>
      <c r="B217" s="116" t="s">
        <v>232</v>
      </c>
      <c r="C217" s="8"/>
      <c r="D217" s="8"/>
      <c r="E217" s="116"/>
      <c r="F217" s="116"/>
      <c r="G217" s="116"/>
    </row>
    <row r="218" spans="1:7">
      <c r="A218" s="116">
        <v>5</v>
      </c>
      <c r="B218" s="116" t="s">
        <v>114</v>
      </c>
      <c r="C218" s="8"/>
      <c r="D218" s="8"/>
      <c r="E218" s="116"/>
      <c r="F218" s="116"/>
      <c r="G218" s="116"/>
    </row>
    <row r="219" spans="1:7">
      <c r="A219" s="116">
        <v>6</v>
      </c>
      <c r="B219" s="116" t="s">
        <v>279</v>
      </c>
      <c r="C219" s="8"/>
      <c r="D219" s="8"/>
      <c r="E219" s="116"/>
      <c r="F219" s="116"/>
      <c r="G219" s="116"/>
    </row>
    <row r="220" spans="1:7">
      <c r="A220" s="116">
        <v>7</v>
      </c>
      <c r="B220" s="116" t="s">
        <v>231</v>
      </c>
      <c r="C220" s="8"/>
      <c r="D220" s="8"/>
      <c r="E220" s="116"/>
      <c r="F220" s="116"/>
      <c r="G220" s="116"/>
    </row>
    <row r="221" spans="1:7">
      <c r="A221" s="116">
        <v>8</v>
      </c>
      <c r="B221" s="116" t="s">
        <v>116</v>
      </c>
      <c r="C221" s="8"/>
      <c r="D221" s="8"/>
      <c r="E221" s="116"/>
      <c r="F221" s="116"/>
      <c r="G221" s="116"/>
    </row>
    <row r="222" spans="1:7">
      <c r="A222" s="116">
        <v>9</v>
      </c>
      <c r="B222" s="116" t="s">
        <v>270</v>
      </c>
      <c r="C222" s="8"/>
      <c r="D222" s="8"/>
      <c r="E222" s="116"/>
      <c r="F222" s="116"/>
      <c r="G222" s="116"/>
    </row>
    <row r="223" spans="1:7">
      <c r="A223" s="116">
        <v>10</v>
      </c>
      <c r="B223" s="116" t="s">
        <v>233</v>
      </c>
      <c r="C223" s="8"/>
      <c r="D223" s="8"/>
      <c r="E223" s="116"/>
      <c r="F223" s="116"/>
      <c r="G223" s="116"/>
    </row>
    <row r="224" spans="1:7">
      <c r="A224" s="116">
        <v>11</v>
      </c>
      <c r="B224" s="116" t="s">
        <v>117</v>
      </c>
      <c r="C224" s="8"/>
      <c r="D224" s="8"/>
      <c r="E224" s="116"/>
      <c r="F224" s="116"/>
      <c r="G224" s="116"/>
    </row>
    <row r="225" spans="1:7">
      <c r="A225" s="116">
        <v>12</v>
      </c>
      <c r="B225" s="116" t="s">
        <v>5</v>
      </c>
      <c r="C225" s="8"/>
      <c r="D225" s="8"/>
      <c r="E225" s="116"/>
      <c r="F225" s="116"/>
      <c r="G225" s="116"/>
    </row>
    <row r="226" spans="1:7">
      <c r="A226" s="116">
        <v>13</v>
      </c>
      <c r="B226" s="116" t="s">
        <v>254</v>
      </c>
      <c r="C226" s="8"/>
      <c r="D226" s="8"/>
      <c r="E226" s="116"/>
      <c r="F226" s="116"/>
      <c r="G226" s="116"/>
    </row>
    <row r="227" spans="1:7">
      <c r="A227" s="116">
        <v>14</v>
      </c>
      <c r="B227" s="122" t="s">
        <v>108</v>
      </c>
      <c r="C227" s="81"/>
      <c r="D227" s="81"/>
      <c r="E227" s="116"/>
      <c r="F227" s="116"/>
      <c r="G227" s="116"/>
    </row>
    <row r="228" spans="1:7">
      <c r="A228" s="116">
        <v>15</v>
      </c>
      <c r="B228" s="122" t="s">
        <v>109</v>
      </c>
      <c r="C228" s="81"/>
      <c r="D228" s="81"/>
      <c r="E228" s="116"/>
      <c r="F228" s="116"/>
      <c r="G228" s="116"/>
    </row>
    <row r="229" spans="1:7">
      <c r="A229" s="116">
        <v>16</v>
      </c>
      <c r="B229" s="122" t="s">
        <v>112</v>
      </c>
      <c r="C229" s="81"/>
      <c r="D229" s="81"/>
      <c r="E229" s="116"/>
      <c r="F229" s="116"/>
      <c r="G229" s="116"/>
    </row>
    <row r="230" spans="1:7">
      <c r="A230" s="116">
        <v>17</v>
      </c>
      <c r="B230" s="116" t="s">
        <v>271</v>
      </c>
      <c r="C230" s="8"/>
      <c r="D230" s="8"/>
      <c r="E230" s="116"/>
      <c r="F230" s="116"/>
      <c r="G230" s="116"/>
    </row>
    <row r="231" spans="1:7">
      <c r="A231" s="116">
        <v>18</v>
      </c>
      <c r="B231" s="116" t="s">
        <v>253</v>
      </c>
      <c r="C231" s="8"/>
      <c r="D231" s="8"/>
      <c r="E231" s="116"/>
      <c r="F231" s="116"/>
      <c r="G231" s="116"/>
    </row>
    <row r="232" spans="1:7">
      <c r="A232" s="116">
        <v>19</v>
      </c>
      <c r="B232" s="121" t="s">
        <v>113</v>
      </c>
      <c r="C232" s="80"/>
      <c r="D232" s="80"/>
      <c r="E232" s="116"/>
      <c r="F232" s="116"/>
      <c r="G232" s="116"/>
    </row>
    <row r="233" spans="1:7">
      <c r="A233" s="116"/>
      <c r="B233" s="114" t="s">
        <v>118</v>
      </c>
      <c r="C233" s="82"/>
      <c r="D233" s="82"/>
      <c r="E233" s="116"/>
      <c r="F233" s="116"/>
      <c r="G233" s="116"/>
    </row>
    <row r="234" spans="1:7">
      <c r="A234" s="116"/>
      <c r="B234" s="116"/>
      <c r="C234" s="8"/>
      <c r="D234" s="8"/>
      <c r="E234" s="116"/>
      <c r="F234" s="116"/>
      <c r="G234" s="116"/>
    </row>
    <row r="235" spans="1:7">
      <c r="A235" s="114"/>
      <c r="B235" s="118" t="s">
        <v>119</v>
      </c>
      <c r="C235" s="84"/>
      <c r="D235" s="84"/>
      <c r="E235" s="116"/>
      <c r="F235" s="116"/>
      <c r="G235" s="116"/>
    </row>
    <row r="236" spans="1:7">
      <c r="A236" s="116">
        <v>1</v>
      </c>
      <c r="B236" s="121" t="s">
        <v>120</v>
      </c>
      <c r="C236" s="80"/>
      <c r="D236" s="80"/>
      <c r="E236" s="116"/>
      <c r="F236" s="116"/>
      <c r="G236" s="116"/>
    </row>
    <row r="237" spans="1:7">
      <c r="A237" s="116"/>
      <c r="B237" s="114" t="s">
        <v>121</v>
      </c>
      <c r="C237" s="82"/>
      <c r="D237" s="82"/>
      <c r="E237" s="116"/>
      <c r="F237" s="116"/>
      <c r="G237" s="116"/>
    </row>
    <row r="238" spans="1:7">
      <c r="A238" s="116"/>
      <c r="B238" s="116"/>
      <c r="C238" s="8"/>
      <c r="D238" s="8"/>
      <c r="E238" s="116"/>
      <c r="F238" s="116"/>
      <c r="G238" s="116"/>
    </row>
    <row r="239" spans="1:7">
      <c r="A239" s="114"/>
      <c r="B239" s="118" t="s">
        <v>122</v>
      </c>
      <c r="C239" s="84"/>
      <c r="D239" s="84"/>
      <c r="E239" s="116"/>
      <c r="F239" s="116"/>
      <c r="G239" s="116"/>
    </row>
    <row r="240" spans="1:7">
      <c r="A240" s="116">
        <v>1</v>
      </c>
      <c r="B240" s="116" t="s">
        <v>267</v>
      </c>
      <c r="C240" s="8"/>
      <c r="D240" s="8"/>
      <c r="E240" s="116"/>
      <c r="F240" s="116"/>
      <c r="G240" s="116"/>
    </row>
    <row r="241" spans="1:7">
      <c r="A241" s="116">
        <v>2</v>
      </c>
      <c r="B241" s="116" t="s">
        <v>126</v>
      </c>
      <c r="C241" s="8"/>
      <c r="D241" s="8"/>
      <c r="E241" s="116"/>
      <c r="F241" s="116"/>
      <c r="G241" s="116"/>
    </row>
    <row r="242" spans="1:7">
      <c r="A242" s="116">
        <v>3</v>
      </c>
      <c r="B242" s="116" t="s">
        <v>127</v>
      </c>
      <c r="C242" s="8"/>
      <c r="D242" s="8"/>
      <c r="E242" s="116"/>
      <c r="F242" s="116"/>
      <c r="G242" s="116"/>
    </row>
    <row r="243" spans="1:7">
      <c r="A243" s="116">
        <v>4</v>
      </c>
      <c r="B243" s="116" t="s">
        <v>125</v>
      </c>
      <c r="C243" s="8"/>
      <c r="D243" s="8"/>
      <c r="E243" s="116"/>
      <c r="F243" s="116"/>
      <c r="G243" s="116"/>
    </row>
    <row r="244" spans="1:7">
      <c r="A244" s="116">
        <v>5</v>
      </c>
      <c r="B244" s="116" t="s">
        <v>280</v>
      </c>
      <c r="C244" s="8"/>
      <c r="D244" s="8"/>
      <c r="E244" s="116"/>
      <c r="F244" s="116"/>
      <c r="G244" s="116"/>
    </row>
    <row r="245" spans="1:7">
      <c r="A245" s="116">
        <v>6</v>
      </c>
      <c r="B245" s="116" t="s">
        <v>128</v>
      </c>
      <c r="C245" s="8"/>
      <c r="D245" s="8"/>
      <c r="E245" s="116"/>
      <c r="F245" s="116"/>
      <c r="G245" s="116"/>
    </row>
    <row r="246" spans="1:7">
      <c r="A246" s="116">
        <v>7</v>
      </c>
      <c r="B246" s="116" t="s">
        <v>129</v>
      </c>
      <c r="C246" s="8"/>
      <c r="D246" s="8"/>
      <c r="E246" s="116"/>
      <c r="F246" s="116"/>
      <c r="G246" s="116"/>
    </row>
    <row r="247" spans="1:7">
      <c r="A247" s="116">
        <v>8</v>
      </c>
      <c r="B247" s="121" t="s">
        <v>124</v>
      </c>
      <c r="C247" s="80"/>
      <c r="D247" s="80"/>
      <c r="E247" s="116"/>
      <c r="F247" s="116"/>
      <c r="G247" s="116"/>
    </row>
    <row r="248" spans="1:7">
      <c r="A248" s="116">
        <v>9</v>
      </c>
      <c r="B248" s="121" t="s">
        <v>123</v>
      </c>
      <c r="C248" s="80"/>
      <c r="D248" s="80"/>
      <c r="E248" s="116"/>
      <c r="F248" s="116"/>
      <c r="G248" s="116"/>
    </row>
    <row r="249" spans="1:7">
      <c r="A249" s="116">
        <v>10</v>
      </c>
      <c r="B249" s="121" t="s">
        <v>130</v>
      </c>
      <c r="C249" s="80"/>
      <c r="D249" s="80"/>
      <c r="E249" s="116"/>
      <c r="F249" s="116"/>
      <c r="G249" s="116"/>
    </row>
    <row r="250" spans="1:7">
      <c r="A250" s="116"/>
      <c r="B250" s="114" t="s">
        <v>131</v>
      </c>
      <c r="C250" s="82"/>
      <c r="D250" s="82"/>
      <c r="E250" s="116"/>
      <c r="F250" s="116"/>
      <c r="G250" s="116"/>
    </row>
    <row r="251" spans="1:7">
      <c r="A251" s="116"/>
      <c r="B251" s="116"/>
      <c r="C251" s="8"/>
      <c r="D251" s="8"/>
      <c r="E251" s="116"/>
      <c r="F251" s="116"/>
      <c r="G251" s="116"/>
    </row>
    <row r="252" spans="1:7">
      <c r="A252" s="114"/>
      <c r="B252" s="118" t="s">
        <v>132</v>
      </c>
      <c r="C252" s="84"/>
      <c r="D252" s="84"/>
      <c r="E252" s="116"/>
      <c r="F252" s="116"/>
      <c r="G252" s="116"/>
    </row>
    <row r="253" spans="1:7">
      <c r="A253" s="116">
        <v>1</v>
      </c>
      <c r="B253" s="121" t="s">
        <v>133</v>
      </c>
      <c r="C253" s="80"/>
      <c r="D253" s="80"/>
      <c r="E253" s="116"/>
      <c r="F253" s="116"/>
      <c r="G253" s="116"/>
    </row>
    <row r="254" spans="1:7">
      <c r="A254" s="116">
        <v>2</v>
      </c>
      <c r="B254" s="116" t="s">
        <v>255</v>
      </c>
      <c r="C254" s="8"/>
      <c r="D254" s="8"/>
      <c r="E254" s="116"/>
      <c r="F254" s="116"/>
      <c r="G254" s="116"/>
    </row>
    <row r="255" spans="1:7">
      <c r="A255" s="116">
        <v>3</v>
      </c>
      <c r="B255" s="116" t="s">
        <v>113</v>
      </c>
      <c r="C255" s="8"/>
      <c r="D255" s="8"/>
      <c r="E255" s="116"/>
      <c r="F255" s="116"/>
      <c r="G255" s="116"/>
    </row>
    <row r="256" spans="1:7">
      <c r="A256" s="116">
        <v>4</v>
      </c>
      <c r="B256" s="116" t="s">
        <v>272</v>
      </c>
      <c r="C256" s="8"/>
      <c r="D256" s="8"/>
      <c r="E256" s="116"/>
      <c r="F256" s="116"/>
      <c r="G256" s="116"/>
    </row>
    <row r="257" spans="1:7">
      <c r="A257" s="116">
        <v>5</v>
      </c>
      <c r="B257" s="116" t="s">
        <v>329</v>
      </c>
      <c r="C257" s="8"/>
      <c r="D257" s="8"/>
      <c r="E257" s="116"/>
      <c r="F257" s="116"/>
      <c r="G257" s="116"/>
    </row>
    <row r="258" spans="1:7">
      <c r="A258" s="116">
        <v>6</v>
      </c>
      <c r="B258" s="116" t="s">
        <v>132</v>
      </c>
      <c r="C258" s="8"/>
      <c r="D258" s="8"/>
      <c r="E258" s="116"/>
      <c r="F258" s="116"/>
      <c r="G258" s="116"/>
    </row>
    <row r="259" spans="1:7">
      <c r="A259" s="116">
        <v>7</v>
      </c>
      <c r="B259" s="116" t="s">
        <v>282</v>
      </c>
      <c r="C259" s="8"/>
      <c r="D259" s="8"/>
      <c r="E259" s="116"/>
      <c r="F259" s="116"/>
      <c r="G259" s="116"/>
    </row>
    <row r="260" spans="1:7">
      <c r="A260" s="116">
        <v>8</v>
      </c>
      <c r="B260" s="116" t="s">
        <v>281</v>
      </c>
      <c r="C260" s="8"/>
      <c r="D260" s="8"/>
      <c r="E260" s="116"/>
      <c r="F260" s="116"/>
      <c r="G260" s="116"/>
    </row>
    <row r="261" spans="1:7">
      <c r="A261" s="116">
        <v>9</v>
      </c>
      <c r="B261" s="116" t="s">
        <v>234</v>
      </c>
      <c r="C261" s="8"/>
      <c r="D261" s="8"/>
      <c r="E261" s="116"/>
      <c r="F261" s="116"/>
      <c r="G261" s="116"/>
    </row>
    <row r="262" spans="1:7">
      <c r="A262" s="116"/>
      <c r="B262" s="114" t="s">
        <v>134</v>
      </c>
      <c r="C262" s="82"/>
      <c r="D262" s="82"/>
      <c r="E262" s="116"/>
      <c r="F262" s="116"/>
      <c r="G262" s="116"/>
    </row>
    <row r="263" spans="1:7">
      <c r="A263" s="116"/>
      <c r="B263" s="116"/>
      <c r="C263" s="8"/>
      <c r="D263" s="8"/>
      <c r="E263" s="116"/>
      <c r="F263" s="116"/>
      <c r="G263" s="116"/>
    </row>
    <row r="264" spans="1:7">
      <c r="A264" s="114"/>
      <c r="B264" s="118" t="s">
        <v>135</v>
      </c>
      <c r="C264" s="84"/>
      <c r="D264" s="84"/>
      <c r="E264" s="116"/>
      <c r="F264" s="116"/>
      <c r="G264" s="116"/>
    </row>
    <row r="265" spans="1:7">
      <c r="A265" s="116">
        <v>1</v>
      </c>
      <c r="B265" s="121" t="s">
        <v>136</v>
      </c>
      <c r="C265" s="80"/>
      <c r="D265" s="80"/>
      <c r="E265" s="116"/>
      <c r="F265" s="116"/>
      <c r="G265" s="116"/>
    </row>
    <row r="266" spans="1:7">
      <c r="A266" s="116">
        <v>2</v>
      </c>
      <c r="B266" s="121" t="s">
        <v>137</v>
      </c>
      <c r="C266" s="80"/>
      <c r="D266" s="80"/>
      <c r="E266" s="116"/>
      <c r="F266" s="116"/>
      <c r="G266" s="116"/>
    </row>
    <row r="267" spans="1:7">
      <c r="A267" s="116"/>
      <c r="B267" s="114" t="s">
        <v>138</v>
      </c>
      <c r="C267" s="82"/>
      <c r="D267" s="82"/>
      <c r="E267" s="116"/>
      <c r="F267" s="116"/>
      <c r="G267" s="116"/>
    </row>
    <row r="268" spans="1:7">
      <c r="A268" s="116"/>
      <c r="B268" s="116"/>
      <c r="C268" s="8"/>
      <c r="D268" s="8"/>
      <c r="E268" s="116"/>
      <c r="F268" s="116"/>
      <c r="G268" s="116"/>
    </row>
    <row r="269" spans="1:7">
      <c r="A269" s="114"/>
      <c r="B269" s="118" t="s">
        <v>215</v>
      </c>
      <c r="C269" s="84"/>
      <c r="D269" s="84"/>
      <c r="E269" s="116"/>
      <c r="F269" s="116"/>
      <c r="G269" s="116"/>
    </row>
    <row r="270" spans="1:7">
      <c r="A270" s="139" t="s">
        <v>337</v>
      </c>
      <c r="B270" s="132" t="s">
        <v>299</v>
      </c>
      <c r="C270" s="142"/>
      <c r="D270" s="133"/>
      <c r="E270" s="116"/>
      <c r="F270" s="116"/>
      <c r="G270" s="116"/>
    </row>
    <row r="271" spans="1:7">
      <c r="A271" s="139" t="s">
        <v>338</v>
      </c>
      <c r="B271" s="132" t="s">
        <v>297</v>
      </c>
      <c r="C271" s="142"/>
      <c r="D271" s="133"/>
      <c r="E271" s="116"/>
      <c r="F271" s="116"/>
      <c r="G271" s="116"/>
    </row>
    <row r="272" spans="1:7">
      <c r="A272" s="139" t="s">
        <v>339</v>
      </c>
      <c r="B272" s="132" t="s">
        <v>321</v>
      </c>
      <c r="C272" s="142"/>
      <c r="D272" s="135"/>
      <c r="E272" s="116"/>
      <c r="F272" s="116"/>
      <c r="G272" s="116"/>
    </row>
    <row r="273" spans="1:7">
      <c r="A273" s="139" t="s">
        <v>341</v>
      </c>
      <c r="B273" s="132" t="s">
        <v>322</v>
      </c>
      <c r="C273" s="142"/>
      <c r="D273" s="133"/>
      <c r="E273" s="116"/>
      <c r="F273" s="116"/>
      <c r="G273" s="116"/>
    </row>
    <row r="274" spans="1:7">
      <c r="A274" s="139" t="s">
        <v>342</v>
      </c>
      <c r="B274" s="132" t="s">
        <v>298</v>
      </c>
      <c r="C274" s="142"/>
      <c r="D274" s="133"/>
      <c r="E274" s="116"/>
      <c r="F274" s="116"/>
      <c r="G274" s="116"/>
    </row>
    <row r="275" spans="1:7">
      <c r="A275" s="139" t="s">
        <v>343</v>
      </c>
      <c r="B275" s="132" t="s">
        <v>300</v>
      </c>
      <c r="C275" s="142"/>
      <c r="D275" s="133"/>
      <c r="E275" s="116"/>
      <c r="F275" s="116"/>
      <c r="G275" s="116"/>
    </row>
    <row r="276" spans="1:7">
      <c r="A276" s="139" t="s">
        <v>344</v>
      </c>
      <c r="B276" s="132" t="s">
        <v>301</v>
      </c>
      <c r="C276" s="142"/>
      <c r="D276" s="133"/>
      <c r="E276" s="116"/>
      <c r="F276" s="116"/>
      <c r="G276" s="116"/>
    </row>
    <row r="277" spans="1:7">
      <c r="B277" s="140" t="s">
        <v>371</v>
      </c>
      <c r="C277" s="141"/>
      <c r="D277" s="134"/>
      <c r="E277" s="116"/>
      <c r="F277" s="116"/>
      <c r="G277" s="116"/>
    </row>
    <row r="278" spans="1:7">
      <c r="A278" s="116"/>
      <c r="B278" s="116"/>
      <c r="C278" s="8"/>
      <c r="D278" s="8"/>
      <c r="E278" s="116"/>
      <c r="F278" s="116"/>
      <c r="G278" s="116"/>
    </row>
    <row r="279" spans="1:7">
      <c r="A279" s="116"/>
      <c r="B279" s="114" t="s">
        <v>283</v>
      </c>
      <c r="C279" s="82"/>
      <c r="D279" s="82"/>
      <c r="E279" s="116"/>
      <c r="F279" s="116"/>
      <c r="G279" s="116"/>
    </row>
    <row r="280" spans="1:7">
      <c r="A280" s="116"/>
      <c r="B280" s="116"/>
      <c r="C280" s="8"/>
      <c r="D280" s="8"/>
      <c r="E280" s="116"/>
      <c r="F280" s="116"/>
      <c r="G280" s="116"/>
    </row>
    <row r="281" spans="1:7">
      <c r="A281" s="114" t="s">
        <v>284</v>
      </c>
      <c r="B281" s="117" t="s">
        <v>139</v>
      </c>
      <c r="C281" s="83"/>
      <c r="D281" s="83"/>
      <c r="E281" s="116"/>
      <c r="F281" s="116"/>
      <c r="G281" s="116"/>
    </row>
    <row r="282" spans="1:7">
      <c r="A282" s="116">
        <v>1</v>
      </c>
      <c r="B282" s="116" t="s">
        <v>302</v>
      </c>
      <c r="C282" s="8"/>
      <c r="D282" s="8"/>
      <c r="E282" s="116"/>
      <c r="F282" s="116"/>
      <c r="G282" s="116"/>
    </row>
    <row r="283" spans="1:7">
      <c r="A283" s="116">
        <v>2</v>
      </c>
      <c r="B283" s="116" t="s">
        <v>303</v>
      </c>
      <c r="C283" s="8"/>
      <c r="D283" s="8"/>
      <c r="E283" s="116"/>
      <c r="F283" s="116"/>
      <c r="G283" s="116"/>
    </row>
    <row r="284" spans="1:7">
      <c r="A284" s="116">
        <v>3</v>
      </c>
      <c r="B284" s="116" t="s">
        <v>296</v>
      </c>
      <c r="C284" s="8"/>
      <c r="D284" s="8"/>
      <c r="E284" s="116"/>
      <c r="F284" s="116"/>
      <c r="G284" s="116"/>
    </row>
    <row r="285" spans="1:7">
      <c r="A285" s="116"/>
      <c r="B285" s="114" t="s">
        <v>307</v>
      </c>
      <c r="C285" s="82"/>
      <c r="D285" s="82"/>
      <c r="E285" s="116"/>
      <c r="F285" s="116"/>
      <c r="G285" s="116"/>
    </row>
    <row r="286" spans="1:7">
      <c r="A286" s="116"/>
      <c r="B286" s="116"/>
      <c r="C286" s="8"/>
      <c r="D286" s="8"/>
      <c r="E286" s="116"/>
      <c r="F286" s="116"/>
      <c r="G286" s="116"/>
    </row>
    <row r="287" spans="1:7">
      <c r="A287" s="114" t="s">
        <v>141</v>
      </c>
      <c r="B287" s="117" t="s">
        <v>140</v>
      </c>
      <c r="C287" s="83"/>
      <c r="D287" s="83"/>
      <c r="E287" s="116"/>
      <c r="F287" s="116"/>
      <c r="G287" s="116"/>
    </row>
    <row r="288" spans="1:7">
      <c r="A288" s="116">
        <v>1</v>
      </c>
      <c r="B288" s="121" t="s">
        <v>142</v>
      </c>
      <c r="C288" s="80"/>
      <c r="D288" s="80"/>
      <c r="E288" s="116"/>
      <c r="F288" s="116"/>
      <c r="G288" s="116"/>
    </row>
    <row r="289" spans="1:13">
      <c r="A289" s="116">
        <v>2</v>
      </c>
      <c r="B289" s="116" t="s">
        <v>290</v>
      </c>
      <c r="C289" s="8"/>
      <c r="D289" s="8"/>
      <c r="E289" s="116"/>
      <c r="F289" s="116"/>
      <c r="G289" s="116"/>
    </row>
    <row r="290" spans="1:13">
      <c r="A290" s="116"/>
      <c r="B290" s="114" t="s">
        <v>143</v>
      </c>
      <c r="C290" s="82"/>
      <c r="D290" s="82"/>
      <c r="E290" s="116"/>
      <c r="F290" s="116"/>
      <c r="G290" s="116"/>
    </row>
    <row r="291" spans="1:13">
      <c r="A291" s="116"/>
      <c r="B291" s="116"/>
      <c r="C291" s="8"/>
      <c r="D291" s="8"/>
      <c r="E291" s="116"/>
      <c r="F291" s="116"/>
      <c r="G291" s="116"/>
    </row>
    <row r="292" spans="1:13">
      <c r="A292" s="114" t="s">
        <v>145</v>
      </c>
      <c r="B292" s="117" t="s">
        <v>144</v>
      </c>
      <c r="C292" s="83"/>
      <c r="D292" s="83"/>
      <c r="E292" s="116"/>
      <c r="F292" s="116"/>
      <c r="G292" s="116"/>
    </row>
    <row r="293" spans="1:13">
      <c r="A293" s="114"/>
      <c r="B293" s="118" t="s">
        <v>35</v>
      </c>
      <c r="C293" s="84"/>
      <c r="D293" s="84"/>
      <c r="E293" s="116"/>
      <c r="F293" s="116"/>
      <c r="G293" s="116"/>
    </row>
    <row r="294" spans="1:13">
      <c r="A294" s="116">
        <v>1</v>
      </c>
      <c r="B294" s="121" t="s">
        <v>146</v>
      </c>
      <c r="C294" s="80"/>
      <c r="D294" s="80"/>
      <c r="E294" s="116"/>
      <c r="F294" s="116"/>
      <c r="G294" s="116"/>
    </row>
    <row r="295" spans="1:13">
      <c r="A295" s="116"/>
      <c r="B295" s="125" t="s">
        <v>148</v>
      </c>
      <c r="C295" s="131"/>
      <c r="D295" s="131"/>
      <c r="E295" s="116"/>
      <c r="F295" s="116"/>
      <c r="G295" s="116"/>
      <c r="I295" s="110"/>
      <c r="J295" s="110"/>
      <c r="K295" s="110"/>
      <c r="L295" s="110"/>
      <c r="M295" s="110"/>
    </row>
    <row r="296" spans="1:13">
      <c r="A296" s="116"/>
      <c r="B296" s="116"/>
      <c r="C296" s="8"/>
      <c r="D296" s="8"/>
      <c r="E296" s="116"/>
      <c r="F296" s="116"/>
      <c r="G296" s="116"/>
      <c r="I296" s="110"/>
      <c r="J296" s="110"/>
      <c r="K296" s="110"/>
      <c r="L296" s="110"/>
      <c r="M296" s="110"/>
    </row>
    <row r="297" spans="1:13">
      <c r="A297" s="114"/>
      <c r="B297" s="118" t="s">
        <v>36</v>
      </c>
      <c r="C297" s="84"/>
      <c r="D297" s="84"/>
      <c r="E297" s="116"/>
      <c r="F297" s="116"/>
      <c r="G297" s="116"/>
      <c r="I297" s="110"/>
      <c r="J297" s="110"/>
      <c r="K297" s="110"/>
      <c r="L297" s="110"/>
      <c r="M297" s="110"/>
    </row>
    <row r="298" spans="1:13">
      <c r="A298" s="116">
        <v>1</v>
      </c>
      <c r="B298" s="116" t="s">
        <v>146</v>
      </c>
      <c r="C298" s="8"/>
      <c r="D298" s="8"/>
      <c r="E298" s="116"/>
      <c r="F298" s="116"/>
      <c r="G298" s="116"/>
      <c r="I298" s="110"/>
      <c r="J298" s="110"/>
      <c r="K298" s="110"/>
      <c r="L298" s="110"/>
      <c r="M298" s="110"/>
    </row>
    <row r="299" spans="1:13">
      <c r="A299" s="116"/>
      <c r="B299" s="125" t="s">
        <v>149</v>
      </c>
      <c r="C299" s="131"/>
      <c r="D299" s="131"/>
      <c r="E299" s="116"/>
      <c r="F299" s="116"/>
      <c r="G299" s="116"/>
    </row>
    <row r="300" spans="1:13">
      <c r="A300" s="116"/>
      <c r="B300" s="116"/>
      <c r="C300" s="8"/>
      <c r="D300" s="8"/>
      <c r="E300" s="116"/>
      <c r="F300" s="116"/>
      <c r="G300" s="116"/>
      <c r="I300" s="110"/>
      <c r="J300" s="110"/>
      <c r="K300" s="110"/>
      <c r="L300" s="110"/>
      <c r="M300" s="110"/>
    </row>
    <row r="301" spans="1:13">
      <c r="A301" s="114"/>
      <c r="B301" s="118" t="s">
        <v>150</v>
      </c>
      <c r="C301" s="84"/>
      <c r="D301" s="84"/>
      <c r="E301" s="116"/>
      <c r="F301" s="116"/>
      <c r="G301" s="116"/>
      <c r="I301" s="110"/>
      <c r="J301" s="110"/>
      <c r="K301" s="110"/>
      <c r="L301" s="110"/>
      <c r="M301" s="110"/>
    </row>
    <row r="302" spans="1:13">
      <c r="A302" s="116">
        <v>1</v>
      </c>
      <c r="B302" s="116" t="s">
        <v>308</v>
      </c>
      <c r="C302" s="8"/>
      <c r="D302" s="8"/>
      <c r="E302" s="116"/>
      <c r="F302" s="116"/>
      <c r="G302" s="116"/>
    </row>
    <row r="303" spans="1:13">
      <c r="A303" s="116"/>
      <c r="B303" s="114" t="s">
        <v>153</v>
      </c>
      <c r="C303" s="82"/>
      <c r="D303" s="82"/>
      <c r="E303" s="116"/>
      <c r="F303" s="116"/>
      <c r="G303" s="116"/>
    </row>
    <row r="304" spans="1:13">
      <c r="A304" s="116"/>
      <c r="B304" s="116"/>
      <c r="C304" s="8"/>
      <c r="D304" s="8"/>
      <c r="E304" s="116"/>
      <c r="F304" s="116"/>
      <c r="G304" s="116"/>
    </row>
    <row r="305" spans="1:7">
      <c r="B305" s="140" t="s">
        <v>372</v>
      </c>
      <c r="C305" s="142"/>
      <c r="D305" s="142"/>
      <c r="E305" s="143"/>
      <c r="F305" s="116"/>
      <c r="G305" s="116"/>
    </row>
    <row r="306" spans="1:7">
      <c r="A306" s="139" t="s">
        <v>337</v>
      </c>
      <c r="B306" s="132" t="s">
        <v>151</v>
      </c>
      <c r="C306" s="142"/>
      <c r="D306" s="133"/>
      <c r="E306" s="143"/>
      <c r="F306" s="116"/>
      <c r="G306" s="116"/>
    </row>
    <row r="307" spans="1:7">
      <c r="A307" s="139" t="s">
        <v>338</v>
      </c>
      <c r="B307" s="132" t="s">
        <v>152</v>
      </c>
      <c r="C307" s="142"/>
      <c r="D307" s="133"/>
      <c r="E307" s="143"/>
      <c r="F307" s="116"/>
      <c r="G307" s="116"/>
    </row>
    <row r="308" spans="1:7">
      <c r="B308" s="140" t="s">
        <v>373</v>
      </c>
      <c r="C308" s="141"/>
      <c r="D308" s="134"/>
      <c r="E308" s="143"/>
      <c r="F308" s="116"/>
      <c r="G308" s="116"/>
    </row>
    <row r="309" spans="1:7">
      <c r="A309" s="116"/>
      <c r="B309" s="116"/>
      <c r="C309" s="8"/>
      <c r="D309" s="8"/>
      <c r="E309" s="116"/>
      <c r="F309" s="116"/>
      <c r="G309" s="116"/>
    </row>
    <row r="310" spans="1:7">
      <c r="A310" s="114"/>
      <c r="B310" s="118" t="s">
        <v>154</v>
      </c>
      <c r="C310" s="84"/>
      <c r="D310" s="84"/>
      <c r="E310" s="116"/>
      <c r="F310" s="116"/>
      <c r="G310" s="116"/>
    </row>
    <row r="311" spans="1:7">
      <c r="A311" s="116">
        <v>1</v>
      </c>
      <c r="B311" s="116" t="s">
        <v>156</v>
      </c>
      <c r="C311" s="8"/>
      <c r="D311" s="8"/>
      <c r="E311" s="116"/>
      <c r="F311" s="116"/>
      <c r="G311" s="116"/>
    </row>
    <row r="312" spans="1:7">
      <c r="A312" s="116">
        <v>2</v>
      </c>
      <c r="B312" s="116" t="s">
        <v>157</v>
      </c>
      <c r="C312" s="8"/>
      <c r="D312" s="8"/>
      <c r="E312" s="116"/>
      <c r="F312" s="116"/>
      <c r="G312" s="116"/>
    </row>
    <row r="313" spans="1:7">
      <c r="A313" s="116">
        <v>3</v>
      </c>
      <c r="B313" s="116" t="s">
        <v>220</v>
      </c>
      <c r="C313" s="8"/>
      <c r="D313" s="8"/>
      <c r="E313" s="116"/>
      <c r="F313" s="116"/>
      <c r="G313" s="116"/>
    </row>
    <row r="314" spans="1:7">
      <c r="A314" s="116">
        <v>4</v>
      </c>
      <c r="B314" s="116" t="s">
        <v>236</v>
      </c>
      <c r="C314" s="8"/>
      <c r="D314" s="8"/>
      <c r="E314" s="116"/>
      <c r="F314" s="116"/>
      <c r="G314" s="116"/>
    </row>
    <row r="315" spans="1:7">
      <c r="A315" s="116">
        <v>5</v>
      </c>
      <c r="B315" s="116" t="s">
        <v>216</v>
      </c>
      <c r="C315" s="8"/>
      <c r="D315" s="8"/>
      <c r="E315" s="116"/>
      <c r="F315" s="116"/>
      <c r="G315" s="116"/>
    </row>
    <row r="316" spans="1:7">
      <c r="A316" s="116">
        <v>6</v>
      </c>
      <c r="B316" s="116" t="s">
        <v>237</v>
      </c>
      <c r="C316" s="8"/>
      <c r="D316" s="8"/>
      <c r="E316" s="116"/>
      <c r="F316" s="116"/>
      <c r="G316" s="116"/>
    </row>
    <row r="317" spans="1:7">
      <c r="A317" s="116">
        <v>7</v>
      </c>
      <c r="B317" s="116" t="s">
        <v>155</v>
      </c>
      <c r="C317" s="8"/>
      <c r="D317" s="8"/>
      <c r="E317" s="116"/>
      <c r="F317" s="116"/>
      <c r="G317" s="116"/>
    </row>
    <row r="318" spans="1:7">
      <c r="A318" s="116">
        <v>8</v>
      </c>
      <c r="B318" s="116" t="s">
        <v>235</v>
      </c>
      <c r="C318" s="8"/>
      <c r="D318" s="8"/>
      <c r="E318" s="116"/>
      <c r="F318" s="116"/>
      <c r="G318" s="116"/>
    </row>
    <row r="319" spans="1:7">
      <c r="A319" s="116">
        <v>9</v>
      </c>
      <c r="B319" s="116" t="s">
        <v>158</v>
      </c>
      <c r="C319" s="8"/>
      <c r="D319" s="8"/>
      <c r="E319" s="116"/>
      <c r="F319" s="116"/>
      <c r="G319" s="116"/>
    </row>
    <row r="320" spans="1:7">
      <c r="A320" s="116">
        <v>10</v>
      </c>
      <c r="B320" s="121" t="s">
        <v>147</v>
      </c>
      <c r="C320" s="80"/>
      <c r="D320" s="80"/>
      <c r="E320" s="116"/>
      <c r="F320" s="116"/>
      <c r="G320" s="116"/>
    </row>
    <row r="321" spans="1:13">
      <c r="A321" s="116"/>
      <c r="B321" s="114" t="s">
        <v>159</v>
      </c>
      <c r="C321" s="82"/>
      <c r="D321" s="82"/>
      <c r="E321" s="116"/>
      <c r="F321" s="116"/>
      <c r="G321" s="116"/>
    </row>
    <row r="322" spans="1:13">
      <c r="A322" s="116"/>
      <c r="B322" s="116"/>
      <c r="C322" s="8"/>
      <c r="D322" s="8"/>
      <c r="E322" s="116"/>
      <c r="F322" s="116"/>
      <c r="G322" s="116"/>
    </row>
    <row r="323" spans="1:13">
      <c r="A323" s="116"/>
      <c r="B323" s="114" t="s">
        <v>160</v>
      </c>
      <c r="C323" s="82"/>
      <c r="D323" s="82"/>
      <c r="E323" s="116"/>
      <c r="F323" s="116"/>
      <c r="G323" s="116"/>
    </row>
    <row r="324" spans="1:13">
      <c r="A324" s="116"/>
      <c r="B324" s="116"/>
      <c r="C324" s="8"/>
      <c r="D324" s="8"/>
      <c r="E324" s="116"/>
      <c r="F324" s="116"/>
      <c r="G324" s="116"/>
    </row>
    <row r="325" spans="1:13">
      <c r="A325" s="114" t="s">
        <v>162</v>
      </c>
      <c r="B325" s="126" t="s">
        <v>161</v>
      </c>
      <c r="C325" s="85"/>
      <c r="D325" s="85"/>
      <c r="E325" s="116"/>
      <c r="F325" s="116"/>
      <c r="G325" s="116"/>
    </row>
    <row r="326" spans="1:13">
      <c r="A326" s="144"/>
      <c r="B326" s="145" t="s">
        <v>163</v>
      </c>
      <c r="C326" s="146"/>
      <c r="D326" s="146"/>
      <c r="E326" s="116"/>
      <c r="F326" s="116"/>
      <c r="G326" s="116"/>
    </row>
    <row r="327" spans="1:13" s="110" customFormat="1">
      <c r="A327" s="144"/>
      <c r="B327" s="145" t="s">
        <v>164</v>
      </c>
      <c r="C327" s="146"/>
      <c r="D327" s="146"/>
      <c r="E327" s="116"/>
      <c r="F327" s="116"/>
      <c r="G327" s="116"/>
      <c r="I327"/>
      <c r="J327"/>
      <c r="K327"/>
      <c r="L327"/>
      <c r="M327"/>
    </row>
    <row r="328" spans="1:13" s="110" customFormat="1">
      <c r="A328" s="116"/>
      <c r="B328" s="116"/>
      <c r="C328" s="8"/>
      <c r="D328" s="8"/>
      <c r="E328" s="116"/>
      <c r="F328" s="116"/>
      <c r="G328" s="116"/>
      <c r="I328"/>
      <c r="J328"/>
      <c r="K328"/>
      <c r="L328"/>
      <c r="M328"/>
    </row>
    <row r="329" spans="1:13">
      <c r="A329" s="116"/>
      <c r="B329" s="114" t="s">
        <v>165</v>
      </c>
      <c r="C329" s="82"/>
      <c r="D329" s="82"/>
      <c r="E329" s="116"/>
      <c r="F329" s="116"/>
      <c r="G329" s="116"/>
    </row>
    <row r="330" spans="1:13">
      <c r="A330" s="116"/>
      <c r="B330" s="116"/>
      <c r="C330" s="8"/>
      <c r="D330" s="8"/>
      <c r="E330" s="116"/>
      <c r="F330" s="116"/>
      <c r="G330" s="116"/>
    </row>
    <row r="331" spans="1:13">
      <c r="A331" s="114" t="s">
        <v>167</v>
      </c>
      <c r="B331" s="126" t="s">
        <v>166</v>
      </c>
      <c r="C331" s="85"/>
      <c r="D331" s="85"/>
      <c r="E331" s="116"/>
      <c r="F331" s="116"/>
      <c r="G331" s="116"/>
    </row>
    <row r="332" spans="1:13" s="113" customFormat="1">
      <c r="A332" s="114"/>
      <c r="B332" s="145" t="s">
        <v>265</v>
      </c>
      <c r="C332" s="146"/>
      <c r="D332" s="146"/>
      <c r="E332" s="116"/>
      <c r="F332" s="116"/>
      <c r="G332" s="116"/>
      <c r="I332"/>
      <c r="J332"/>
      <c r="K332"/>
      <c r="L332"/>
      <c r="M332"/>
    </row>
    <row r="333" spans="1:13">
      <c r="A333" s="114"/>
      <c r="B333" s="145" t="s">
        <v>266</v>
      </c>
      <c r="C333" s="146"/>
      <c r="D333" s="146"/>
      <c r="E333" s="116"/>
      <c r="F333" s="116"/>
      <c r="G333" s="116"/>
    </row>
    <row r="334" spans="1:13">
      <c r="A334" s="116"/>
      <c r="B334" s="116"/>
      <c r="C334" s="8"/>
      <c r="D334" s="8"/>
      <c r="E334" s="116"/>
      <c r="F334" s="116"/>
      <c r="G334" s="116"/>
    </row>
    <row r="335" spans="1:13">
      <c r="A335" s="116"/>
      <c r="B335" s="114" t="s">
        <v>168</v>
      </c>
      <c r="C335" s="82"/>
      <c r="D335" s="82"/>
      <c r="E335" s="116"/>
      <c r="F335" s="116"/>
      <c r="G335" s="116"/>
    </row>
    <row r="336" spans="1:13">
      <c r="A336" s="116"/>
      <c r="B336" s="116"/>
      <c r="C336" s="8"/>
      <c r="D336" s="8"/>
      <c r="E336" s="116"/>
      <c r="F336" s="116"/>
      <c r="G336" s="116"/>
      <c r="I336" s="110"/>
      <c r="J336" s="110"/>
      <c r="K336" s="110"/>
      <c r="L336" s="110"/>
      <c r="M336" s="110"/>
    </row>
    <row r="337" spans="1:13">
      <c r="A337" s="114" t="s">
        <v>357</v>
      </c>
      <c r="B337" s="117" t="s">
        <v>169</v>
      </c>
      <c r="C337" s="83"/>
      <c r="D337" s="83"/>
      <c r="E337" s="116"/>
      <c r="F337" s="116"/>
      <c r="G337" s="116"/>
    </row>
    <row r="338" spans="1:13">
      <c r="A338" s="116">
        <v>1</v>
      </c>
      <c r="B338" s="116" t="s">
        <v>285</v>
      </c>
      <c r="C338" s="8"/>
      <c r="D338" s="8"/>
      <c r="E338" s="116"/>
      <c r="F338" s="116"/>
      <c r="G338" s="116"/>
    </row>
    <row r="339" spans="1:13" s="113" customFormat="1">
      <c r="A339" s="116">
        <v>2</v>
      </c>
      <c r="B339" s="122" t="s">
        <v>170</v>
      </c>
      <c r="C339" s="81"/>
      <c r="D339" s="81"/>
      <c r="E339" s="116"/>
      <c r="F339" s="116"/>
      <c r="G339" s="116"/>
      <c r="I339"/>
      <c r="J339"/>
      <c r="K339"/>
      <c r="L339"/>
      <c r="M339"/>
    </row>
    <row r="340" spans="1:13">
      <c r="A340" s="116">
        <v>3</v>
      </c>
      <c r="B340" s="116" t="s">
        <v>264</v>
      </c>
      <c r="C340" s="8"/>
      <c r="D340" s="8"/>
      <c r="E340" s="116"/>
      <c r="F340" s="116"/>
      <c r="G340" s="116"/>
    </row>
    <row r="341" spans="1:13">
      <c r="A341" s="116">
        <v>4</v>
      </c>
      <c r="B341" s="122" t="s">
        <v>171</v>
      </c>
      <c r="C341" s="81"/>
      <c r="D341" s="81"/>
      <c r="E341" s="116"/>
      <c r="F341" s="116"/>
      <c r="G341" s="116"/>
    </row>
    <row r="342" spans="1:13">
      <c r="A342" s="116"/>
      <c r="B342" s="127" t="s">
        <v>172</v>
      </c>
      <c r="C342" s="86"/>
      <c r="D342" s="86"/>
      <c r="E342" s="116"/>
      <c r="F342" s="116"/>
      <c r="G342" s="116"/>
    </row>
    <row r="343" spans="1:13" s="110" customFormat="1">
      <c r="A343" s="116"/>
      <c r="B343" s="116"/>
      <c r="C343" s="8"/>
      <c r="D343" s="8"/>
      <c r="E343" s="116"/>
      <c r="F343" s="116"/>
      <c r="G343" s="116"/>
      <c r="I343"/>
      <c r="J343"/>
      <c r="K343"/>
      <c r="L343"/>
      <c r="M343"/>
    </row>
    <row r="344" spans="1:13" s="110" customFormat="1">
      <c r="A344" s="114" t="s">
        <v>358</v>
      </c>
      <c r="B344" s="117" t="s">
        <v>390</v>
      </c>
      <c r="C344" s="83"/>
      <c r="D344" s="83"/>
      <c r="E344" s="116"/>
      <c r="F344" s="116"/>
      <c r="G344" s="116"/>
      <c r="I344"/>
      <c r="J344"/>
      <c r="K344"/>
      <c r="L344"/>
      <c r="M344"/>
    </row>
    <row r="345" spans="1:13" s="147" customFormat="1">
      <c r="A345" s="139">
        <v>1</v>
      </c>
      <c r="B345" s="132" t="s">
        <v>374</v>
      </c>
      <c r="C345" s="133"/>
      <c r="D345" s="133"/>
      <c r="E345" s="137"/>
      <c r="F345" s="137"/>
      <c r="G345" s="137"/>
      <c r="I345" s="138"/>
      <c r="J345" s="138"/>
      <c r="K345" s="138"/>
      <c r="L345" s="138"/>
      <c r="M345" s="138"/>
    </row>
    <row r="346" spans="1:13" s="147" customFormat="1">
      <c r="A346" s="139">
        <v>2</v>
      </c>
      <c r="B346" s="132" t="s">
        <v>375</v>
      </c>
      <c r="C346" s="133"/>
      <c r="D346" s="133"/>
      <c r="E346" s="137"/>
      <c r="F346" s="137"/>
      <c r="G346" s="137"/>
      <c r="I346" s="138"/>
      <c r="J346" s="138"/>
      <c r="K346" s="138"/>
      <c r="L346" s="138"/>
      <c r="M346" s="138"/>
    </row>
    <row r="347" spans="1:13">
      <c r="A347" s="139">
        <v>3</v>
      </c>
      <c r="B347" s="116" t="s">
        <v>286</v>
      </c>
      <c r="C347" s="149"/>
      <c r="D347" s="149"/>
      <c r="E347" s="116"/>
      <c r="F347" s="116"/>
      <c r="G347" s="116"/>
    </row>
    <row r="348" spans="1:13" s="147" customFormat="1">
      <c r="A348" s="139">
        <v>4</v>
      </c>
      <c r="B348" s="132" t="s">
        <v>376</v>
      </c>
      <c r="C348" s="142"/>
      <c r="D348" s="133"/>
      <c r="E348" s="137"/>
      <c r="F348" s="137"/>
      <c r="G348" s="137"/>
      <c r="I348" s="138"/>
      <c r="J348" s="138"/>
      <c r="K348" s="138"/>
      <c r="L348" s="138"/>
      <c r="M348" s="138"/>
    </row>
    <row r="349" spans="1:13" s="147" customFormat="1">
      <c r="A349" s="139">
        <v>5</v>
      </c>
      <c r="B349" s="132" t="s">
        <v>377</v>
      </c>
      <c r="C349" s="142"/>
      <c r="D349" s="133"/>
      <c r="E349" s="137"/>
      <c r="F349" s="137"/>
      <c r="G349" s="137"/>
      <c r="I349" s="138"/>
      <c r="J349" s="138"/>
      <c r="K349" s="138"/>
      <c r="L349" s="138"/>
      <c r="M349" s="138"/>
    </row>
    <row r="350" spans="1:13" s="147" customFormat="1">
      <c r="A350" s="139">
        <v>6</v>
      </c>
      <c r="B350" s="132" t="s">
        <v>378</v>
      </c>
      <c r="C350" s="142"/>
      <c r="D350" s="133"/>
      <c r="E350" s="137"/>
      <c r="F350" s="137"/>
      <c r="G350" s="137"/>
      <c r="I350" s="138"/>
      <c r="J350" s="138"/>
      <c r="K350" s="138"/>
      <c r="L350" s="138"/>
      <c r="M350" s="138"/>
    </row>
    <row r="351" spans="1:13" s="147" customFormat="1">
      <c r="A351" s="139">
        <v>7</v>
      </c>
      <c r="B351" s="132" t="s">
        <v>379</v>
      </c>
      <c r="C351" s="142"/>
      <c r="D351" s="135"/>
      <c r="E351" s="137"/>
      <c r="F351" s="137"/>
      <c r="G351" s="137"/>
      <c r="I351" s="138"/>
      <c r="J351" s="138"/>
      <c r="K351" s="138"/>
      <c r="L351" s="138"/>
      <c r="M351" s="138"/>
    </row>
    <row r="352" spans="1:13" s="147" customFormat="1">
      <c r="A352" s="139">
        <v>8</v>
      </c>
      <c r="B352" s="132" t="s">
        <v>277</v>
      </c>
      <c r="C352" s="142"/>
      <c r="D352" s="133"/>
      <c r="E352" s="137"/>
      <c r="F352" s="137"/>
      <c r="G352" s="137"/>
      <c r="I352" s="138"/>
      <c r="J352" s="138"/>
      <c r="K352" s="138"/>
      <c r="L352" s="138"/>
      <c r="M352" s="138"/>
    </row>
    <row r="353" spans="1:13" s="147" customFormat="1">
      <c r="A353" s="139">
        <v>9</v>
      </c>
      <c r="B353" s="132" t="s">
        <v>293</v>
      </c>
      <c r="C353" s="142"/>
      <c r="D353" s="133"/>
      <c r="E353" s="137"/>
      <c r="F353" s="137"/>
      <c r="G353" s="137"/>
      <c r="I353" s="138"/>
      <c r="J353" s="138"/>
      <c r="K353" s="138"/>
      <c r="L353" s="138"/>
      <c r="M353" s="138"/>
    </row>
    <row r="354" spans="1:13" s="147" customFormat="1">
      <c r="A354" s="139">
        <v>10</v>
      </c>
      <c r="B354" s="132" t="s">
        <v>292</v>
      </c>
      <c r="C354" s="142"/>
      <c r="D354" s="133"/>
      <c r="E354" s="137"/>
      <c r="F354" s="137"/>
      <c r="G354" s="137"/>
      <c r="I354" s="138"/>
      <c r="J354" s="138"/>
      <c r="K354" s="138"/>
      <c r="L354" s="138"/>
      <c r="M354" s="138"/>
    </row>
    <row r="355" spans="1:13" s="147" customFormat="1">
      <c r="A355" s="139">
        <v>11</v>
      </c>
      <c r="B355" s="132" t="s">
        <v>238</v>
      </c>
      <c r="C355" s="142"/>
      <c r="D355" s="133"/>
      <c r="E355" s="137"/>
      <c r="F355" s="137"/>
      <c r="G355" s="137"/>
      <c r="I355" s="138"/>
      <c r="J355" s="138"/>
      <c r="K355" s="138"/>
      <c r="L355" s="138"/>
      <c r="M355" s="138"/>
    </row>
    <row r="356" spans="1:13" s="147" customFormat="1">
      <c r="A356" s="139">
        <v>12</v>
      </c>
      <c r="B356" s="132" t="s">
        <v>291</v>
      </c>
      <c r="C356" s="142"/>
      <c r="D356" s="133"/>
      <c r="E356" s="137"/>
      <c r="F356" s="137"/>
      <c r="G356" s="137"/>
      <c r="I356" s="138"/>
      <c r="J356" s="138"/>
      <c r="K356" s="138"/>
      <c r="L356" s="138"/>
      <c r="M356" s="138"/>
    </row>
    <row r="357" spans="1:13" s="147" customFormat="1">
      <c r="A357" s="139">
        <v>13</v>
      </c>
      <c r="B357" s="132" t="s">
        <v>294</v>
      </c>
      <c r="C357" s="142"/>
      <c r="D357" s="133"/>
      <c r="E357" s="137"/>
      <c r="F357" s="137"/>
      <c r="G357" s="137"/>
      <c r="I357" s="138"/>
      <c r="J357" s="138"/>
      <c r="K357" s="138"/>
      <c r="L357" s="138"/>
      <c r="M357" s="138"/>
    </row>
    <row r="358" spans="1:13" s="147" customFormat="1">
      <c r="A358" s="139">
        <v>14</v>
      </c>
      <c r="B358" s="132" t="s">
        <v>310</v>
      </c>
      <c r="C358" s="142"/>
      <c r="D358" s="133"/>
      <c r="E358" s="137"/>
      <c r="F358" s="137"/>
      <c r="G358" s="137"/>
      <c r="I358" s="138"/>
      <c r="J358" s="138"/>
      <c r="K358" s="138"/>
      <c r="L358" s="138"/>
      <c r="M358" s="138"/>
    </row>
    <row r="359" spans="1:13" s="147" customFormat="1">
      <c r="B359" s="140" t="s">
        <v>391</v>
      </c>
      <c r="C359" s="142"/>
      <c r="D359" s="142"/>
      <c r="E359" s="137"/>
      <c r="F359" s="137"/>
      <c r="G359" s="137"/>
      <c r="I359" s="138"/>
      <c r="J359" s="138"/>
      <c r="K359" s="138"/>
      <c r="L359" s="138"/>
      <c r="M359" s="138"/>
    </row>
    <row r="360" spans="1:13" s="147" customFormat="1">
      <c r="A360" s="139" t="s">
        <v>337</v>
      </c>
      <c r="B360" s="132" t="s">
        <v>380</v>
      </c>
      <c r="C360" s="133"/>
      <c r="D360" s="133"/>
      <c r="E360" s="137"/>
      <c r="F360" s="137"/>
      <c r="G360" s="137"/>
      <c r="I360" s="138"/>
      <c r="J360" s="138"/>
      <c r="K360" s="138"/>
      <c r="L360" s="138"/>
      <c r="M360" s="138"/>
    </row>
    <row r="361" spans="1:13" s="147" customFormat="1">
      <c r="A361" s="139" t="s">
        <v>338</v>
      </c>
      <c r="B361" s="132" t="s">
        <v>381</v>
      </c>
      <c r="C361" s="133"/>
      <c r="D361" s="133"/>
      <c r="E361" s="137"/>
      <c r="F361" s="137"/>
      <c r="G361" s="137"/>
      <c r="I361" s="138"/>
      <c r="J361" s="138"/>
      <c r="K361" s="138"/>
      <c r="L361" s="138"/>
      <c r="M361" s="138"/>
    </row>
    <row r="362" spans="1:13" s="147" customFormat="1">
      <c r="A362" s="139" t="s">
        <v>339</v>
      </c>
      <c r="B362" s="132" t="s">
        <v>384</v>
      </c>
      <c r="C362" s="133"/>
      <c r="D362" s="133"/>
      <c r="E362" s="137"/>
      <c r="F362" s="137"/>
      <c r="G362" s="137"/>
      <c r="I362" s="138"/>
      <c r="J362" s="138"/>
      <c r="K362" s="138"/>
      <c r="L362" s="138"/>
      <c r="M362" s="138"/>
    </row>
    <row r="363" spans="1:13" s="147" customFormat="1">
      <c r="A363" s="139" t="s">
        <v>341</v>
      </c>
      <c r="B363" s="132" t="s">
        <v>383</v>
      </c>
      <c r="C363" s="133"/>
      <c r="D363" s="133"/>
      <c r="E363" s="137"/>
      <c r="F363" s="137"/>
      <c r="G363" s="137"/>
      <c r="I363" s="138"/>
      <c r="J363" s="138"/>
      <c r="K363" s="138"/>
      <c r="L363" s="138"/>
      <c r="M363" s="138"/>
    </row>
    <row r="364" spans="1:13" s="147" customFormat="1">
      <c r="B364" s="140" t="s">
        <v>392</v>
      </c>
      <c r="C364" s="134"/>
      <c r="D364" s="134"/>
      <c r="E364" s="137"/>
      <c r="F364" s="137"/>
      <c r="G364" s="137"/>
      <c r="I364" s="138"/>
      <c r="J364" s="138"/>
      <c r="K364" s="138"/>
      <c r="L364" s="138"/>
      <c r="M364" s="138"/>
    </row>
    <row r="365" spans="1:13">
      <c r="A365" s="116"/>
      <c r="B365" s="116"/>
      <c r="C365" s="8"/>
      <c r="D365" s="8"/>
      <c r="E365" s="116"/>
      <c r="F365" s="116"/>
      <c r="G365" s="116"/>
    </row>
    <row r="366" spans="1:13">
      <c r="A366" s="114" t="s">
        <v>335</v>
      </c>
      <c r="B366" s="117" t="s">
        <v>173</v>
      </c>
      <c r="C366" s="83"/>
      <c r="D366" s="83"/>
      <c r="E366" s="116"/>
      <c r="F366" s="116"/>
      <c r="G366" s="116"/>
    </row>
    <row r="367" spans="1:13" s="138" customFormat="1">
      <c r="A367" s="116"/>
      <c r="B367" s="116"/>
      <c r="C367" s="8"/>
      <c r="D367" s="8"/>
      <c r="E367" s="116"/>
      <c r="F367" s="116"/>
      <c r="G367" s="116"/>
    </row>
    <row r="368" spans="1:13" s="138" customFormat="1">
      <c r="A368" s="116"/>
      <c r="B368" s="114" t="s">
        <v>175</v>
      </c>
      <c r="C368" s="82"/>
      <c r="D368" s="82"/>
      <c r="E368" s="116"/>
      <c r="F368" s="116"/>
      <c r="G368" s="116"/>
    </row>
    <row r="369" spans="1:7">
      <c r="A369" s="116"/>
      <c r="B369" s="114" t="s">
        <v>256</v>
      </c>
      <c r="C369" s="8"/>
      <c r="D369" s="8"/>
      <c r="E369" s="103"/>
      <c r="F369" s="103"/>
      <c r="G369" s="136"/>
    </row>
    <row r="370" spans="1:7">
      <c r="A370" s="116"/>
      <c r="B370" s="116" t="s">
        <v>257</v>
      </c>
      <c r="C370" s="8"/>
      <c r="D370" s="8"/>
      <c r="E370" s="103"/>
      <c r="F370" s="103"/>
      <c r="G370" s="136"/>
    </row>
    <row r="371" spans="1:7">
      <c r="A371" s="8"/>
      <c r="B371" s="104" t="s">
        <v>179</v>
      </c>
      <c r="C371" s="8"/>
      <c r="D371" s="8"/>
      <c r="E371" s="8"/>
      <c r="F371" s="8"/>
      <c r="G371" s="8"/>
    </row>
    <row r="372" spans="1:7">
      <c r="A372" s="105"/>
      <c r="B372" s="105" t="s">
        <v>258</v>
      </c>
      <c r="C372" s="112"/>
      <c r="D372" s="112"/>
      <c r="E372" s="105"/>
      <c r="F372" s="105"/>
      <c r="G372" s="112"/>
    </row>
  </sheetData>
  <pageMargins left="0.2" right="0.2" top="0.28000000000000003" bottom="0.34" header="0.24" footer="0.3"/>
  <pageSetup paperSize="9" scale="65" orientation="portrait" r:id="rId1"/>
  <colBreaks count="1" manualBreakCount="1">
    <brk id="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D30"/>
  <sheetViews>
    <sheetView workbookViewId="0">
      <selection activeCell="A9" sqref="A9"/>
    </sheetView>
  </sheetViews>
  <sheetFormatPr defaultRowHeight="14.4"/>
  <cols>
    <col min="2" max="2" width="36.5546875" customWidth="1"/>
    <col min="3" max="3" width="17" customWidth="1"/>
    <col min="4" max="4" width="19.88671875" customWidth="1"/>
  </cols>
  <sheetData>
    <row r="1" spans="1:4">
      <c r="A1" s="99"/>
      <c r="B1" s="99" t="s">
        <v>37</v>
      </c>
      <c r="C1" s="100"/>
      <c r="D1" s="100"/>
    </row>
    <row r="2" spans="1:4">
      <c r="A2" s="101"/>
      <c r="B2" s="101" t="s">
        <v>248</v>
      </c>
      <c r="C2" s="102"/>
      <c r="D2" s="102"/>
    </row>
    <row r="3" spans="1:4">
      <c r="A3" s="88">
        <v>1</v>
      </c>
      <c r="B3" s="88" t="s">
        <v>38</v>
      </c>
      <c r="C3" s="8">
        <v>0</v>
      </c>
      <c r="D3" s="8">
        <v>759015.48</v>
      </c>
    </row>
    <row r="4" spans="1:4">
      <c r="A4" s="88">
        <v>2</v>
      </c>
      <c r="B4" s="88" t="s">
        <v>40</v>
      </c>
      <c r="C4" s="8">
        <v>0</v>
      </c>
      <c r="D4" s="8">
        <v>7000</v>
      </c>
    </row>
    <row r="5" spans="1:4">
      <c r="A5" s="88"/>
      <c r="B5" s="88"/>
      <c r="C5" s="8"/>
      <c r="D5" s="8"/>
    </row>
    <row r="6" spans="1:4">
      <c r="A6" s="101"/>
      <c r="B6" s="101" t="s">
        <v>212</v>
      </c>
      <c r="C6" s="102"/>
      <c r="D6" s="102"/>
    </row>
    <row r="7" spans="1:4">
      <c r="A7" s="88">
        <v>1</v>
      </c>
      <c r="B7" s="88" t="s">
        <v>212</v>
      </c>
      <c r="C7" s="8">
        <v>0</v>
      </c>
      <c r="D7" s="8">
        <v>267750</v>
      </c>
    </row>
    <row r="8" spans="1:4">
      <c r="A8" s="88">
        <v>2</v>
      </c>
      <c r="B8" s="88" t="s">
        <v>226</v>
      </c>
      <c r="C8" s="8">
        <v>0</v>
      </c>
      <c r="D8" s="8">
        <v>15000</v>
      </c>
    </row>
    <row r="9" spans="1:4">
      <c r="A9" s="101"/>
      <c r="B9" s="101"/>
      <c r="C9" s="102"/>
      <c r="D9" s="102"/>
    </row>
    <row r="10" spans="1:4">
      <c r="A10" s="101"/>
      <c r="B10" s="101" t="s">
        <v>245</v>
      </c>
      <c r="C10" s="102"/>
      <c r="D10" s="102"/>
    </row>
    <row r="11" spans="1:4">
      <c r="A11" s="88">
        <v>1</v>
      </c>
      <c r="B11" s="88" t="s">
        <v>218</v>
      </c>
      <c r="C11" s="8">
        <v>6000</v>
      </c>
      <c r="D11" s="8">
        <v>356000</v>
      </c>
    </row>
    <row r="12" spans="1:4">
      <c r="A12" s="88">
        <v>2</v>
      </c>
      <c r="B12" s="88" t="s">
        <v>211</v>
      </c>
      <c r="C12" s="8">
        <v>0</v>
      </c>
      <c r="D12" s="8">
        <v>1534492.48</v>
      </c>
    </row>
    <row r="13" spans="1:4">
      <c r="A13" s="88">
        <v>3</v>
      </c>
      <c r="B13" s="88" t="s">
        <v>213</v>
      </c>
      <c r="C13" s="8">
        <v>0</v>
      </c>
      <c r="D13" s="8">
        <v>75203.66</v>
      </c>
    </row>
    <row r="15" spans="1:4">
      <c r="A15" s="88"/>
      <c r="B15" s="88"/>
      <c r="C15" s="8"/>
      <c r="D15" s="8"/>
    </row>
    <row r="16" spans="1:4">
      <c r="A16" s="101"/>
      <c r="B16" s="101" t="s">
        <v>219</v>
      </c>
      <c r="C16" s="102"/>
      <c r="D16" s="102"/>
    </row>
    <row r="17" spans="1:4">
      <c r="A17" s="88">
        <v>1</v>
      </c>
      <c r="B17" s="88" t="s">
        <v>219</v>
      </c>
      <c r="C17" s="8">
        <v>469801</v>
      </c>
      <c r="D17" s="8">
        <v>742311</v>
      </c>
    </row>
    <row r="18" spans="1:4">
      <c r="A18" s="101"/>
      <c r="B18" s="101"/>
      <c r="C18" s="102"/>
      <c r="D18" s="102"/>
    </row>
    <row r="19" spans="1:4">
      <c r="A19" s="101"/>
      <c r="B19" s="101" t="s">
        <v>246</v>
      </c>
      <c r="C19" s="102"/>
      <c r="D19" s="102"/>
    </row>
    <row r="20" spans="1:4">
      <c r="A20" s="88">
        <v>1</v>
      </c>
      <c r="B20" s="88" t="s">
        <v>45</v>
      </c>
      <c r="C20" s="8">
        <v>0</v>
      </c>
      <c r="D20" s="8">
        <v>15560</v>
      </c>
    </row>
    <row r="21" spans="1:4">
      <c r="A21" s="101"/>
      <c r="B21" s="101"/>
      <c r="C21" s="102"/>
      <c r="D21" s="102"/>
    </row>
    <row r="22" spans="1:4">
      <c r="A22" s="101"/>
      <c r="B22" s="101" t="s">
        <v>247</v>
      </c>
      <c r="C22" s="102"/>
      <c r="D22" s="102"/>
    </row>
    <row r="23" spans="1:4">
      <c r="A23" s="88">
        <v>1</v>
      </c>
      <c r="B23" s="88" t="s">
        <v>214</v>
      </c>
      <c r="C23" s="8">
        <v>0</v>
      </c>
      <c r="D23" s="8">
        <v>5415</v>
      </c>
    </row>
    <row r="24" spans="1:4">
      <c r="A24" s="88">
        <v>2</v>
      </c>
      <c r="B24" s="88" t="s">
        <v>39</v>
      </c>
      <c r="C24" s="8">
        <v>0</v>
      </c>
      <c r="D24" s="8">
        <v>12000</v>
      </c>
    </row>
    <row r="25" spans="1:4">
      <c r="A25" s="88"/>
      <c r="B25" s="87" t="s">
        <v>187</v>
      </c>
      <c r="C25" s="88"/>
      <c r="D25" s="88"/>
    </row>
    <row r="26" spans="1:4">
      <c r="A26" s="88">
        <v>1</v>
      </c>
      <c r="B26" s="88" t="s">
        <v>44</v>
      </c>
      <c r="C26" s="8">
        <v>0</v>
      </c>
      <c r="D26" s="8">
        <v>144443.45000000001</v>
      </c>
    </row>
    <row r="27" spans="1:4">
      <c r="A27" s="88">
        <v>2</v>
      </c>
      <c r="B27" s="88" t="s">
        <v>43</v>
      </c>
      <c r="C27" s="8">
        <v>0</v>
      </c>
      <c r="D27" s="8">
        <v>89500</v>
      </c>
    </row>
    <row r="28" spans="1:4">
      <c r="A28" s="88">
        <v>3</v>
      </c>
      <c r="B28" s="88" t="s">
        <v>42</v>
      </c>
      <c r="C28" s="8">
        <v>0</v>
      </c>
      <c r="D28" s="8">
        <v>295771</v>
      </c>
    </row>
    <row r="29" spans="1:4">
      <c r="A29" s="88">
        <v>4</v>
      </c>
      <c r="B29" s="88" t="s">
        <v>41</v>
      </c>
      <c r="C29" s="8">
        <v>0</v>
      </c>
      <c r="D29" s="8">
        <v>35000</v>
      </c>
    </row>
    <row r="30" spans="1:4">
      <c r="A30" s="88">
        <v>5</v>
      </c>
      <c r="B30" s="88" t="s">
        <v>225</v>
      </c>
      <c r="C30" s="8">
        <v>0</v>
      </c>
      <c r="D30" s="8">
        <v>8955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отчет</vt:lpstr>
      <vt:lpstr>балансовый</vt:lpstr>
      <vt:lpstr>отчет (2)</vt:lpstr>
      <vt:lpstr>Лист3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2016-07-03T13:34:24Z</cp:lastPrinted>
  <dcterms:created xsi:type="dcterms:W3CDTF">2012-07-31T08:37:39Z</dcterms:created>
  <dcterms:modified xsi:type="dcterms:W3CDTF">2016-10-05T11:53:03Z</dcterms:modified>
</cp:coreProperties>
</file>