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lena/Desktop/"/>
    </mc:Choice>
  </mc:AlternateContent>
  <bookViews>
    <workbookView xWindow="380" yWindow="440" windowWidth="26560" windowHeight="16380" activeTab="2"/>
  </bookViews>
  <sheets>
    <sheet name="с формулами" sheetId="1" r:id="rId1"/>
    <sheet name="чеки" sheetId="2" state="hidden" r:id="rId2"/>
    <sheet name="Лист3" sheetId="3" r:id="rId3"/>
    <sheet name="Лист1" sheetId="4" r:id="rId4"/>
  </sheet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29" i="3" l="1"/>
  <c r="CE5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E4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E29" i="3"/>
  <c r="CC29" i="3"/>
  <c r="CB29" i="3"/>
  <c r="CA29" i="3"/>
  <c r="BZ29" i="3"/>
  <c r="BU29" i="3"/>
  <c r="BT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D29" i="3"/>
  <c r="C29" i="3"/>
  <c r="B29" i="3"/>
  <c r="C4" i="1"/>
  <c r="G4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CA4" i="1"/>
  <c r="CE4" i="1"/>
  <c r="C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CA5" i="1"/>
  <c r="CE5" i="1"/>
  <c r="C6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BO6" i="1"/>
  <c r="BS6" i="1"/>
  <c r="CA6" i="1"/>
  <c r="CE6" i="1"/>
  <c r="BK7" i="1"/>
  <c r="BO7" i="1"/>
  <c r="BS7" i="1"/>
  <c r="CA7" i="1"/>
  <c r="CE7" i="1"/>
  <c r="C8" i="1"/>
  <c r="G8" i="1"/>
  <c r="K8" i="1"/>
  <c r="S8" i="1"/>
  <c r="W8" i="1"/>
  <c r="AA8" i="1"/>
  <c r="AE8" i="1"/>
  <c r="AI8" i="1"/>
  <c r="AM8" i="1"/>
  <c r="AQ8" i="1"/>
  <c r="AU8" i="1"/>
  <c r="AY8" i="1"/>
  <c r="BC8" i="1"/>
  <c r="BG8" i="1"/>
  <c r="BK8" i="1"/>
  <c r="BO8" i="1"/>
  <c r="BS8" i="1"/>
  <c r="CA8" i="1"/>
  <c r="CE8" i="1"/>
  <c r="C9" i="1"/>
  <c r="G9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BO9" i="1"/>
  <c r="BS9" i="1"/>
  <c r="CA9" i="1"/>
  <c r="CE9" i="1"/>
  <c r="AM10" i="1"/>
  <c r="AQ10" i="1"/>
  <c r="AU10" i="1"/>
  <c r="AY10" i="1"/>
  <c r="BC10" i="1"/>
  <c r="BG10" i="1"/>
  <c r="BK10" i="1"/>
  <c r="BO10" i="1"/>
  <c r="BS10" i="1"/>
  <c r="CA10" i="1"/>
  <c r="CE10" i="1"/>
  <c r="C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CA11" i="1"/>
  <c r="CE11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CA12" i="1"/>
  <c r="CE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CA13" i="1"/>
  <c r="CE13" i="1"/>
  <c r="BG14" i="1"/>
  <c r="BK14" i="1"/>
  <c r="BO14" i="1"/>
  <c r="BS14" i="1"/>
  <c r="CA14" i="1"/>
  <c r="CE14" i="1"/>
  <c r="AU15" i="1"/>
  <c r="AY15" i="1"/>
  <c r="BC15" i="1"/>
  <c r="BG15" i="1"/>
  <c r="BK15" i="1"/>
  <c r="BO15" i="1"/>
  <c r="BS15" i="1"/>
  <c r="CA15" i="1"/>
  <c r="CE15" i="1"/>
  <c r="AU16" i="1"/>
  <c r="AY16" i="1"/>
  <c r="BC16" i="1"/>
  <c r="BG16" i="1"/>
  <c r="BK16" i="1"/>
  <c r="BO16" i="1"/>
  <c r="BS16" i="1"/>
  <c r="CA16" i="1"/>
  <c r="CE16" i="1"/>
  <c r="BC17" i="1"/>
  <c r="BG17" i="1"/>
  <c r="BK17" i="1"/>
  <c r="BO17" i="1"/>
  <c r="BS17" i="1"/>
  <c r="CA17" i="1"/>
  <c r="CE17" i="1"/>
  <c r="AU18" i="1"/>
  <c r="AY18" i="1"/>
  <c r="BC18" i="1"/>
  <c r="BG18" i="1"/>
  <c r="BK18" i="1"/>
  <c r="BO18" i="1"/>
  <c r="BS18" i="1"/>
  <c r="CA18" i="1"/>
  <c r="CE18" i="1"/>
  <c r="C19" i="1"/>
  <c r="G19" i="1"/>
  <c r="K19" i="1"/>
  <c r="S19" i="1"/>
  <c r="W19" i="1"/>
  <c r="AA19" i="1"/>
  <c r="AE19" i="1"/>
  <c r="AI19" i="1"/>
  <c r="AM19" i="1"/>
  <c r="AQ19" i="1"/>
  <c r="AU19" i="1"/>
  <c r="AY19" i="1"/>
  <c r="BC19" i="1"/>
  <c r="BG19" i="1"/>
  <c r="BK19" i="1"/>
  <c r="BO19" i="1"/>
  <c r="BS19" i="1"/>
  <c r="CA19" i="1"/>
  <c r="CE19" i="1"/>
  <c r="C20" i="1"/>
  <c r="G20" i="1"/>
  <c r="K20" i="1"/>
  <c r="O20" i="1"/>
  <c r="S20" i="1"/>
  <c r="W20" i="1"/>
  <c r="AA20" i="1"/>
  <c r="AE20" i="1"/>
  <c r="AI20" i="1"/>
  <c r="AM20" i="1"/>
  <c r="AQ20" i="1"/>
  <c r="AU20" i="1"/>
  <c r="AY20" i="1"/>
  <c r="BC20" i="1"/>
  <c r="BG20" i="1"/>
  <c r="BK20" i="1"/>
  <c r="BO20" i="1"/>
  <c r="BS20" i="1"/>
  <c r="CA20" i="1"/>
  <c r="CE20" i="1"/>
  <c r="CA21" i="1"/>
  <c r="CE21" i="1"/>
  <c r="AA22" i="1"/>
  <c r="AE22" i="1"/>
  <c r="AI22" i="1"/>
  <c r="AM22" i="1"/>
  <c r="AQ22" i="1"/>
  <c r="AU22" i="1"/>
  <c r="AY22" i="1"/>
  <c r="BC22" i="1"/>
  <c r="BG22" i="1"/>
  <c r="BK22" i="1"/>
  <c r="BO22" i="1"/>
  <c r="BS22" i="1"/>
  <c r="CA22" i="1"/>
  <c r="CE22" i="1"/>
  <c r="C23" i="1"/>
  <c r="G23" i="1"/>
  <c r="K23" i="1"/>
  <c r="O23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CA23" i="1"/>
  <c r="CE23" i="1"/>
  <c r="CA24" i="1"/>
  <c r="CE24" i="1"/>
  <c r="BC25" i="1"/>
  <c r="BG25" i="1"/>
  <c r="BK25" i="1"/>
  <c r="BO25" i="1"/>
  <c r="BS25" i="1"/>
  <c r="CA25" i="1"/>
  <c r="CE25" i="1"/>
  <c r="C26" i="1"/>
  <c r="G26" i="1"/>
  <c r="K26" i="1"/>
  <c r="S26" i="1"/>
  <c r="W26" i="1"/>
  <c r="AA26" i="1"/>
  <c r="AE26" i="1"/>
  <c r="AI26" i="1"/>
  <c r="AM26" i="1"/>
  <c r="AQ26" i="1"/>
  <c r="AU26" i="1"/>
  <c r="AY26" i="1"/>
  <c r="BC26" i="1"/>
  <c r="BG26" i="1"/>
  <c r="BK26" i="1"/>
  <c r="BO26" i="1"/>
  <c r="BS26" i="1"/>
  <c r="CA26" i="1"/>
  <c r="CE26" i="1"/>
  <c r="AA27" i="1"/>
  <c r="AE27" i="1"/>
  <c r="AI27" i="1"/>
  <c r="AM27" i="1"/>
  <c r="AQ27" i="1"/>
  <c r="AU27" i="1"/>
  <c r="AY27" i="1"/>
  <c r="BC27" i="1"/>
  <c r="BG27" i="1"/>
  <c r="BK27" i="1"/>
  <c r="BO27" i="1"/>
  <c r="BS27" i="1"/>
  <c r="CA27" i="1"/>
  <c r="CE27" i="1"/>
  <c r="K28" i="1"/>
  <c r="S28" i="1"/>
  <c r="W28" i="1"/>
  <c r="AA28" i="1"/>
  <c r="AE28" i="1"/>
  <c r="AI28" i="1"/>
  <c r="AM28" i="1"/>
  <c r="AQ28" i="1"/>
  <c r="AU28" i="1"/>
  <c r="AY28" i="1"/>
  <c r="BC28" i="1"/>
  <c r="BG28" i="1"/>
  <c r="BK28" i="1"/>
  <c r="BO28" i="1"/>
  <c r="BS28" i="1"/>
  <c r="CA28" i="1"/>
  <c r="CE28" i="1"/>
  <c r="BS29" i="1"/>
  <c r="CA29" i="1"/>
  <c r="CE29" i="1"/>
  <c r="CE30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Z4" i="2"/>
  <c r="BZ4" i="1"/>
  <c r="CD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Z5" i="2"/>
  <c r="BZ5" i="1"/>
  <c r="CD5" i="1"/>
  <c r="B6" i="1"/>
  <c r="F6" i="1"/>
  <c r="J6" i="1"/>
  <c r="N6" i="1"/>
  <c r="R6" i="1"/>
  <c r="V6" i="1"/>
  <c r="Z6" i="1"/>
  <c r="AD6" i="1"/>
  <c r="AH6" i="1"/>
  <c r="AL6" i="1"/>
  <c r="AP6" i="1"/>
  <c r="AT6" i="1"/>
  <c r="AX6" i="1"/>
  <c r="BB6" i="1"/>
  <c r="BF6" i="1"/>
  <c r="BJ6" i="1"/>
  <c r="BN6" i="1"/>
  <c r="BR6" i="1"/>
  <c r="BZ6" i="2"/>
  <c r="BZ6" i="1"/>
  <c r="CD6" i="1"/>
  <c r="BJ7" i="1"/>
  <c r="BN7" i="1"/>
  <c r="BR7" i="1"/>
  <c r="BZ7" i="2"/>
  <c r="BZ7" i="1"/>
  <c r="CD7" i="1"/>
  <c r="B8" i="1"/>
  <c r="F8" i="1"/>
  <c r="J8" i="1"/>
  <c r="R8" i="1"/>
  <c r="V8" i="1"/>
  <c r="Z8" i="1"/>
  <c r="AD8" i="1"/>
  <c r="AH8" i="1"/>
  <c r="AL8" i="1"/>
  <c r="AP8" i="1"/>
  <c r="AT8" i="1"/>
  <c r="AX8" i="1"/>
  <c r="BB8" i="1"/>
  <c r="BF8" i="1"/>
  <c r="BJ8" i="1"/>
  <c r="BN8" i="1"/>
  <c r="BR8" i="1"/>
  <c r="BZ8" i="2"/>
  <c r="BZ8" i="1"/>
  <c r="CD8" i="1"/>
  <c r="B9" i="1"/>
  <c r="F9" i="1"/>
  <c r="J9" i="1"/>
  <c r="N9" i="1"/>
  <c r="R9" i="1"/>
  <c r="V9" i="1"/>
  <c r="Z9" i="1"/>
  <c r="AD9" i="1"/>
  <c r="AH9" i="1"/>
  <c r="AL9" i="1"/>
  <c r="AP9" i="1"/>
  <c r="AT9" i="1"/>
  <c r="AX9" i="1"/>
  <c r="BB9" i="1"/>
  <c r="BF9" i="1"/>
  <c r="BJ9" i="1"/>
  <c r="BN9" i="1"/>
  <c r="BR9" i="1"/>
  <c r="BZ9" i="2"/>
  <c r="BZ9" i="1"/>
  <c r="CD9" i="1"/>
  <c r="AL10" i="1"/>
  <c r="AP10" i="1"/>
  <c r="AT10" i="1"/>
  <c r="AX10" i="1"/>
  <c r="BB10" i="1"/>
  <c r="BF10" i="1"/>
  <c r="BJ10" i="1"/>
  <c r="BN10" i="1"/>
  <c r="BR10" i="1"/>
  <c r="BZ10" i="2"/>
  <c r="BZ10" i="1"/>
  <c r="CD10" i="1"/>
  <c r="B11" i="1"/>
  <c r="F11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Z11" i="2"/>
  <c r="BZ11" i="1"/>
  <c r="CD11" i="1"/>
  <c r="B12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Z12" i="2"/>
  <c r="BZ12" i="1"/>
  <c r="CD12" i="1"/>
  <c r="B13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Z13" i="2"/>
  <c r="BZ13" i="1"/>
  <c r="CD13" i="1"/>
  <c r="BF14" i="1"/>
  <c r="BJ14" i="1"/>
  <c r="BN14" i="1"/>
  <c r="BR14" i="1"/>
  <c r="BZ14" i="2"/>
  <c r="BZ14" i="1"/>
  <c r="CD14" i="1"/>
  <c r="AT15" i="1"/>
  <c r="AX15" i="1"/>
  <c r="BB15" i="1"/>
  <c r="BF15" i="1"/>
  <c r="BJ15" i="1"/>
  <c r="BN15" i="1"/>
  <c r="BR15" i="1"/>
  <c r="BZ15" i="2"/>
  <c r="BZ15" i="1"/>
  <c r="CD15" i="1"/>
  <c r="AT16" i="1"/>
  <c r="AX16" i="1"/>
  <c r="BB16" i="1"/>
  <c r="BF16" i="1"/>
  <c r="BJ16" i="1"/>
  <c r="BN16" i="1"/>
  <c r="BR16" i="1"/>
  <c r="BZ16" i="2"/>
  <c r="BZ16" i="1"/>
  <c r="CD16" i="1"/>
  <c r="BB17" i="1"/>
  <c r="BF17" i="1"/>
  <c r="BJ17" i="1"/>
  <c r="BN17" i="1"/>
  <c r="BR17" i="1"/>
  <c r="BZ17" i="2"/>
  <c r="BZ17" i="1"/>
  <c r="CD17" i="1"/>
  <c r="AT18" i="1"/>
  <c r="AX18" i="1"/>
  <c r="BB18" i="1"/>
  <c r="BF18" i="1"/>
  <c r="BJ18" i="1"/>
  <c r="BN18" i="1"/>
  <c r="BR18" i="1"/>
  <c r="BZ18" i="2"/>
  <c r="BZ18" i="1"/>
  <c r="CD18" i="1"/>
  <c r="B19" i="1"/>
  <c r="F19" i="1"/>
  <c r="J19" i="1"/>
  <c r="R19" i="1"/>
  <c r="V19" i="1"/>
  <c r="Z19" i="1"/>
  <c r="AD19" i="1"/>
  <c r="AH19" i="1"/>
  <c r="AL19" i="1"/>
  <c r="AP19" i="1"/>
  <c r="AT19" i="1"/>
  <c r="AX19" i="1"/>
  <c r="BB19" i="1"/>
  <c r="BF19" i="1"/>
  <c r="BJ19" i="1"/>
  <c r="BN19" i="1"/>
  <c r="BR19" i="1"/>
  <c r="BZ19" i="2"/>
  <c r="BZ19" i="1"/>
  <c r="CD19" i="1"/>
  <c r="B20" i="1"/>
  <c r="F20" i="1"/>
  <c r="J20" i="1"/>
  <c r="N20" i="1"/>
  <c r="R20" i="1"/>
  <c r="V20" i="1"/>
  <c r="Z20" i="1"/>
  <c r="AD20" i="1"/>
  <c r="AH20" i="1"/>
  <c r="AL20" i="1"/>
  <c r="AP20" i="1"/>
  <c r="AT20" i="1"/>
  <c r="AX20" i="1"/>
  <c r="BB20" i="1"/>
  <c r="BF20" i="1"/>
  <c r="BJ20" i="1"/>
  <c r="BN20" i="1"/>
  <c r="BR20" i="1"/>
  <c r="BZ20" i="2"/>
  <c r="BZ20" i="1"/>
  <c r="CD20" i="1"/>
  <c r="BZ21" i="2"/>
  <c r="BZ21" i="1"/>
  <c r="CD21" i="1"/>
  <c r="Z22" i="1"/>
  <c r="AD22" i="1"/>
  <c r="AH22" i="1"/>
  <c r="AL22" i="1"/>
  <c r="AP22" i="1"/>
  <c r="AT22" i="1"/>
  <c r="AX22" i="1"/>
  <c r="BB22" i="1"/>
  <c r="BF22" i="1"/>
  <c r="BJ22" i="1"/>
  <c r="BN22" i="1"/>
  <c r="BR22" i="1"/>
  <c r="BZ22" i="2"/>
  <c r="BZ22" i="1"/>
  <c r="CD22" i="1"/>
  <c r="B23" i="1"/>
  <c r="F23" i="1"/>
  <c r="J23" i="1"/>
  <c r="N23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Z23" i="2"/>
  <c r="BZ23" i="1"/>
  <c r="CD23" i="1"/>
  <c r="BZ24" i="2"/>
  <c r="BZ24" i="1"/>
  <c r="CD24" i="1"/>
  <c r="BB25" i="1"/>
  <c r="BF25" i="1"/>
  <c r="BJ25" i="1"/>
  <c r="BN25" i="1"/>
  <c r="BR25" i="1"/>
  <c r="BZ25" i="2"/>
  <c r="BZ25" i="1"/>
  <c r="CD25" i="1"/>
  <c r="B26" i="1"/>
  <c r="F26" i="1"/>
  <c r="J26" i="1"/>
  <c r="R26" i="1"/>
  <c r="V26" i="1"/>
  <c r="Z26" i="1"/>
  <c r="AD26" i="1"/>
  <c r="AH26" i="1"/>
  <c r="AL26" i="1"/>
  <c r="AP26" i="1"/>
  <c r="AT26" i="1"/>
  <c r="AX26" i="1"/>
  <c r="BB26" i="1"/>
  <c r="BF26" i="1"/>
  <c r="BJ26" i="1"/>
  <c r="BN26" i="1"/>
  <c r="BR26" i="1"/>
  <c r="BZ26" i="2"/>
  <c r="BZ26" i="1"/>
  <c r="CD26" i="1"/>
  <c r="Z27" i="1"/>
  <c r="AD27" i="1"/>
  <c r="AH27" i="1"/>
  <c r="AL27" i="1"/>
  <c r="AP27" i="1"/>
  <c r="AT27" i="1"/>
  <c r="AX27" i="1"/>
  <c r="BB27" i="1"/>
  <c r="BF27" i="1"/>
  <c r="BJ27" i="1"/>
  <c r="BN27" i="1"/>
  <c r="BR27" i="1"/>
  <c r="BZ27" i="2"/>
  <c r="BZ27" i="1"/>
  <c r="CD27" i="1"/>
  <c r="J28" i="1"/>
  <c r="R28" i="1"/>
  <c r="V28" i="1"/>
  <c r="Z28" i="1"/>
  <c r="AD28" i="1"/>
  <c r="AH28" i="1"/>
  <c r="AL28" i="1"/>
  <c r="AP28" i="1"/>
  <c r="AT28" i="1"/>
  <c r="AX28" i="1"/>
  <c r="BB28" i="1"/>
  <c r="BF28" i="1"/>
  <c r="BJ28" i="1"/>
  <c r="BN28" i="1"/>
  <c r="BR28" i="1"/>
  <c r="BZ28" i="2"/>
  <c r="BZ28" i="1"/>
  <c r="CD28" i="1"/>
  <c r="BR29" i="1"/>
  <c r="BZ30" i="2"/>
  <c r="BZ29" i="1"/>
  <c r="CD29" i="1"/>
  <c r="CD30" i="1"/>
  <c r="CG30" i="1"/>
  <c r="CF30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A30" i="1"/>
  <c r="BZ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C30" i="1"/>
  <c r="D30" i="1"/>
  <c r="E30" i="1"/>
  <c r="B30" i="1"/>
  <c r="BZ29" i="2"/>
  <c r="BZ31" i="2"/>
</calcChain>
</file>

<file path=xl/sharedStrings.xml><?xml version="1.0" encoding="utf-8"?>
<sst xmlns="http://schemas.openxmlformats.org/spreadsheetml/2006/main" count="1066" uniqueCount="125">
  <si>
    <t>Магазин</t>
  </si>
  <si>
    <t>Итого</t>
  </si>
  <si>
    <t>Валовая прибыль</t>
  </si>
  <si>
    <t>Сумма продаж со скидкой</t>
  </si>
  <si>
    <t>(021) Басараб М.М. ФОП/вул. Масарика Томаша, 15, м. Мука</t>
  </si>
  <si>
    <t>(110) БУДАПЕШТ Р. ФОП/бул. Гавела Вацлава, 54/"Сімейна випічка", Київ, Київ</t>
  </si>
  <si>
    <t>(112) БУДАПЕШТ Р. ФОП/бул. Дружби Народів, 3/"Сімейна випічка", Київ, Київ</t>
  </si>
  <si>
    <t>(095) БУДАПЕШТ Р. ФОП/бул. Чоколівський, 12/"Сімейна випічка", м. Київ, м. Київ</t>
  </si>
  <si>
    <t>(060) БУДАПЕШТ Р. ФОП/вул. Багговутівська, 1/"Fishki coffee", Київ, Київ</t>
  </si>
  <si>
    <t>(065) БУДАПЕШТ Р. ФОП/вул. Валова, 2/"Сімейна випічка", с. Хотянівка, Київська обл.</t>
  </si>
  <si>
    <t>(073) БУДАПЕШТ Р. ФОП/вул. Василенко, 2/"Сімейна випічка", м. Київ, м. Київ</t>
  </si>
  <si>
    <t>(141) БУДАПЕШТ Р. ФОП/вул. Васильківська, 17/"Сімейна випічка", Київ, Київ</t>
  </si>
  <si>
    <t>(109) БУДАПЕШТ Р. ФОП/вул. Васильківська, 34/"Сімейна випічка", м. Київ, м. Київ</t>
  </si>
  <si>
    <t>(146) БУДАПЕШТ Р. ФОП/вул. Гагаріна, 11/Danish, Бровари, Київська</t>
  </si>
  <si>
    <t>(078) БУДАПЕШТ Р. ФОП/вул. Героїв Крут, 17, м. Одеса, Одеська обл.</t>
  </si>
  <si>
    <t>(118) БУДАПЕШТ Р. ФОП/вул. Гетьмана В., 40/"Сімейна випічка", м. Київ, м. Київ</t>
  </si>
  <si>
    <t>(111) БУДАПЕШТ Р. ФОП/вул. Дорогожицька, 17/"Сімейна випічка", м. Київ, м. Київ</t>
  </si>
  <si>
    <t>(070) БУДАПЕШТ Р. ФОП/вул. Жолудева, 4/"Сімейна випічка", м. Київ, м. Київ</t>
  </si>
  <si>
    <t>(072) БУДАПЕШТ Р. ФОП/вул. Закревського, 29/"Сімейна випічка", м. Київ, м. Київ</t>
  </si>
  <si>
    <t>(038) БУДАПЕШТ Р. ФОП/вул. Заньковецької, 2/Fishki coffee, Київ, Київ</t>
  </si>
  <si>
    <t>(074) БУДАПЕШТ Р. ФОП/вул. Івана Виговського, 18/(Гречко)"Сімейна випічка", Київ, Київ</t>
  </si>
  <si>
    <t>(103) БУДАПЕШТ Р. ФОП/вул. Інженерна, 1/ Fishki coffee, Київ, Київ</t>
  </si>
  <si>
    <t>(128) БУДАПЕШТ Р. ФОП/вул. Інженерна, 1/Эко-пекарня, Київ, Київ</t>
  </si>
  <si>
    <t>(071) БУДАПЕШТ Р. ФОП/вул. Київська, 50/"Сімейна випічка", с. Катюжанка, Київська обл.</t>
  </si>
  <si>
    <t>(063) БУДАПЕШТ Р. ФОП/вул. Київська, 57/"Сімейна випічка", с. Демидів, Київська обл.</t>
  </si>
  <si>
    <t>(099) БУДАПЕШТ Р. ФОП/вул. Комарова, 3/"Сімейна випічка", м. Київ, м. Київ</t>
  </si>
  <si>
    <t>(048) БУДАПЕШТ Р. ФОП/вул. Кондратюка Юрія, 6/Fishki coffee, Київ, Київ</t>
  </si>
  <si>
    <t>(028) БУДАПЕШТ Р. ФОП/вул. Л. Толстого/метро пл. Льва Толстого (підземний перехід), м. Київ, м. Київ</t>
  </si>
  <si>
    <t>(113) БУДАПЕШТ Р. ФОП/вул. Лагерна, 46/48/ "Сімейна випічка", м. Київ, м. Київ</t>
  </si>
  <si>
    <t>(097) БУДАПЕШТ Р. ФОП/вул. Малиновського Маршала, 5/"Еко-пекарня", Київ, Київ</t>
  </si>
  <si>
    <t>(080) БУДАПЕШТ Р. ФОП/вул. Маршала Жукова, 4/6/(пр-т Небесної Сотні,4/6), м. Одеса, Одеська обл.</t>
  </si>
  <si>
    <t>(088) БУДАПЕШТ Р. ФОП/вул. Маршала Малиновского, 71/1/(ул.Ицхака Рабина), м. Одеса, Одеська обл.</t>
  </si>
  <si>
    <t>(108) БУДАПЕШТ Р. ФОП/вул. Митрополита Василя Липківського, 40/"Сімейна випічка", Київ, Київ</t>
  </si>
  <si>
    <t>(067) БУДАПЕШТ Р. ФОП/вул. Перемоги, 7/"Сімейна випічка", м. Липовець, Вінницька обл.</t>
  </si>
  <si>
    <t>(145) БУДАПЕШТ Р. ФОП/вул. Привокзальна, 3/(Ж/д Дарница) Danish, Київ, Київ</t>
  </si>
  <si>
    <t>(090) БУДАПЕШТ Р. ФОП/вул. Пушкінська/вул. Адміральська, перехрестя, м. Миколаїв, Миколаївська</t>
  </si>
  <si>
    <t>(094) БУДАПЕШТ Р. ФОП/вул. Семашко, 19/"Сімейна випічка", м. Київ, м. Київ</t>
  </si>
  <si>
    <t>(129) БУДАПЕШТ Р. ФОП/вул. Січових Стрільців, 13/Еко-пекарня, Київ, Київ</t>
  </si>
  <si>
    <t>(123) БУДАПЕШТ Р. ФОП/вул. Старовокзальна, 23/(Fishki coffee), м. Київ, м. Київ</t>
  </si>
  <si>
    <t>(089) БУДАПЕШТ Р. ФОП/вул. Фонтанська дорога, 17/(Юр.академія), м. Одеса, Одеська обл.</t>
  </si>
  <si>
    <t>(062) БУДАПЕШТ Р. ФОП/вул. Чорнобильська, 16/80/"Сімейна випічка", м. Київ, м. Київ</t>
  </si>
  <si>
    <t>(066) БУДАПЕШТ Р. ФОП/вул. Шевченка, 28/"Сімейна випічка", с. Димер, Київська обл.</t>
  </si>
  <si>
    <t>(142) БУДАПЕШТ Р. ФОП/вул. Щербаківського Данила, 1/FISHKI PIZZA, Київ, Київ</t>
  </si>
  <si>
    <t>(068) БУДАПЕШТ Р. ФОП/вул. Щербаківського, 72/"Сімейна випічка", м. Київ, м. Київ</t>
  </si>
  <si>
    <t>(119) БУДАПЕШТ Р. ФОП/вул. Щусева, 8/"Сімейна випічка", м. Київ, м. Київ</t>
  </si>
  <si>
    <t>(139) БУДАПЕШТ Р. ФОП/пл. Вокзальна, 1/ Fishki coffee, Київ, Київ</t>
  </si>
  <si>
    <t>(144) БУДАПЕШТ Р. ФОП/пл. Вокзальна, 1/FISHKI PIZZA, Київ, Київ</t>
  </si>
  <si>
    <t>(041) БУДАПЕШТ Р. ФОП/пл. Князя Ярослава Осмомисла, 28, м. Львів, Львівська обл.</t>
  </si>
  <si>
    <t>(057) БУДАПЕШТ Р. ФОП/пр-т Богоявленський, 42 Б, м. Миколаїв, Миколаївська</t>
  </si>
  <si>
    <t>(075) БУДАПЕШТ Р. ФОП/пр-т Глушкова академіка, 2/"Сімейна випічка", Київ, Київ</t>
  </si>
  <si>
    <t>(140) БУДАПЕШТ Р. ФОП/пр-т Глушкова академіка, 3/(Іподром) Danish, Київ, Київ</t>
  </si>
  <si>
    <t>(124) БУДАПЕШТ Р. ФОП/пр-т Глушкова академіка, 3/Автовокзал(Fishki coffee), Київ, Київ</t>
  </si>
  <si>
    <t>(050) БУДАПЕШТ Р. ФОП/пр-т Глушкова, 3, м. Київ, м. Київ</t>
  </si>
  <si>
    <t>(039) БУДАПЕШТ Р. ФОП/пр-т Голосіївський, 17, м. Київ, м. Київ</t>
  </si>
  <si>
    <t>(069) БУДАПЕШТ Р. ФОП/пр-т Маяковського Володимира, 5/Еко-пекарня, Київ, Київ</t>
  </si>
  <si>
    <t>(149) БУДАПЕШТ Р. ФОП/пр-т Науки, 1/2/FISHKI PIZZA , внутри автовокзала, 2-й этаж, Київ, Київ</t>
  </si>
  <si>
    <t>(136) БУДАПЕШТ Р. ФОП/пр-т Науки, 1/Центральный автовокзал(Fishki coffee), Київ, Київ</t>
  </si>
  <si>
    <t>(053) БУДАПЕШТ Р. ФОП/пр-т Перемоги, 50/"Сімейна випічка", Київ, Київ</t>
  </si>
  <si>
    <t>(033) БУДАПЕШТ Р. ФОП/пр-т Перемоги, 57/ст.м. Берестейська, м. Київ, м. Київ</t>
  </si>
  <si>
    <t>(096) БУДАПЕШТ Р. ФОП/пр-т Повітрофлотський, 40/"Сімейна випічка", м. Київ, м. Київ</t>
  </si>
  <si>
    <t>(061) БУДАПЕШТ Р. ФОП/пр-т Степана Бандери, 16 Б, м. Київ, Київ</t>
  </si>
  <si>
    <t>(055) БУДАПЕШТ Р. ФОП/пр-т Центральний, 63-65, м. Миколаїв, Миколаївська</t>
  </si>
  <si>
    <t>(138) Гапон В.В. ФОП/вул. Старосільська, 1/Эко-пекарня(3-й этаж), Київ, Київ</t>
  </si>
  <si>
    <t>(011) Генцарюк Р.Ю. ФОП/вул. Калинівська, 13А/р-к Калинівський (СЕКТОР 1), м. Чернівці, Чернівецька обл.</t>
  </si>
  <si>
    <t>(012) Генцарюк Р.Ю. ФОП/вул. Калинівська, 13А/р-к Калинівський (СЕКТОР 3), м. Чернівці, Чернівецька обл.</t>
  </si>
  <si>
    <t>(013) Генцарюк Р.Ю. ФОП/вул. Калинівська, 13А/р-к Калинівський (СЕКТОР 5), м. Чернівці, Чернівецька обл.</t>
  </si>
  <si>
    <t>(114) Герасименко Г.В. ФОП/вул. Артема, 1/ул.Борщака 1, м. Херсон, Херсонська обл.</t>
  </si>
  <si>
    <t>(116) Герасименко Г.В. ФОП/вул. пл. Привокзальна/1 (кінцева зупинка), м. Херсон, Херсонська обл.</t>
  </si>
  <si>
    <t>(032) Герасименко Г.В. ФОП/вул. Полковника Кедровського, 1, м. Херсон, Херсонська обл.</t>
  </si>
  <si>
    <t>(006) Железняк Н. Г./г. Киев, пл. Арсенальная</t>
  </si>
  <si>
    <t>(014) Зоїдзе Н.Ш. ФОП/вул. Ентузіастів, 2А/Ринок "Карпати", м. Чернівці, Чернівецька обл.</t>
  </si>
  <si>
    <t>(005) Іорк Л.М. ФОП/вул. Ж/Д вокзал/навпроти виходу з метро, м. Київ, м. Київ</t>
  </si>
  <si>
    <t>(125) Йорк С.О. ФОП/вул. Велика Васильківська, 73, м. Київ, м. Київ</t>
  </si>
  <si>
    <t>(152) Карібян Є.А. ФОП/вул. Центральна, 6, Ірпінь, Київська</t>
  </si>
  <si>
    <t>(023) Ларіна В.М. ФОП/вул. Неждановой, 32/онкодиспансер, м. Одеса, м. Одеса</t>
  </si>
  <si>
    <t>(030) Ларіна В.М. ФОП/вул. Пастера, 11, м. Одеса, Одеська</t>
  </si>
  <si>
    <t>(143) Лисяний Ю.А. ФОП/вул. Юності, 17/Ринок (FISHKI PIZZA), Українка, Київська</t>
  </si>
  <si>
    <t>(007) Мельник Р.Ю. ФОП/вул. Гагаріна, 16, м. Бровари, Київська обл.</t>
  </si>
  <si>
    <t>3 316,00</t>
  </si>
  <si>
    <t>(126) Мокринський І.О. ФОП/вул. Єнтузіастів, 5, Нова Каховка, Херсонська</t>
  </si>
  <si>
    <t>(137) Пелюстка В.Ю. ФОП/вул. Щербаківського Данила, 1/Эко-пекарня, Київ, Київ</t>
  </si>
  <si>
    <t>(130) Поліщук О.М. ФОП/вул. 1-го Травня/(зупинка школа-інтернат), Гайсин, Вінницька</t>
  </si>
  <si>
    <t>(135) Поліщук О.М. ФОП/вул. Незалежності, 49/"ЕКО-пекарня", Калинівка, Вінницька</t>
  </si>
  <si>
    <t>(133) Поліщук О.М. ФОП/вул. Перемоги, 7/"Сімейна випічка", м. Липовець, Вінницька обл.</t>
  </si>
  <si>
    <t>(127) Поліщук О.М. ФОП/вул. Стависька, 71, Могилів-Подільський, Вінницька</t>
  </si>
  <si>
    <t>(003) Савостеєв А.Г. ФОП/бул. Дружби Народів, 25 А (літ. Б), м. Київ, м. Київ</t>
  </si>
  <si>
    <t>(120) Самолюк В.В. ФОП/вул. Кривенчука, 4, м. Малин, Житомирська</t>
  </si>
  <si>
    <t>(001) Тестовый магазин БФИ, Київ, Соборна 2</t>
  </si>
  <si>
    <t>(010) Титарчук М.А. ФОП/вул. Вокзальна, 3 (цетральний залізничний вокзал (МакДональдз), м. Київ</t>
  </si>
  <si>
    <t>(150) Хоружа А.І. ФОП/вул. Героїв Дніпра, 37/Fishki Coffee, Київ, Київ</t>
  </si>
  <si>
    <t>(098) Щербань Т.М. ФОП/пр-т Миру, 102, м. Маріуполь, Донецька обл.</t>
  </si>
  <si>
    <t>Январь 2020 г</t>
  </si>
  <si>
    <t>Количество чеков</t>
  </si>
  <si>
    <t>Средние показатели</t>
  </si>
  <si>
    <t>Кол-во чеков продажи</t>
  </si>
  <si>
    <t>Средняя сумма чека продажи (грн.)</t>
  </si>
  <si>
    <t>2 066,60</t>
  </si>
  <si>
    <t>2 193,44</t>
  </si>
  <si>
    <t>7 прогноз</t>
  </si>
  <si>
    <t>Кол-во чеков</t>
  </si>
  <si>
    <t>Ср. чек</t>
  </si>
  <si>
    <t>Февраль 2020 г</t>
  </si>
  <si>
    <t>Март 2020 г</t>
  </si>
  <si>
    <t>Апрель 2020 г</t>
  </si>
  <si>
    <t>Май 2020 г</t>
  </si>
  <si>
    <t>Июнь 2020 г</t>
  </si>
  <si>
    <t>Июль 2020 г</t>
  </si>
  <si>
    <t>Август 2020 г</t>
  </si>
  <si>
    <t>Сентябрь 2020 г</t>
  </si>
  <si>
    <t>Октябрь 2020 г</t>
  </si>
  <si>
    <t>Ноябрь 2020 г</t>
  </si>
  <si>
    <t>Декабрь 2020 г</t>
  </si>
  <si>
    <t>Январь 2021 г</t>
  </si>
  <si>
    <t>Февраль 2021 г</t>
  </si>
  <si>
    <t>Март 2021 г</t>
  </si>
  <si>
    <t>Апрель 2021 г</t>
  </si>
  <si>
    <t>Май 2021 г</t>
  </si>
  <si>
    <t>Июнь 2021 г</t>
  </si>
  <si>
    <t>Июль 2021 г (прогноз)</t>
  </si>
  <si>
    <t>Июль 2021 г (1-20)</t>
  </si>
  <si>
    <t>Fishki coffee</t>
  </si>
  <si>
    <t>Danish</t>
  </si>
  <si>
    <t>Fishki pizza</t>
  </si>
  <si>
    <t xml:space="preserve">Коментарии </t>
  </si>
  <si>
    <t xml:space="preserve">Карантин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</si>
</sst>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</font>
    <font>
      <b/>
      <sz val="8"/>
      <name val="Arial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/>
      <right/>
      <top style="thin">
        <color auto="1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9">
    <xf numFmtId="0" fontId="0" fillId="0" borderId="0" xfId="0"/>
    <xf numFmtId="0" fontId="2" fillId="0" borderId="0" xfId="1"/>
    <xf numFmtId="0" fontId="3" fillId="0" borderId="2" xfId="1" applyNumberFormat="1" applyFont="1" applyBorder="1" applyAlignment="1">
      <alignment vertical="top" wrapText="1"/>
    </xf>
    <xf numFmtId="0" fontId="3" fillId="0" borderId="2" xfId="2" applyNumberFormat="1" applyFont="1" applyBorder="1" applyAlignment="1">
      <alignment vertical="top" wrapText="1"/>
    </xf>
    <xf numFmtId="0" fontId="2" fillId="0" borderId="2" xfId="2" applyNumberFormat="1" applyFont="1" applyBorder="1" applyAlignment="1">
      <alignment vertical="top" wrapText="1"/>
    </xf>
    <xf numFmtId="3" fontId="2" fillId="0" borderId="2" xfId="2" applyNumberFormat="1" applyFont="1" applyBorder="1" applyAlignment="1">
      <alignment horizontal="right" vertical="top"/>
    </xf>
    <xf numFmtId="2" fontId="2" fillId="0" borderId="2" xfId="2" applyNumberFormat="1" applyFont="1" applyBorder="1" applyAlignment="1">
      <alignment horizontal="right" vertical="top"/>
    </xf>
    <xf numFmtId="1" fontId="2" fillId="0" borderId="2" xfId="2" applyNumberFormat="1" applyFont="1" applyBorder="1" applyAlignment="1">
      <alignment horizontal="right" vertical="top"/>
    </xf>
    <xf numFmtId="0" fontId="2" fillId="0" borderId="2" xfId="2" applyNumberFormat="1" applyFont="1" applyBorder="1" applyAlignment="1">
      <alignment horizontal="right" vertical="top"/>
    </xf>
    <xf numFmtId="0" fontId="3" fillId="0" borderId="2" xfId="2" applyNumberFormat="1" applyFont="1" applyBorder="1" applyAlignment="1">
      <alignment vertical="top"/>
    </xf>
    <xf numFmtId="3" fontId="3" fillId="0" borderId="2" xfId="2" applyNumberFormat="1" applyFont="1" applyBorder="1" applyAlignment="1">
      <alignment horizontal="right" vertical="top"/>
    </xf>
    <xf numFmtId="2" fontId="3" fillId="0" borderId="2" xfId="2" applyNumberFormat="1" applyFont="1" applyBorder="1" applyAlignment="1">
      <alignment horizontal="right" vertical="top"/>
    </xf>
    <xf numFmtId="0" fontId="2" fillId="0" borderId="0" xfId="2"/>
    <xf numFmtId="0" fontId="2" fillId="0" borderId="2" xfId="2" applyNumberFormat="1" applyFont="1" applyBorder="1" applyAlignment="1">
      <alignment vertical="top"/>
    </xf>
    <xf numFmtId="0" fontId="2" fillId="0" borderId="0" xfId="2" applyAlignment="1"/>
    <xf numFmtId="0" fontId="0" fillId="0" borderId="0" xfId="0" applyAlignment="1"/>
    <xf numFmtId="0" fontId="3" fillId="3" borderId="3" xfId="1" applyNumberFormat="1" applyFont="1" applyFill="1" applyBorder="1" applyAlignment="1">
      <alignment vertical="top" wrapText="1"/>
    </xf>
    <xf numFmtId="0" fontId="2" fillId="3" borderId="0" xfId="1" applyFill="1"/>
    <xf numFmtId="0" fontId="0" fillId="3" borderId="0" xfId="0" applyFill="1"/>
    <xf numFmtId="0" fontId="3" fillId="0" borderId="5" xfId="1" applyNumberFormat="1" applyFont="1" applyBorder="1" applyAlignment="1">
      <alignment vertical="top" wrapText="1"/>
    </xf>
    <xf numFmtId="0" fontId="3" fillId="3" borderId="11" xfId="1" applyNumberFormat="1" applyFont="1" applyFill="1" applyBorder="1" applyAlignment="1">
      <alignment vertical="top" wrapText="1"/>
    </xf>
    <xf numFmtId="0" fontId="3" fillId="0" borderId="12" xfId="1" applyNumberFormat="1" applyFont="1" applyBorder="1" applyAlignment="1">
      <alignment vertical="top" wrapText="1"/>
    </xf>
    <xf numFmtId="3" fontId="4" fillId="3" borderId="13" xfId="1" applyNumberFormat="1" applyFont="1" applyFill="1" applyBorder="1" applyAlignment="1">
      <alignment horizontal="center" vertical="center" wrapText="1"/>
    </xf>
    <xf numFmtId="3" fontId="4" fillId="3" borderId="2" xfId="1" applyNumberFormat="1" applyFont="1" applyFill="1" applyBorder="1" applyAlignment="1">
      <alignment horizontal="center" vertical="center" wrapText="1"/>
    </xf>
    <xf numFmtId="3" fontId="2" fillId="0" borderId="2" xfId="1" applyNumberFormat="1" applyFont="1" applyBorder="1" applyAlignment="1">
      <alignment horizontal="center" vertical="center"/>
    </xf>
    <xf numFmtId="3" fontId="4" fillId="2" borderId="12" xfId="1" applyNumberFormat="1" applyFont="1" applyFill="1" applyBorder="1" applyAlignment="1">
      <alignment horizontal="center" vertical="center"/>
    </xf>
    <xf numFmtId="3" fontId="4" fillId="2" borderId="20" xfId="1" applyNumberFormat="1" applyFont="1" applyFill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4" fillId="3" borderId="14" xfId="1" applyNumberFormat="1" applyFont="1" applyFill="1" applyBorder="1" applyAlignment="1">
      <alignment horizontal="center" vertical="center" wrapText="1"/>
    </xf>
    <xf numFmtId="3" fontId="4" fillId="3" borderId="21" xfId="1" applyNumberFormat="1" applyFont="1" applyFill="1" applyBorder="1" applyAlignment="1">
      <alignment horizontal="center" vertical="center" wrapText="1"/>
    </xf>
    <xf numFmtId="3" fontId="3" fillId="3" borderId="14" xfId="1" applyNumberFormat="1" applyFont="1" applyFill="1" applyBorder="1" applyAlignment="1">
      <alignment horizontal="center" vertical="center"/>
    </xf>
    <xf numFmtId="3" fontId="3" fillId="3" borderId="15" xfId="1" applyNumberFormat="1" applyFont="1" applyFill="1" applyBorder="1" applyAlignment="1">
      <alignment horizontal="center" vertical="center"/>
    </xf>
    <xf numFmtId="3" fontId="3" fillId="0" borderId="15" xfId="1" applyNumberFormat="1" applyFont="1" applyBorder="1" applyAlignment="1">
      <alignment horizontal="center" vertical="center"/>
    </xf>
    <xf numFmtId="3" fontId="3" fillId="0" borderId="16" xfId="1" applyNumberFormat="1" applyFont="1" applyBorder="1" applyAlignment="1">
      <alignment horizontal="center" vertical="center"/>
    </xf>
    <xf numFmtId="0" fontId="4" fillId="2" borderId="4" xfId="1" applyNumberFormat="1" applyFont="1" applyFill="1" applyBorder="1" applyAlignment="1">
      <alignment vertical="center" wrapText="1"/>
    </xf>
    <xf numFmtId="0" fontId="3" fillId="0" borderId="4" xfId="1" applyNumberFormat="1" applyFont="1" applyBorder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5" fillId="2" borderId="4" xfId="1" applyNumberFormat="1" applyFont="1" applyFill="1" applyBorder="1" applyAlignment="1">
      <alignment vertical="center" wrapText="1"/>
    </xf>
    <xf numFmtId="0" fontId="7" fillId="0" borderId="0" xfId="1" applyFont="1"/>
    <xf numFmtId="0" fontId="1" fillId="0" borderId="0" xfId="0" applyFont="1"/>
    <xf numFmtId="0" fontId="3" fillId="0" borderId="6" xfId="1" applyNumberFormat="1" applyFont="1" applyBorder="1" applyAlignment="1">
      <alignment vertical="center" wrapText="1"/>
    </xf>
    <xf numFmtId="0" fontId="3" fillId="0" borderId="7" xfId="1" applyNumberFormat="1" applyFont="1" applyBorder="1" applyAlignment="1">
      <alignment vertical="center" wrapText="1"/>
    </xf>
    <xf numFmtId="0" fontId="3" fillId="0" borderId="8" xfId="1" applyNumberFormat="1" applyFont="1" applyBorder="1" applyAlignment="1">
      <alignment horizontal="center" vertical="top" wrapText="1"/>
    </xf>
    <xf numFmtId="0" fontId="3" fillId="0" borderId="9" xfId="1" applyNumberFormat="1" applyFont="1" applyBorder="1" applyAlignment="1">
      <alignment horizontal="center" vertical="top" wrapText="1"/>
    </xf>
    <xf numFmtId="0" fontId="3" fillId="0" borderId="10" xfId="1" applyNumberFormat="1" applyFont="1" applyBorder="1" applyAlignment="1">
      <alignment horizontal="center" vertical="top" wrapText="1"/>
    </xf>
    <xf numFmtId="0" fontId="3" fillId="0" borderId="18" xfId="1" applyNumberFormat="1" applyFont="1" applyBorder="1" applyAlignment="1">
      <alignment horizontal="center" vertical="top"/>
    </xf>
    <xf numFmtId="0" fontId="3" fillId="0" borderId="19" xfId="1" applyNumberFormat="1" applyFont="1" applyBorder="1" applyAlignment="1">
      <alignment horizontal="center" vertical="top"/>
    </xf>
    <xf numFmtId="0" fontId="3" fillId="0" borderId="17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vertical="top" wrapText="1"/>
    </xf>
    <xf numFmtId="0" fontId="3" fillId="0" borderId="3" xfId="2" applyNumberFormat="1" applyFont="1" applyBorder="1" applyAlignment="1">
      <alignment vertical="top" wrapText="1"/>
    </xf>
    <xf numFmtId="0" fontId="3" fillId="0" borderId="1" xfId="2" applyNumberFormat="1" applyFont="1" applyBorder="1" applyAlignment="1">
      <alignment vertical="top"/>
    </xf>
    <xf numFmtId="0" fontId="3" fillId="0" borderId="3" xfId="2" applyNumberFormat="1" applyFont="1" applyBorder="1" applyAlignment="1">
      <alignment vertical="top"/>
    </xf>
    <xf numFmtId="0" fontId="6" fillId="0" borderId="8" xfId="1" applyNumberFormat="1" applyFont="1" applyBorder="1" applyAlignment="1">
      <alignment horizontal="center" vertical="top" wrapText="1"/>
    </xf>
    <xf numFmtId="0" fontId="6" fillId="0" borderId="9" xfId="1" applyNumberFormat="1" applyFont="1" applyBorder="1" applyAlignment="1">
      <alignment horizontal="center" vertical="top" wrapText="1"/>
    </xf>
    <xf numFmtId="0" fontId="6" fillId="0" borderId="10" xfId="1" applyNumberFormat="1" applyFont="1" applyBorder="1" applyAlignment="1">
      <alignment horizontal="center" vertical="top" wrapText="1"/>
    </xf>
    <xf numFmtId="0" fontId="6" fillId="4" borderId="8" xfId="1" applyNumberFormat="1" applyFont="1" applyFill="1" applyBorder="1" applyAlignment="1">
      <alignment horizontal="center" vertical="top" wrapText="1"/>
    </xf>
    <xf numFmtId="0" fontId="6" fillId="4" borderId="9" xfId="1" applyNumberFormat="1" applyFont="1" applyFill="1" applyBorder="1" applyAlignment="1">
      <alignment horizontal="center" vertical="top" wrapText="1"/>
    </xf>
    <xf numFmtId="0" fontId="6" fillId="4" borderId="10" xfId="1" applyNumberFormat="1" applyFont="1" applyFill="1" applyBorder="1" applyAlignment="1">
      <alignment horizontal="center" vertical="top" wrapText="1"/>
    </xf>
    <xf numFmtId="0" fontId="3" fillId="4" borderId="11" xfId="1" applyNumberFormat="1" applyFont="1" applyFill="1" applyBorder="1" applyAlignment="1">
      <alignment vertical="top" wrapText="1"/>
    </xf>
    <xf numFmtId="0" fontId="3" fillId="4" borderId="3" xfId="1" applyNumberFormat="1" applyFont="1" applyFill="1" applyBorder="1" applyAlignment="1">
      <alignment vertical="top" wrapText="1"/>
    </xf>
    <xf numFmtId="0" fontId="3" fillId="4" borderId="2" xfId="1" applyNumberFormat="1" applyFont="1" applyFill="1" applyBorder="1" applyAlignment="1">
      <alignment vertical="top" wrapText="1"/>
    </xf>
    <xf numFmtId="0" fontId="3" fillId="4" borderId="12" xfId="1" applyNumberFormat="1" applyFont="1" applyFill="1" applyBorder="1" applyAlignment="1">
      <alignment vertical="top" wrapText="1"/>
    </xf>
    <xf numFmtId="3" fontId="4" fillId="4" borderId="13" xfId="1" applyNumberFormat="1" applyFont="1" applyFill="1" applyBorder="1" applyAlignment="1">
      <alignment horizontal="center" vertical="center" wrapText="1"/>
    </xf>
    <xf numFmtId="3" fontId="4" fillId="4" borderId="2" xfId="1" applyNumberFormat="1" applyFont="1" applyFill="1" applyBorder="1" applyAlignment="1">
      <alignment horizontal="center" vertical="center" wrapText="1"/>
    </xf>
    <xf numFmtId="3" fontId="2" fillId="4" borderId="2" xfId="1" applyNumberFormat="1" applyFont="1" applyFill="1" applyBorder="1" applyAlignment="1">
      <alignment horizontal="center" vertical="center"/>
    </xf>
    <xf numFmtId="3" fontId="4" fillId="4" borderId="12" xfId="1" applyNumberFormat="1" applyFont="1" applyFill="1" applyBorder="1" applyAlignment="1">
      <alignment horizontal="center" vertical="center"/>
    </xf>
    <xf numFmtId="3" fontId="4" fillId="4" borderId="14" xfId="1" applyNumberFormat="1" applyFont="1" applyFill="1" applyBorder="1" applyAlignment="1">
      <alignment horizontal="center" vertical="center" wrapText="1"/>
    </xf>
    <xf numFmtId="3" fontId="4" fillId="4" borderId="21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Лист1" xfId="1"/>
    <cellStyle name="Обычный_чеки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40"/>
  <sheetViews>
    <sheetView topLeftCell="A4" workbookViewId="0">
      <pane xSplit="1" topLeftCell="E1" activePane="topRight" state="frozen"/>
      <selection pane="topRight" activeCell="A18" sqref="A18"/>
    </sheetView>
  </sheetViews>
  <sheetFormatPr baseColWidth="10" defaultColWidth="8.83203125" defaultRowHeight="15" outlineLevelCol="1" x14ac:dyDescent="0.2"/>
  <cols>
    <col min="1" max="1" width="49.6640625" style="37" customWidth="1"/>
    <col min="2" max="3" width="8.6640625" style="18" hidden="1" customWidth="1" outlineLevel="1"/>
    <col min="4" max="4" width="8.83203125" hidden="1" customWidth="1" outlineLevel="1"/>
    <col min="5" max="5" width="8.83203125" customWidth="1" collapsed="1"/>
    <col min="6" max="7" width="8.6640625" style="18" hidden="1" customWidth="1" outlineLevel="1"/>
    <col min="8" max="8" width="8.83203125" hidden="1" customWidth="1" outlineLevel="1"/>
    <col min="9" max="9" width="8.83203125" customWidth="1" collapsed="1"/>
    <col min="10" max="11" width="8.6640625" style="18" hidden="1" customWidth="1" outlineLevel="1"/>
    <col min="12" max="12" width="8.83203125" hidden="1" customWidth="1" outlineLevel="1"/>
    <col min="13" max="13" width="8.83203125" customWidth="1" collapsed="1"/>
    <col min="14" max="15" width="8.6640625" style="18" hidden="1" customWidth="1" outlineLevel="1"/>
    <col min="16" max="16" width="8.83203125" hidden="1" customWidth="1" outlineLevel="1"/>
    <col min="17" max="17" width="8.83203125" customWidth="1" collapsed="1"/>
    <col min="18" max="19" width="8.6640625" style="18" hidden="1" customWidth="1" outlineLevel="1"/>
    <col min="20" max="20" width="8.83203125" hidden="1" customWidth="1" outlineLevel="1"/>
    <col min="21" max="21" width="8.83203125" customWidth="1" collapsed="1"/>
    <col min="22" max="23" width="8.6640625" style="18" hidden="1" customWidth="1" outlineLevel="1"/>
    <col min="24" max="24" width="8.83203125" hidden="1" customWidth="1" outlineLevel="1"/>
    <col min="25" max="25" width="8.83203125" customWidth="1" collapsed="1"/>
    <col min="26" max="27" width="8.6640625" style="18" hidden="1" customWidth="1" outlineLevel="1"/>
    <col min="28" max="28" width="8.83203125" hidden="1" customWidth="1" outlineLevel="1"/>
    <col min="29" max="29" width="8.83203125" customWidth="1" collapsed="1"/>
    <col min="30" max="31" width="8.6640625" style="18" hidden="1" customWidth="1" outlineLevel="1"/>
    <col min="32" max="32" width="8.83203125" hidden="1" customWidth="1" outlineLevel="1"/>
    <col min="33" max="33" width="8.83203125" customWidth="1" collapsed="1"/>
    <col min="34" max="35" width="8.6640625" style="18" hidden="1" customWidth="1" outlineLevel="1"/>
    <col min="36" max="36" width="8.83203125" hidden="1" customWidth="1" outlineLevel="1"/>
    <col min="37" max="37" width="8.83203125" customWidth="1" collapsed="1"/>
    <col min="38" max="39" width="8.6640625" style="18" hidden="1" customWidth="1" outlineLevel="1"/>
    <col min="40" max="40" width="8.83203125" hidden="1" customWidth="1" outlineLevel="1"/>
    <col min="41" max="41" width="8.83203125" customWidth="1" collapsed="1"/>
    <col min="42" max="43" width="8.6640625" style="18" hidden="1" customWidth="1" outlineLevel="1"/>
    <col min="44" max="44" width="8.83203125" hidden="1" customWidth="1" outlineLevel="1"/>
    <col min="45" max="45" width="8.83203125" customWidth="1" collapsed="1"/>
    <col min="46" max="47" width="8.6640625" style="18" hidden="1" customWidth="1" outlineLevel="1"/>
    <col min="48" max="48" width="8.83203125" hidden="1" customWidth="1" outlineLevel="1"/>
    <col min="49" max="49" width="8.83203125" customWidth="1" collapsed="1"/>
    <col min="50" max="51" width="8.6640625" style="18" hidden="1" customWidth="1" outlineLevel="1"/>
    <col min="52" max="52" width="8.83203125" hidden="1" customWidth="1" outlineLevel="1"/>
    <col min="53" max="53" width="8.83203125" customWidth="1" collapsed="1"/>
    <col min="54" max="55" width="8.6640625" style="18" hidden="1" customWidth="1" outlineLevel="1"/>
    <col min="56" max="56" width="8.83203125" hidden="1" customWidth="1" outlineLevel="1"/>
    <col min="57" max="57" width="8.83203125" customWidth="1" collapsed="1"/>
    <col min="58" max="59" width="8.6640625" style="18" hidden="1" customWidth="1" outlineLevel="1"/>
    <col min="60" max="60" width="8.83203125" hidden="1" customWidth="1" outlineLevel="1"/>
    <col min="61" max="61" width="8.83203125" customWidth="1" collapsed="1"/>
    <col min="62" max="63" width="8.6640625" style="18" hidden="1" customWidth="1" outlineLevel="1"/>
    <col min="64" max="64" width="8.83203125" hidden="1" customWidth="1" outlineLevel="1"/>
    <col min="65" max="65" width="8.83203125" customWidth="1" collapsed="1"/>
    <col min="66" max="67" width="8.6640625" style="18" hidden="1" customWidth="1" outlineLevel="1"/>
    <col min="68" max="68" width="8.83203125" hidden="1" customWidth="1" outlineLevel="1"/>
    <col min="69" max="69" width="8.83203125" customWidth="1" collapsed="1"/>
    <col min="70" max="71" width="8.6640625" style="18" hidden="1" customWidth="1" outlineLevel="1"/>
    <col min="72" max="72" width="8.83203125" hidden="1" customWidth="1" outlineLevel="1"/>
    <col min="73" max="73" width="8.83203125" customWidth="1" collapsed="1"/>
    <col min="74" max="75" width="8.6640625" style="18" hidden="1" customWidth="1"/>
    <col min="76" max="77" width="8.83203125" hidden="1" customWidth="1"/>
    <col min="78" max="79" width="8.6640625" style="18" hidden="1" customWidth="1" outlineLevel="1"/>
    <col min="80" max="80" width="8.83203125" hidden="1" customWidth="1" outlineLevel="1"/>
    <col min="81" max="81" width="8.83203125" customWidth="1" collapsed="1"/>
    <col min="82" max="83" width="8.83203125" customWidth="1"/>
    <col min="84" max="85" width="9.83203125" bestFit="1" customWidth="1"/>
  </cols>
  <sheetData>
    <row r="2" spans="1:91" ht="14.5" customHeight="1" x14ac:dyDescent="0.2">
      <c r="A2" s="41" t="s">
        <v>0</v>
      </c>
      <c r="B2" s="43" t="s">
        <v>91</v>
      </c>
      <c r="C2" s="44"/>
      <c r="D2" s="44"/>
      <c r="E2" s="45"/>
      <c r="F2" s="43" t="s">
        <v>101</v>
      </c>
      <c r="G2" s="44"/>
      <c r="H2" s="44"/>
      <c r="I2" s="45"/>
      <c r="J2" s="43" t="s">
        <v>102</v>
      </c>
      <c r="K2" s="44"/>
      <c r="L2" s="44"/>
      <c r="M2" s="45"/>
      <c r="N2" s="43" t="s">
        <v>103</v>
      </c>
      <c r="O2" s="44"/>
      <c r="P2" s="44"/>
      <c r="Q2" s="45"/>
      <c r="R2" s="43" t="s">
        <v>104</v>
      </c>
      <c r="S2" s="44"/>
      <c r="T2" s="44"/>
      <c r="U2" s="45"/>
      <c r="V2" s="43" t="s">
        <v>105</v>
      </c>
      <c r="W2" s="44"/>
      <c r="X2" s="44"/>
      <c r="Y2" s="45"/>
      <c r="Z2" s="43" t="s">
        <v>106</v>
      </c>
      <c r="AA2" s="44"/>
      <c r="AB2" s="44"/>
      <c r="AC2" s="45"/>
      <c r="AD2" s="43" t="s">
        <v>107</v>
      </c>
      <c r="AE2" s="44"/>
      <c r="AF2" s="44"/>
      <c r="AG2" s="45"/>
      <c r="AH2" s="43" t="s">
        <v>108</v>
      </c>
      <c r="AI2" s="44"/>
      <c r="AJ2" s="44"/>
      <c r="AK2" s="45"/>
      <c r="AL2" s="43" t="s">
        <v>109</v>
      </c>
      <c r="AM2" s="44"/>
      <c r="AN2" s="44"/>
      <c r="AO2" s="45"/>
      <c r="AP2" s="43" t="s">
        <v>110</v>
      </c>
      <c r="AQ2" s="44"/>
      <c r="AR2" s="44"/>
      <c r="AS2" s="45"/>
      <c r="AT2" s="43" t="s">
        <v>111</v>
      </c>
      <c r="AU2" s="44"/>
      <c r="AV2" s="44"/>
      <c r="AW2" s="45"/>
      <c r="AX2" s="43" t="s">
        <v>112</v>
      </c>
      <c r="AY2" s="44"/>
      <c r="AZ2" s="44"/>
      <c r="BA2" s="45"/>
      <c r="BB2" s="43" t="s">
        <v>113</v>
      </c>
      <c r="BC2" s="44"/>
      <c r="BD2" s="44"/>
      <c r="BE2" s="45"/>
      <c r="BF2" s="43" t="s">
        <v>114</v>
      </c>
      <c r="BG2" s="44"/>
      <c r="BH2" s="44"/>
      <c r="BI2" s="45"/>
      <c r="BJ2" s="43" t="s">
        <v>115</v>
      </c>
      <c r="BK2" s="44"/>
      <c r="BL2" s="44"/>
      <c r="BM2" s="45"/>
      <c r="BN2" s="43" t="s">
        <v>116</v>
      </c>
      <c r="BO2" s="44"/>
      <c r="BP2" s="44"/>
      <c r="BQ2" s="45"/>
      <c r="BR2" s="43" t="s">
        <v>117</v>
      </c>
      <c r="BS2" s="44"/>
      <c r="BT2" s="44"/>
      <c r="BU2" s="45"/>
      <c r="BV2" s="43" t="s">
        <v>119</v>
      </c>
      <c r="BW2" s="44"/>
      <c r="BX2" s="44"/>
      <c r="BY2" s="45"/>
      <c r="BZ2" s="43" t="s">
        <v>118</v>
      </c>
      <c r="CA2" s="44"/>
      <c r="CB2" s="44"/>
      <c r="CC2" s="45"/>
      <c r="CD2" s="46" t="s">
        <v>1</v>
      </c>
      <c r="CE2" s="47"/>
      <c r="CF2" s="47"/>
      <c r="CG2" s="48"/>
      <c r="CH2" s="1"/>
      <c r="CI2" s="1"/>
      <c r="CJ2" s="1"/>
      <c r="CK2" s="1"/>
      <c r="CL2" s="1"/>
      <c r="CM2" s="1"/>
    </row>
    <row r="3" spans="1:91" ht="52" x14ac:dyDescent="0.2">
      <c r="A3" s="42"/>
      <c r="B3" s="20" t="s">
        <v>99</v>
      </c>
      <c r="C3" s="16" t="s">
        <v>100</v>
      </c>
      <c r="D3" s="2" t="s">
        <v>2</v>
      </c>
      <c r="E3" s="21" t="s">
        <v>3</v>
      </c>
      <c r="F3" s="20" t="s">
        <v>99</v>
      </c>
      <c r="G3" s="16" t="s">
        <v>100</v>
      </c>
      <c r="H3" s="2" t="s">
        <v>2</v>
      </c>
      <c r="I3" s="21" t="s">
        <v>3</v>
      </c>
      <c r="J3" s="20" t="s">
        <v>99</v>
      </c>
      <c r="K3" s="16" t="s">
        <v>100</v>
      </c>
      <c r="L3" s="2" t="s">
        <v>2</v>
      </c>
      <c r="M3" s="21" t="s">
        <v>3</v>
      </c>
      <c r="N3" s="20" t="s">
        <v>99</v>
      </c>
      <c r="O3" s="16" t="s">
        <v>100</v>
      </c>
      <c r="P3" s="2" t="s">
        <v>2</v>
      </c>
      <c r="Q3" s="21" t="s">
        <v>3</v>
      </c>
      <c r="R3" s="20" t="s">
        <v>99</v>
      </c>
      <c r="S3" s="16" t="s">
        <v>100</v>
      </c>
      <c r="T3" s="2" t="s">
        <v>2</v>
      </c>
      <c r="U3" s="21" t="s">
        <v>3</v>
      </c>
      <c r="V3" s="20" t="s">
        <v>99</v>
      </c>
      <c r="W3" s="16" t="s">
        <v>100</v>
      </c>
      <c r="X3" s="2" t="s">
        <v>2</v>
      </c>
      <c r="Y3" s="21" t="s">
        <v>3</v>
      </c>
      <c r="Z3" s="20" t="s">
        <v>99</v>
      </c>
      <c r="AA3" s="16" t="s">
        <v>100</v>
      </c>
      <c r="AB3" s="2" t="s">
        <v>2</v>
      </c>
      <c r="AC3" s="21" t="s">
        <v>3</v>
      </c>
      <c r="AD3" s="20" t="s">
        <v>99</v>
      </c>
      <c r="AE3" s="16" t="s">
        <v>100</v>
      </c>
      <c r="AF3" s="2" t="s">
        <v>2</v>
      </c>
      <c r="AG3" s="21" t="s">
        <v>3</v>
      </c>
      <c r="AH3" s="20" t="s">
        <v>99</v>
      </c>
      <c r="AI3" s="16" t="s">
        <v>100</v>
      </c>
      <c r="AJ3" s="2" t="s">
        <v>2</v>
      </c>
      <c r="AK3" s="21" t="s">
        <v>3</v>
      </c>
      <c r="AL3" s="20" t="s">
        <v>99</v>
      </c>
      <c r="AM3" s="16" t="s">
        <v>100</v>
      </c>
      <c r="AN3" s="2" t="s">
        <v>2</v>
      </c>
      <c r="AO3" s="21" t="s">
        <v>3</v>
      </c>
      <c r="AP3" s="20" t="s">
        <v>99</v>
      </c>
      <c r="AQ3" s="16" t="s">
        <v>100</v>
      </c>
      <c r="AR3" s="2" t="s">
        <v>2</v>
      </c>
      <c r="AS3" s="21" t="s">
        <v>3</v>
      </c>
      <c r="AT3" s="20" t="s">
        <v>99</v>
      </c>
      <c r="AU3" s="16" t="s">
        <v>100</v>
      </c>
      <c r="AV3" s="2" t="s">
        <v>2</v>
      </c>
      <c r="AW3" s="21" t="s">
        <v>3</v>
      </c>
      <c r="AX3" s="20" t="s">
        <v>99</v>
      </c>
      <c r="AY3" s="16" t="s">
        <v>100</v>
      </c>
      <c r="AZ3" s="2" t="s">
        <v>2</v>
      </c>
      <c r="BA3" s="21" t="s">
        <v>3</v>
      </c>
      <c r="BB3" s="20" t="s">
        <v>99</v>
      </c>
      <c r="BC3" s="16" t="s">
        <v>100</v>
      </c>
      <c r="BD3" s="2" t="s">
        <v>2</v>
      </c>
      <c r="BE3" s="21" t="s">
        <v>3</v>
      </c>
      <c r="BF3" s="20" t="s">
        <v>99</v>
      </c>
      <c r="BG3" s="16" t="s">
        <v>100</v>
      </c>
      <c r="BH3" s="2" t="s">
        <v>2</v>
      </c>
      <c r="BI3" s="21" t="s">
        <v>3</v>
      </c>
      <c r="BJ3" s="20" t="s">
        <v>99</v>
      </c>
      <c r="BK3" s="16" t="s">
        <v>100</v>
      </c>
      <c r="BL3" s="2" t="s">
        <v>2</v>
      </c>
      <c r="BM3" s="21" t="s">
        <v>3</v>
      </c>
      <c r="BN3" s="20" t="s">
        <v>99</v>
      </c>
      <c r="BO3" s="16" t="s">
        <v>100</v>
      </c>
      <c r="BP3" s="2" t="s">
        <v>2</v>
      </c>
      <c r="BQ3" s="21" t="s">
        <v>3</v>
      </c>
      <c r="BR3" s="20" t="s">
        <v>99</v>
      </c>
      <c r="BS3" s="16" t="s">
        <v>100</v>
      </c>
      <c r="BT3" s="2" t="s">
        <v>2</v>
      </c>
      <c r="BU3" s="21" t="s">
        <v>3</v>
      </c>
      <c r="BV3" s="20" t="s">
        <v>99</v>
      </c>
      <c r="BW3" s="16" t="s">
        <v>100</v>
      </c>
      <c r="BX3" s="2" t="s">
        <v>2</v>
      </c>
      <c r="BY3" s="21" t="s">
        <v>3</v>
      </c>
      <c r="BZ3" s="20" t="s">
        <v>99</v>
      </c>
      <c r="CA3" s="16" t="s">
        <v>100</v>
      </c>
      <c r="CB3" s="2" t="s">
        <v>2</v>
      </c>
      <c r="CC3" s="21" t="s">
        <v>3</v>
      </c>
      <c r="CD3" s="20" t="s">
        <v>99</v>
      </c>
      <c r="CE3" s="16" t="s">
        <v>100</v>
      </c>
      <c r="CF3" s="19" t="s">
        <v>2</v>
      </c>
      <c r="CG3" s="21" t="s">
        <v>3</v>
      </c>
      <c r="CH3" s="1"/>
      <c r="CI3" s="1"/>
      <c r="CJ3" s="1"/>
      <c r="CK3" s="1"/>
      <c r="CL3" s="1"/>
      <c r="CM3" s="1"/>
    </row>
    <row r="4" spans="1:91" ht="22" x14ac:dyDescent="0.2">
      <c r="A4" s="34" t="s">
        <v>5</v>
      </c>
      <c r="B4" s="22">
        <f>VLOOKUP(A4,чеки!A:C,2,FALSE)</f>
        <v>5068</v>
      </c>
      <c r="C4" s="23">
        <f>VLOOKUP(A4,чеки!A:C,3,FALSE)</f>
        <v>28.31</v>
      </c>
      <c r="D4" s="24">
        <v>61773.02</v>
      </c>
      <c r="E4" s="25">
        <v>124336.51</v>
      </c>
      <c r="F4" s="22">
        <f>VLOOKUP(A4,чеки!E:G,2,FALSE)</f>
        <v>5035</v>
      </c>
      <c r="G4" s="23">
        <f>VLOOKUP(A4,чеки!E:G,3,FALSE)</f>
        <v>28.76</v>
      </c>
      <c r="H4" s="24">
        <v>64906.080000000002</v>
      </c>
      <c r="I4" s="25">
        <v>127390.94</v>
      </c>
      <c r="J4" s="22">
        <f>VLOOKUP(A4,чеки!I:K,2,FALSE)</f>
        <v>4406</v>
      </c>
      <c r="K4" s="23">
        <f>VLOOKUP(A4,чеки!I:K,3,FALSE)</f>
        <v>27.36</v>
      </c>
      <c r="L4" s="24">
        <v>47953.88</v>
      </c>
      <c r="M4" s="25">
        <v>101951.38</v>
      </c>
      <c r="N4" s="22">
        <f>VLOOKUP(A4,чеки!M:O,2,FALSE)</f>
        <v>1525</v>
      </c>
      <c r="O4" s="23">
        <f>VLOOKUP(A4,чеки!M:O,3,FALSE)</f>
        <v>25.08</v>
      </c>
      <c r="P4" s="24">
        <v>7143.97</v>
      </c>
      <c r="Q4" s="25">
        <v>26219.4</v>
      </c>
      <c r="R4" s="22">
        <f>VLOOKUP(A4,чеки!Q:S,2,FALSE)</f>
        <v>1562</v>
      </c>
      <c r="S4" s="23">
        <f>VLOOKUP(A4,чеки!Q:S,3,FALSE)</f>
        <v>22.96</v>
      </c>
      <c r="T4" s="24">
        <v>9556.0400000000009</v>
      </c>
      <c r="U4" s="25">
        <v>26808.2</v>
      </c>
      <c r="V4" s="22">
        <f>VLOOKUP(A4,чеки!U:W,2,FALSE)</f>
        <v>2559</v>
      </c>
      <c r="W4" s="23">
        <f>VLOOKUP(A4,чеки!U:W,3,FALSE)</f>
        <v>22.91</v>
      </c>
      <c r="X4" s="24">
        <v>20257.04</v>
      </c>
      <c r="Y4" s="25">
        <v>48526.52</v>
      </c>
      <c r="Z4" s="22">
        <f>VLOOKUP(A4,чеки!Y:AA,2,FALSE)</f>
        <v>3032</v>
      </c>
      <c r="AA4" s="23">
        <f>VLOOKUP(A4,чеки!Y:AA,3,FALSE)</f>
        <v>26.18</v>
      </c>
      <c r="AB4" s="24">
        <v>31050.67</v>
      </c>
      <c r="AC4" s="25">
        <v>70371.87</v>
      </c>
      <c r="AD4" s="22">
        <f>VLOOKUP(A4,чеки!AC:AE,2,FALSE)</f>
        <v>3648</v>
      </c>
      <c r="AE4" s="23">
        <f>VLOOKUP(A4,чеки!AC:AE,3,FALSE)</f>
        <v>26.78</v>
      </c>
      <c r="AF4" s="24">
        <v>38139.4</v>
      </c>
      <c r="AG4" s="25">
        <v>89260.83</v>
      </c>
      <c r="AH4" s="22">
        <f>VLOOKUP(A4,чеки!AG:AI,2,FALSE)</f>
        <v>4070</v>
      </c>
      <c r="AI4" s="23">
        <f>VLOOKUP(A4,чеки!AG:AI,3,FALSE)</f>
        <v>28.68</v>
      </c>
      <c r="AJ4" s="24">
        <v>47220.43</v>
      </c>
      <c r="AK4" s="25">
        <v>111299.86</v>
      </c>
      <c r="AL4" s="22">
        <f>VLOOKUP(A4,чеки!AK:AM,2,FALSE)</f>
        <v>4803</v>
      </c>
      <c r="AM4" s="23">
        <f>VLOOKUP(A4,чеки!AK:AM,3,FALSE)</f>
        <v>29.14</v>
      </c>
      <c r="AN4" s="24">
        <v>57580.28</v>
      </c>
      <c r="AO4" s="25">
        <v>133505.95000000001</v>
      </c>
      <c r="AP4" s="22">
        <f>VLOOKUP(A4,чеки!AO:AQ,2,FALSE)</f>
        <v>4431</v>
      </c>
      <c r="AQ4" s="23">
        <f>VLOOKUP(A4,чеки!AO:AQ,3,FALSE)</f>
        <v>29.72</v>
      </c>
      <c r="AR4" s="24">
        <v>57103.43</v>
      </c>
      <c r="AS4" s="25">
        <v>124876.33</v>
      </c>
      <c r="AT4" s="22">
        <f>VLOOKUP(A4,чеки!AS:AU,2,FALSE)</f>
        <v>4023</v>
      </c>
      <c r="AU4" s="23">
        <f>VLOOKUP(A4,чеки!AS:AU,3,FALSE)</f>
        <v>30.32</v>
      </c>
      <c r="AV4" s="24">
        <v>52241.31</v>
      </c>
      <c r="AW4" s="25">
        <v>114861.74</v>
      </c>
      <c r="AX4" s="22">
        <f>VLOOKUP(A4,чеки!AW:AY,2,FALSE)</f>
        <v>2992</v>
      </c>
      <c r="AY4" s="23">
        <f>VLOOKUP(A4,чеки!AW:AY,3,FALSE)</f>
        <v>33.18</v>
      </c>
      <c r="AZ4" s="24">
        <v>43000.93</v>
      </c>
      <c r="BA4" s="25">
        <v>93593.85</v>
      </c>
      <c r="BB4" s="22">
        <f>VLOOKUP(A4,чеки!BA:BC,2,FALSE)</f>
        <v>3163</v>
      </c>
      <c r="BC4" s="23">
        <f>VLOOKUP(A4,чеки!BA:BC,3,FALSE)</f>
        <v>33.85</v>
      </c>
      <c r="BD4" s="24">
        <v>51381.91</v>
      </c>
      <c r="BE4" s="25">
        <v>101346.93</v>
      </c>
      <c r="BF4" s="22">
        <f>VLOOKUP(A4,чеки!BE:BG,2,FALSE)</f>
        <v>3666</v>
      </c>
      <c r="BG4" s="23">
        <f>VLOOKUP(A4,чеки!BE:BG,3,FALSE)</f>
        <v>33.69</v>
      </c>
      <c r="BH4" s="24">
        <v>59747.01</v>
      </c>
      <c r="BI4" s="25">
        <v>118486.93</v>
      </c>
      <c r="BJ4" s="22">
        <f>VLOOKUP(A4,чеки!BI:BK,2,FALSE)</f>
        <v>3022</v>
      </c>
      <c r="BK4" s="23">
        <f>VLOOKUP(A4,чеки!BI:BK,3,FALSE)</f>
        <v>36.64</v>
      </c>
      <c r="BL4" s="24">
        <v>57678.54</v>
      </c>
      <c r="BM4" s="25">
        <v>106969.85</v>
      </c>
      <c r="BN4" s="22">
        <f>VLOOKUP(A4,чеки!BM:BO,2,FALSE)</f>
        <v>3629</v>
      </c>
      <c r="BO4" s="23">
        <f>VLOOKUP(A4,чеки!BM:BO,3,FALSE)</f>
        <v>37.5</v>
      </c>
      <c r="BP4" s="24">
        <v>72558.64</v>
      </c>
      <c r="BQ4" s="25">
        <v>134534.95000000001</v>
      </c>
      <c r="BR4" s="22">
        <f>VLOOKUP(A4,чеки!BQ:BS,2,FALSE)</f>
        <v>3363</v>
      </c>
      <c r="BS4" s="23">
        <f>VLOOKUP(A4,чеки!BQ:BS,3,FALSE)</f>
        <v>34.54</v>
      </c>
      <c r="BT4" s="24">
        <v>60811.64</v>
      </c>
      <c r="BU4" s="25">
        <v>113735.55</v>
      </c>
      <c r="BV4" s="22"/>
      <c r="BW4" s="23"/>
      <c r="BX4" s="24">
        <v>39789.49</v>
      </c>
      <c r="BY4" s="25">
        <v>78735.520000000004</v>
      </c>
      <c r="BZ4" s="22">
        <f>VLOOKUP(A4,чеки!BY:CA,2,FALSE)</f>
        <v>3580.5</v>
      </c>
      <c r="CA4" s="23">
        <f>VLOOKUP(A4,чеки!BY:CA,3,FALSE)</f>
        <v>34.68</v>
      </c>
      <c r="CB4" s="24">
        <f>BX4/20*31</f>
        <v>61673.709499999997</v>
      </c>
      <c r="CC4" s="25">
        <f>BY4/20*31</f>
        <v>122040.05600000001</v>
      </c>
      <c r="CD4" s="26">
        <f>B4+F4+J4+N4+R4+V4+Z4+AD4+AH4+AL4+AP4+AT4+AX4+BB4+BF4+BJ4+BN4+BR4+BZ4</f>
        <v>67577.5</v>
      </c>
      <c r="CE4" s="26">
        <f>AVERAGE(C4,G4,K4,O4,S4,W4,AA4,AE4,AI4,AM4,AQ4,AU4,AY4,BC4,BG4,BK4,BO4,BS4,CA4)</f>
        <v>30.014736842105261</v>
      </c>
      <c r="CF4" s="27">
        <v>901777.92949999997</v>
      </c>
      <c r="CG4" s="25">
        <v>1890117.6460000002</v>
      </c>
      <c r="CH4" s="1"/>
      <c r="CI4" s="1"/>
      <c r="CJ4" s="1"/>
      <c r="CK4" s="1"/>
      <c r="CL4" s="1"/>
      <c r="CM4" s="1"/>
    </row>
    <row r="5" spans="1:91" ht="22" x14ac:dyDescent="0.2">
      <c r="A5" s="34" t="s">
        <v>6</v>
      </c>
      <c r="B5" s="22">
        <f>VLOOKUP(A5,чеки!A:C,2,FALSE)</f>
        <v>5690</v>
      </c>
      <c r="C5" s="23">
        <f>VLOOKUP(A5,чеки!A:C,3,FALSE)</f>
        <v>30.28</v>
      </c>
      <c r="D5" s="24">
        <v>75306.429999999993</v>
      </c>
      <c r="E5" s="25">
        <v>160290.21</v>
      </c>
      <c r="F5" s="22">
        <f>VLOOKUP(A5,чеки!E:G,2,FALSE)</f>
        <v>6785</v>
      </c>
      <c r="G5" s="23">
        <f>VLOOKUP(A5,чеки!E:G,3,FALSE)</f>
        <v>29.37</v>
      </c>
      <c r="H5" s="24">
        <v>90782.83</v>
      </c>
      <c r="I5" s="25">
        <v>183936.13</v>
      </c>
      <c r="J5" s="22">
        <f>VLOOKUP(A5,чеки!I:K,2,FALSE)</f>
        <v>5790</v>
      </c>
      <c r="K5" s="23">
        <f>VLOOKUP(A5,чеки!I:K,3,FALSE)</f>
        <v>29.74</v>
      </c>
      <c r="L5" s="24">
        <v>78821.86</v>
      </c>
      <c r="M5" s="25">
        <v>159896.16</v>
      </c>
      <c r="N5" s="22">
        <f>VLOOKUP(A5,чеки!M:O,2,FALSE)</f>
        <v>738</v>
      </c>
      <c r="O5" s="23">
        <f>VLOOKUP(A5,чеки!M:O,3,FALSE)</f>
        <v>29.8</v>
      </c>
      <c r="P5" s="24">
        <v>7002.73</v>
      </c>
      <c r="Q5" s="25">
        <v>18866.21</v>
      </c>
      <c r="R5" s="22">
        <f>VLOOKUP(A5,чеки!Q:S,2,FALSE)</f>
        <v>1653</v>
      </c>
      <c r="S5" s="23">
        <f>VLOOKUP(A5,чеки!Q:S,3,FALSE)</f>
        <v>30.26</v>
      </c>
      <c r="T5" s="24">
        <v>22100.06</v>
      </c>
      <c r="U5" s="25">
        <v>47761.31</v>
      </c>
      <c r="V5" s="22">
        <f>VLOOKUP(A5,чеки!U:W,2,FALSE)</f>
        <v>4168</v>
      </c>
      <c r="W5" s="23">
        <f>VLOOKUP(A5,чеки!U:W,3,FALSE)</f>
        <v>29.82</v>
      </c>
      <c r="X5" s="24">
        <v>54247.519999999997</v>
      </c>
      <c r="Y5" s="25">
        <v>118125.56</v>
      </c>
      <c r="Z5" s="22">
        <f>VLOOKUP(A5,чеки!Y:AA,2,FALSE)</f>
        <v>5021</v>
      </c>
      <c r="AA5" s="23">
        <f>VLOOKUP(A5,чеки!Y:AA,3,FALSE)</f>
        <v>30.24</v>
      </c>
      <c r="AB5" s="24">
        <v>65219.76</v>
      </c>
      <c r="AC5" s="25">
        <v>145239.85</v>
      </c>
      <c r="AD5" s="22">
        <f>VLOOKUP(A5,чеки!AC:AE,2,FALSE)</f>
        <v>5619</v>
      </c>
      <c r="AE5" s="23">
        <f>VLOOKUP(A5,чеки!AC:AE,3,FALSE)</f>
        <v>28.71</v>
      </c>
      <c r="AF5" s="24">
        <v>67502.3</v>
      </c>
      <c r="AG5" s="25">
        <v>156090.37</v>
      </c>
      <c r="AH5" s="22">
        <f>VLOOKUP(A5,чеки!AG:AI,2,FALSE)</f>
        <v>5744</v>
      </c>
      <c r="AI5" s="23">
        <f>VLOOKUP(A5,чеки!AG:AI,3,FALSE)</f>
        <v>29.78</v>
      </c>
      <c r="AJ5" s="24">
        <v>70972.850000000006</v>
      </c>
      <c r="AK5" s="25">
        <v>164640.4</v>
      </c>
      <c r="AL5" s="22">
        <f>VLOOKUP(A5,чеки!AK:AM,2,FALSE)</f>
        <v>6080</v>
      </c>
      <c r="AM5" s="23">
        <f>VLOOKUP(A5,чеки!AK:AM,3,FALSE)</f>
        <v>31.18</v>
      </c>
      <c r="AN5" s="24">
        <v>80245.320000000007</v>
      </c>
      <c r="AO5" s="25">
        <v>183997.85</v>
      </c>
      <c r="AP5" s="22">
        <f>VLOOKUP(A5,чеки!AO:AQ,2,FALSE)</f>
        <v>5465</v>
      </c>
      <c r="AQ5" s="23">
        <f>VLOOKUP(A5,чеки!AO:AQ,3,FALSE)</f>
        <v>32.33</v>
      </c>
      <c r="AR5" s="24">
        <v>77446.52</v>
      </c>
      <c r="AS5" s="25">
        <v>171228.61</v>
      </c>
      <c r="AT5" s="22">
        <f>VLOOKUP(A5,чеки!AS:AU,2,FALSE)</f>
        <v>4640</v>
      </c>
      <c r="AU5" s="23">
        <f>VLOOKUP(A5,чеки!AS:AU,3,FALSE)</f>
        <v>31.93</v>
      </c>
      <c r="AV5" s="24">
        <v>66884.97</v>
      </c>
      <c r="AW5" s="25">
        <v>143098.06</v>
      </c>
      <c r="AX5" s="22">
        <f>VLOOKUP(A5,чеки!AW:AY,2,FALSE)</f>
        <v>4092</v>
      </c>
      <c r="AY5" s="23">
        <f>VLOOKUP(A5,чеки!AW:AY,3,FALSE)</f>
        <v>32.03</v>
      </c>
      <c r="AZ5" s="24">
        <v>59543.81</v>
      </c>
      <c r="BA5" s="25">
        <v>125946.27</v>
      </c>
      <c r="BB5" s="22">
        <f>VLOOKUP(A5,чеки!BA:BC,2,FALSE)</f>
        <v>4534</v>
      </c>
      <c r="BC5" s="23">
        <f>VLOOKUP(A5,чеки!BA:BC,3,FALSE)</f>
        <v>32.9</v>
      </c>
      <c r="BD5" s="24">
        <v>70129.06</v>
      </c>
      <c r="BE5" s="25">
        <v>144155.28</v>
      </c>
      <c r="BF5" s="22">
        <f>VLOOKUP(A5,чеки!BE:BG,2,FALSE)</f>
        <v>5258</v>
      </c>
      <c r="BG5" s="23">
        <f>VLOOKUP(A5,чеки!BE:BG,3,FALSE)</f>
        <v>35.520000000000003</v>
      </c>
      <c r="BH5" s="24">
        <v>92029.77</v>
      </c>
      <c r="BI5" s="25">
        <v>180224.42</v>
      </c>
      <c r="BJ5" s="22">
        <f>VLOOKUP(A5,чеки!BI:BK,2,FALSE)</f>
        <v>3953</v>
      </c>
      <c r="BK5" s="23">
        <f>VLOOKUP(A5,чеки!BI:BK,3,FALSE)</f>
        <v>35.9</v>
      </c>
      <c r="BL5" s="24">
        <v>72218</v>
      </c>
      <c r="BM5" s="25">
        <v>136723.82999999999</v>
      </c>
      <c r="BN5" s="22">
        <f>VLOOKUP(A5,чеки!BM:BO,2,FALSE)</f>
        <v>5408</v>
      </c>
      <c r="BO5" s="23">
        <f>VLOOKUP(A5,чеки!BM:BO,3,FALSE)</f>
        <v>34.76</v>
      </c>
      <c r="BP5" s="24">
        <v>95611.47</v>
      </c>
      <c r="BQ5" s="25">
        <v>182506.2</v>
      </c>
      <c r="BR5" s="22">
        <f>VLOOKUP(A5,чеки!BQ:BS,2,FALSE)</f>
        <v>5888</v>
      </c>
      <c r="BS5" s="23">
        <f>VLOOKUP(A5,чеки!BQ:BS,3,FALSE)</f>
        <v>34.49</v>
      </c>
      <c r="BT5" s="24">
        <v>103926.22</v>
      </c>
      <c r="BU5" s="25">
        <v>197650.96</v>
      </c>
      <c r="BV5" s="22"/>
      <c r="BW5" s="23"/>
      <c r="BX5" s="24">
        <v>61129.4</v>
      </c>
      <c r="BY5" s="25">
        <v>120353.05</v>
      </c>
      <c r="BZ5" s="22">
        <f>VLOOKUP(A5,чеки!BY:CA,2,FALSE)</f>
        <v>5592.4000000000005</v>
      </c>
      <c r="CA5" s="23">
        <f>VLOOKUP(A5,чеки!BY:CA,3,FALSE)</f>
        <v>34.340000000000003</v>
      </c>
      <c r="CB5" s="24">
        <f t="shared" ref="CB5:CB13" si="0">BX5/20*31</f>
        <v>94750.57</v>
      </c>
      <c r="CC5" s="25">
        <f t="shared" ref="CC5:CC13" si="1">BY5/20*31</f>
        <v>186547.22750000001</v>
      </c>
      <c r="CD5" s="26">
        <f t="shared" ref="CD5:CD29" si="2">B5+F5+J5+N5+R5+V5+Z5+AD5+AH5+AL5+AP5+AT5+AX5+BB5+BF5+BJ5+BN5+BR5+BZ5</f>
        <v>92118.399999999994</v>
      </c>
      <c r="CE5" s="26">
        <f t="shared" ref="CE5:CE29" si="3">AVERAGE(C5,G5,K5,O5,S5,W5,AA5,AE5,AI5,AM5,AQ5,AU5,AY5,BC5,BG5,BK5,BO5,BS5,CA5)</f>
        <v>31.756842105263157</v>
      </c>
      <c r="CF5" s="27">
        <v>1344742.05</v>
      </c>
      <c r="CG5" s="25">
        <v>2806924.9075000002</v>
      </c>
      <c r="CH5" s="1"/>
      <c r="CI5" s="1"/>
      <c r="CJ5" s="1"/>
      <c r="CK5" s="1"/>
      <c r="CL5" s="1"/>
      <c r="CM5" s="1"/>
    </row>
    <row r="6" spans="1:91" x14ac:dyDescent="0.2">
      <c r="A6" s="34" t="s">
        <v>8</v>
      </c>
      <c r="B6" s="22">
        <f>VLOOKUP(A6,чеки!A:C,2,FALSE)</f>
        <v>7460</v>
      </c>
      <c r="C6" s="23">
        <f>VLOOKUP(A6,чеки!A:C,3,FALSE)</f>
        <v>34.67</v>
      </c>
      <c r="D6" s="24">
        <v>124686.29</v>
      </c>
      <c r="E6" s="25">
        <v>249639.21</v>
      </c>
      <c r="F6" s="22">
        <f>VLOOKUP(A6,чеки!E:G,2,FALSE)</f>
        <v>8268</v>
      </c>
      <c r="G6" s="23">
        <f>VLOOKUP(A6,чеки!E:G,3,FALSE)</f>
        <v>35.229999999999997</v>
      </c>
      <c r="H6" s="24">
        <v>148238.9</v>
      </c>
      <c r="I6" s="25">
        <v>283753.33</v>
      </c>
      <c r="J6" s="22">
        <f>VLOOKUP(A6,чеки!I:K,2,FALSE)</f>
        <v>6760</v>
      </c>
      <c r="K6" s="23">
        <f>VLOOKUP(A6,чеки!I:K,3,FALSE)</f>
        <v>35.85</v>
      </c>
      <c r="L6" s="24">
        <v>120910.27</v>
      </c>
      <c r="M6" s="25">
        <v>232594.88</v>
      </c>
      <c r="N6" s="22">
        <f>VLOOKUP(A6,чеки!M:O,2,FALSE)</f>
        <v>1296</v>
      </c>
      <c r="O6" s="23">
        <f>VLOOKUP(A6,чеки!M:O,3,FALSE)</f>
        <v>42.06</v>
      </c>
      <c r="P6" s="24">
        <v>23354.04</v>
      </c>
      <c r="Q6" s="25">
        <v>52226.51</v>
      </c>
      <c r="R6" s="22">
        <f>VLOOKUP(A6,чеки!Q:S,2,FALSE)</f>
        <v>2655</v>
      </c>
      <c r="S6" s="23">
        <f>VLOOKUP(A6,чеки!Q:S,3,FALSE)</f>
        <v>36.31</v>
      </c>
      <c r="T6" s="24">
        <v>49733.21</v>
      </c>
      <c r="U6" s="25">
        <v>94034.12</v>
      </c>
      <c r="V6" s="22">
        <f>VLOOKUP(A6,чеки!U:W,2,FALSE)</f>
        <v>4862</v>
      </c>
      <c r="W6" s="23">
        <f>VLOOKUP(A6,чеки!U:W,3,FALSE)</f>
        <v>35.82</v>
      </c>
      <c r="X6" s="24">
        <v>86611.74</v>
      </c>
      <c r="Y6" s="25">
        <v>170943.48</v>
      </c>
      <c r="Z6" s="22">
        <f>VLOOKUP(A6,чеки!Y:AA,2,FALSE)</f>
        <v>6529</v>
      </c>
      <c r="AA6" s="23">
        <f>VLOOKUP(A6,чеки!Y:AA,3,FALSE)</f>
        <v>37.200000000000003</v>
      </c>
      <c r="AB6" s="24">
        <v>119306.83</v>
      </c>
      <c r="AC6" s="25">
        <v>240514.15</v>
      </c>
      <c r="AD6" s="22">
        <f>VLOOKUP(A6,чеки!AC:AE,2,FALSE)</f>
        <v>6409</v>
      </c>
      <c r="AE6" s="23">
        <f>VLOOKUP(A6,чеки!AC:AE,3,FALSE)</f>
        <v>35.909999999999997</v>
      </c>
      <c r="AF6" s="24">
        <v>113651.02</v>
      </c>
      <c r="AG6" s="25">
        <v>228125.15</v>
      </c>
      <c r="AH6" s="22">
        <f>VLOOKUP(A6,чеки!AG:AI,2,FALSE)</f>
        <v>6901</v>
      </c>
      <c r="AI6" s="23">
        <f>VLOOKUP(A6,чеки!AG:AI,3,FALSE)</f>
        <v>37.57</v>
      </c>
      <c r="AJ6" s="24">
        <v>127891.05</v>
      </c>
      <c r="AK6" s="25">
        <v>255797.46</v>
      </c>
      <c r="AL6" s="22">
        <f>VLOOKUP(A6,чеки!AK:AM,2,FALSE)</f>
        <v>7142</v>
      </c>
      <c r="AM6" s="23">
        <f>VLOOKUP(A6,чеки!AK:AM,3,FALSE)</f>
        <v>38.83</v>
      </c>
      <c r="AN6" s="24">
        <v>134550.03</v>
      </c>
      <c r="AO6" s="25">
        <v>273189.58</v>
      </c>
      <c r="AP6" s="22">
        <f>VLOOKUP(A6,чеки!AO:AQ,2,FALSE)</f>
        <v>6277</v>
      </c>
      <c r="AQ6" s="23">
        <f>VLOOKUP(A6,чеки!AO:AQ,3,FALSE)</f>
        <v>39.96</v>
      </c>
      <c r="AR6" s="24">
        <v>126138.38</v>
      </c>
      <c r="AS6" s="25">
        <v>248540.4</v>
      </c>
      <c r="AT6" s="22">
        <f>VLOOKUP(A6,чеки!AS:AU,2,FALSE)</f>
        <v>5541</v>
      </c>
      <c r="AU6" s="23">
        <f>VLOOKUP(A6,чеки!AS:AU,3,FALSE)</f>
        <v>42.04</v>
      </c>
      <c r="AV6" s="24">
        <v>123491.87</v>
      </c>
      <c r="AW6" s="25">
        <v>230870.16</v>
      </c>
      <c r="AX6" s="22">
        <f>VLOOKUP(A6,чеки!AW:AY,2,FALSE)</f>
        <v>4289</v>
      </c>
      <c r="AY6" s="23">
        <f>VLOOKUP(A6,чеки!AW:AY,3,FALSE)</f>
        <v>44.34</v>
      </c>
      <c r="AZ6" s="24">
        <v>100657.12</v>
      </c>
      <c r="BA6" s="25">
        <v>189226.6</v>
      </c>
      <c r="BB6" s="22">
        <f>VLOOKUP(A6,чеки!BA:BC,2,FALSE)</f>
        <v>4513</v>
      </c>
      <c r="BC6" s="23">
        <f>VLOOKUP(A6,чеки!BA:BC,3,FALSE)</f>
        <v>43.67</v>
      </c>
      <c r="BD6" s="24">
        <v>106606.97</v>
      </c>
      <c r="BE6" s="25">
        <v>195396.18</v>
      </c>
      <c r="BF6" s="22">
        <f>VLOOKUP(A6,чеки!BE:BG,2,FALSE)</f>
        <v>5760</v>
      </c>
      <c r="BG6" s="23">
        <f>VLOOKUP(A6,чеки!BE:BG,3,FALSE)</f>
        <v>42.87</v>
      </c>
      <c r="BH6" s="24">
        <v>131100.99</v>
      </c>
      <c r="BI6" s="25">
        <v>244766.78</v>
      </c>
      <c r="BJ6" s="22">
        <f>VLOOKUP(A6,чеки!BI:BK,2,FALSE)</f>
        <v>5460</v>
      </c>
      <c r="BK6" s="23">
        <f>VLOOKUP(A6,чеки!BI:BK,3,FALSE)</f>
        <v>45.44</v>
      </c>
      <c r="BL6" s="24">
        <v>135985.51</v>
      </c>
      <c r="BM6" s="25">
        <v>247047.14</v>
      </c>
      <c r="BN6" s="22">
        <f>VLOOKUP(A6,чеки!BM:BO,2,FALSE)</f>
        <v>5206</v>
      </c>
      <c r="BO6" s="23">
        <f>VLOOKUP(A6,чеки!BM:BO,3,FALSE)</f>
        <v>42.35</v>
      </c>
      <c r="BP6" s="24">
        <v>121952.76</v>
      </c>
      <c r="BQ6" s="25">
        <v>218941.2</v>
      </c>
      <c r="BR6" s="22">
        <f>VLOOKUP(A6,чеки!BQ:BS,2,FALSE)</f>
        <v>5264</v>
      </c>
      <c r="BS6" s="23">
        <f>VLOOKUP(A6,чеки!BQ:BS,3,FALSE)</f>
        <v>43.09</v>
      </c>
      <c r="BT6" s="24">
        <v>123908.27</v>
      </c>
      <c r="BU6" s="25">
        <v>225025.78</v>
      </c>
      <c r="BV6" s="22"/>
      <c r="BW6" s="23"/>
      <c r="BX6" s="24">
        <v>79299.69</v>
      </c>
      <c r="BY6" s="25">
        <v>142227.97</v>
      </c>
      <c r="BZ6" s="22">
        <f>VLOOKUP(A6,чеки!BY:CA,2,FALSE)</f>
        <v>5107.25</v>
      </c>
      <c r="CA6" s="23">
        <f>VLOOKUP(A6,чеки!BY:CA,3,FALSE)</f>
        <v>43.33</v>
      </c>
      <c r="CB6" s="24">
        <f t="shared" si="0"/>
        <v>122914.51949999999</v>
      </c>
      <c r="CC6" s="25">
        <f t="shared" si="1"/>
        <v>220453.3535</v>
      </c>
      <c r="CD6" s="26">
        <f t="shared" si="2"/>
        <v>105699.25</v>
      </c>
      <c r="CE6" s="26">
        <f t="shared" si="3"/>
        <v>39.817894736842106</v>
      </c>
      <c r="CF6" s="27">
        <v>2141689.7694999999</v>
      </c>
      <c r="CG6" s="25">
        <v>4101085.4635000001</v>
      </c>
      <c r="CH6" s="1"/>
      <c r="CI6" s="1"/>
      <c r="CJ6" s="1"/>
      <c r="CK6" s="1"/>
      <c r="CL6" s="1"/>
      <c r="CM6" s="1"/>
    </row>
    <row r="7" spans="1:91" x14ac:dyDescent="0.2">
      <c r="A7" s="34" t="s">
        <v>13</v>
      </c>
      <c r="B7" s="22"/>
      <c r="C7" s="23"/>
      <c r="D7" s="24"/>
      <c r="E7" s="25"/>
      <c r="F7" s="22"/>
      <c r="G7" s="23"/>
      <c r="H7" s="24"/>
      <c r="I7" s="25"/>
      <c r="J7" s="22"/>
      <c r="K7" s="23"/>
      <c r="L7" s="24"/>
      <c r="M7" s="25"/>
      <c r="N7" s="22"/>
      <c r="O7" s="23"/>
      <c r="P7" s="24"/>
      <c r="Q7" s="25"/>
      <c r="R7" s="22"/>
      <c r="S7" s="23"/>
      <c r="T7" s="24"/>
      <c r="U7" s="25"/>
      <c r="V7" s="22"/>
      <c r="W7" s="23"/>
      <c r="X7" s="24"/>
      <c r="Y7" s="25"/>
      <c r="Z7" s="22"/>
      <c r="AA7" s="23"/>
      <c r="AB7" s="24"/>
      <c r="AC7" s="25"/>
      <c r="AD7" s="22"/>
      <c r="AE7" s="23"/>
      <c r="AF7" s="24"/>
      <c r="AG7" s="25"/>
      <c r="AH7" s="22"/>
      <c r="AI7" s="23"/>
      <c r="AJ7" s="24"/>
      <c r="AK7" s="25"/>
      <c r="AL7" s="22"/>
      <c r="AM7" s="23"/>
      <c r="AN7" s="24"/>
      <c r="AO7" s="25"/>
      <c r="AP7" s="22"/>
      <c r="AQ7" s="23"/>
      <c r="AR7" s="24"/>
      <c r="AS7" s="25"/>
      <c r="AT7" s="22"/>
      <c r="AU7" s="23"/>
      <c r="AV7" s="24"/>
      <c r="AW7" s="25"/>
      <c r="AX7" s="22"/>
      <c r="AY7" s="23"/>
      <c r="AZ7" s="24"/>
      <c r="BA7" s="25"/>
      <c r="BB7" s="22"/>
      <c r="BC7" s="23"/>
      <c r="BD7" s="24"/>
      <c r="BE7" s="25"/>
      <c r="BF7" s="22"/>
      <c r="BG7" s="23"/>
      <c r="BH7" s="24"/>
      <c r="BI7" s="25"/>
      <c r="BJ7" s="22">
        <f>VLOOKUP(A7,чеки!BI:BK,2,FALSE)</f>
        <v>1808</v>
      </c>
      <c r="BK7" s="23">
        <f>VLOOKUP(A7,чеки!BI:BK,3,FALSE)</f>
        <v>56.35</v>
      </c>
      <c r="BL7" s="24">
        <v>51608.49</v>
      </c>
      <c r="BM7" s="25">
        <v>101598.87</v>
      </c>
      <c r="BN7" s="22">
        <f>VLOOKUP(A7,чеки!BM:BO,2,FALSE)</f>
        <v>2831</v>
      </c>
      <c r="BO7" s="23">
        <f>VLOOKUP(A7,чеки!BM:BO,3,FALSE)</f>
        <v>49.97</v>
      </c>
      <c r="BP7" s="24">
        <v>71171.600000000006</v>
      </c>
      <c r="BQ7" s="25">
        <v>141381.54999999999</v>
      </c>
      <c r="BR7" s="22">
        <f>VLOOKUP(A7,чеки!BQ:BS,2,FALSE)</f>
        <v>2745</v>
      </c>
      <c r="BS7" s="23">
        <f>VLOOKUP(A7,чеки!BQ:BS,3,FALSE)</f>
        <v>48.82</v>
      </c>
      <c r="BT7" s="24">
        <v>60825.29</v>
      </c>
      <c r="BU7" s="25">
        <v>132638.81</v>
      </c>
      <c r="BV7" s="22"/>
      <c r="BW7" s="23"/>
      <c r="BX7" s="24">
        <v>37419.69</v>
      </c>
      <c r="BY7" s="25">
        <v>74862</v>
      </c>
      <c r="BZ7" s="22">
        <f>VLOOKUP(A7,чеки!BY:CA,2,FALSE)</f>
        <v>2495.5</v>
      </c>
      <c r="CA7" s="23">
        <f>VLOOKUP(A7,чеки!BY:CA,3,FALSE)</f>
        <v>47.16</v>
      </c>
      <c r="CB7" s="24">
        <f t="shared" si="0"/>
        <v>58000.519500000002</v>
      </c>
      <c r="CC7" s="25">
        <f t="shared" si="1"/>
        <v>116036.09999999999</v>
      </c>
      <c r="CD7" s="26">
        <f t="shared" si="2"/>
        <v>9879.5</v>
      </c>
      <c r="CE7" s="26">
        <f t="shared" si="3"/>
        <v>50.574999999999996</v>
      </c>
      <c r="CF7" s="27">
        <v>241605.8995</v>
      </c>
      <c r="CG7" s="25">
        <v>491655.32999999996</v>
      </c>
      <c r="CH7" s="1"/>
      <c r="CI7" s="1"/>
      <c r="CJ7" s="1"/>
      <c r="CK7" s="1"/>
      <c r="CL7" s="1"/>
      <c r="CM7" s="1"/>
    </row>
    <row r="8" spans="1:91" x14ac:dyDescent="0.2">
      <c r="A8" s="34" t="s">
        <v>19</v>
      </c>
      <c r="B8" s="22">
        <f>VLOOKUP(A8,чеки!A:C,2,FALSE)</f>
        <v>2465</v>
      </c>
      <c r="C8" s="23">
        <f>VLOOKUP(A8,чеки!A:C,3,FALSE)</f>
        <v>30.85</v>
      </c>
      <c r="D8" s="24">
        <v>39228.81</v>
      </c>
      <c r="E8" s="25">
        <v>72208.25</v>
      </c>
      <c r="F8" s="22">
        <f>VLOOKUP(A8,чеки!E:G,2,FALSE)</f>
        <v>2809</v>
      </c>
      <c r="G8" s="23">
        <f>VLOOKUP(A8,чеки!E:G,3,FALSE)</f>
        <v>28.72</v>
      </c>
      <c r="H8" s="24">
        <v>42639.57</v>
      </c>
      <c r="I8" s="25">
        <v>78507.44</v>
      </c>
      <c r="J8" s="22">
        <f>VLOOKUP(A8,чеки!I:K,2,FALSE)</f>
        <v>1608</v>
      </c>
      <c r="K8" s="23">
        <f>VLOOKUP(A8,чеки!I:K,3,FALSE)</f>
        <v>30.9</v>
      </c>
      <c r="L8" s="24">
        <v>27295.03</v>
      </c>
      <c r="M8" s="25">
        <v>48250.58</v>
      </c>
      <c r="N8" s="22"/>
      <c r="O8" s="23"/>
      <c r="P8" s="24"/>
      <c r="Q8" s="25"/>
      <c r="R8" s="22">
        <f>VLOOKUP(A8,чеки!Q:S,2,FALSE)</f>
        <v>818</v>
      </c>
      <c r="S8" s="23">
        <f>VLOOKUP(A8,чеки!Q:S,3,FALSE)</f>
        <v>33.83</v>
      </c>
      <c r="T8" s="24">
        <v>17651.68</v>
      </c>
      <c r="U8" s="25">
        <v>27677</v>
      </c>
      <c r="V8" s="22">
        <f>VLOOKUP(A8,чеки!U:W,2,FALSE)</f>
        <v>1685</v>
      </c>
      <c r="W8" s="23">
        <f>VLOOKUP(A8,чеки!U:W,3,FALSE)</f>
        <v>33.94</v>
      </c>
      <c r="X8" s="24">
        <v>36182.339999999997</v>
      </c>
      <c r="Y8" s="25">
        <v>57182.5</v>
      </c>
      <c r="Z8" s="22">
        <f>VLOOKUP(A8,чеки!Y:AA,2,FALSE)</f>
        <v>1936</v>
      </c>
      <c r="AA8" s="23">
        <f>VLOOKUP(A8,чеки!Y:AA,3,FALSE)</f>
        <v>30.67</v>
      </c>
      <c r="AB8" s="24">
        <v>37424.67</v>
      </c>
      <c r="AC8" s="25">
        <v>59343.5</v>
      </c>
      <c r="AD8" s="22">
        <f>VLOOKUP(A8,чеки!AC:AE,2,FALSE)</f>
        <v>2191</v>
      </c>
      <c r="AE8" s="23">
        <f>VLOOKUP(A8,чеки!AC:AE,3,FALSE)</f>
        <v>29.15</v>
      </c>
      <c r="AF8" s="24">
        <v>40431.49</v>
      </c>
      <c r="AG8" s="25">
        <v>63859.5</v>
      </c>
      <c r="AH8" s="22">
        <f>VLOOKUP(A8,чеки!AG:AI,2,FALSE)</f>
        <v>2884</v>
      </c>
      <c r="AI8" s="23">
        <f>VLOOKUP(A8,чеки!AG:AI,3,FALSE)</f>
        <v>34.15</v>
      </c>
      <c r="AJ8" s="24">
        <v>62722.18</v>
      </c>
      <c r="AK8" s="25">
        <v>98437</v>
      </c>
      <c r="AL8" s="22">
        <f>VLOOKUP(A8,чеки!AK:AM,2,FALSE)</f>
        <v>3029</v>
      </c>
      <c r="AM8" s="23">
        <f>VLOOKUP(A8,чеки!AK:AM,3,FALSE)</f>
        <v>35.659999999999997</v>
      </c>
      <c r="AN8" s="24">
        <v>67096.03</v>
      </c>
      <c r="AO8" s="25">
        <v>107911</v>
      </c>
      <c r="AP8" s="22">
        <f>VLOOKUP(A8,чеки!AO:AQ,2,FALSE)</f>
        <v>2373</v>
      </c>
      <c r="AQ8" s="23">
        <f>VLOOKUP(A8,чеки!AO:AQ,3,FALSE)</f>
        <v>35.880000000000003</v>
      </c>
      <c r="AR8" s="24">
        <v>53428.95</v>
      </c>
      <c r="AS8" s="25">
        <v>85101.5</v>
      </c>
      <c r="AT8" s="22">
        <f>VLOOKUP(A8,чеки!AS:AU,2,FALSE)</f>
        <v>2074</v>
      </c>
      <c r="AU8" s="23">
        <f>VLOOKUP(A8,чеки!AS:AU,3,FALSE)</f>
        <v>36.18</v>
      </c>
      <c r="AV8" s="24">
        <v>45969.02</v>
      </c>
      <c r="AW8" s="25">
        <v>75008</v>
      </c>
      <c r="AX8" s="22">
        <f>VLOOKUP(A8,чеки!AW:AY,2,FALSE)</f>
        <v>1389</v>
      </c>
      <c r="AY8" s="23">
        <f>VLOOKUP(A8,чеки!AW:AY,3,FALSE)</f>
        <v>37.700000000000003</v>
      </c>
      <c r="AZ8" s="24">
        <v>32225.119999999999</v>
      </c>
      <c r="BA8" s="25">
        <v>52303.5</v>
      </c>
      <c r="BB8" s="22">
        <f>VLOOKUP(A8,чеки!BA:BC,2,FALSE)</f>
        <v>1812</v>
      </c>
      <c r="BC8" s="23">
        <f>VLOOKUP(A8,чеки!BA:BC,3,FALSE)</f>
        <v>36.33</v>
      </c>
      <c r="BD8" s="24">
        <v>41448.36</v>
      </c>
      <c r="BE8" s="25">
        <v>65702</v>
      </c>
      <c r="BF8" s="22">
        <f>VLOOKUP(A8,чеки!BE:BG,2,FALSE)</f>
        <v>2337</v>
      </c>
      <c r="BG8" s="23">
        <f>VLOOKUP(A8,чеки!BE:BG,3,FALSE)</f>
        <v>36.92</v>
      </c>
      <c r="BH8" s="24">
        <v>53732.29</v>
      </c>
      <c r="BI8" s="25">
        <v>86254</v>
      </c>
      <c r="BJ8" s="22">
        <f>VLOOKUP(A8,чеки!BI:BK,2,FALSE)</f>
        <v>1983</v>
      </c>
      <c r="BK8" s="23">
        <f>VLOOKUP(A8,чеки!BI:BK,3,FALSE)</f>
        <v>39.06</v>
      </c>
      <c r="BL8" s="24">
        <v>49200.33</v>
      </c>
      <c r="BM8" s="25">
        <v>77207.5</v>
      </c>
      <c r="BN8" s="22">
        <f>VLOOKUP(A8,чеки!BM:BO,2,FALSE)</f>
        <v>3146</v>
      </c>
      <c r="BO8" s="23">
        <f>VLOOKUP(A8,чеки!BM:BO,3,FALSE)</f>
        <v>37.07</v>
      </c>
      <c r="BP8" s="24">
        <v>72757.39</v>
      </c>
      <c r="BQ8" s="25">
        <v>116545.52</v>
      </c>
      <c r="BR8" s="22">
        <f>VLOOKUP(A8,чеки!BQ:BS,2,FALSE)</f>
        <v>3226</v>
      </c>
      <c r="BS8" s="23">
        <f>VLOOKUP(A8,чеки!BQ:BS,3,FALSE)</f>
        <v>35.200000000000003</v>
      </c>
      <c r="BT8" s="24">
        <v>70634.210000000006</v>
      </c>
      <c r="BU8" s="25">
        <v>113205.51</v>
      </c>
      <c r="BV8" s="22"/>
      <c r="BW8" s="23"/>
      <c r="BX8" s="24">
        <v>49435.68</v>
      </c>
      <c r="BY8" s="25">
        <v>79869</v>
      </c>
      <c r="BZ8" s="22">
        <f>VLOOKUP(A8,чеки!BY:CA,2,FALSE)</f>
        <v>3251.9</v>
      </c>
      <c r="CA8" s="23">
        <f>VLOOKUP(A8,чеки!BY:CA,3,FALSE)</f>
        <v>38.17</v>
      </c>
      <c r="CB8" s="24">
        <f t="shared" si="0"/>
        <v>76625.304000000004</v>
      </c>
      <c r="CC8" s="25">
        <f t="shared" si="1"/>
        <v>123796.95</v>
      </c>
      <c r="CD8" s="26">
        <f t="shared" si="2"/>
        <v>41016.9</v>
      </c>
      <c r="CE8" s="26">
        <f t="shared" si="3"/>
        <v>34.465555555555554</v>
      </c>
      <c r="CF8" s="27">
        <v>866692.77399999998</v>
      </c>
      <c r="CG8" s="25">
        <v>1408501.25</v>
      </c>
      <c r="CH8" s="1"/>
      <c r="CI8" s="1"/>
      <c r="CJ8" s="1"/>
      <c r="CK8" s="1"/>
      <c r="CL8" s="1"/>
      <c r="CM8" s="1"/>
    </row>
    <row r="9" spans="1:91" ht="22" x14ac:dyDescent="0.2">
      <c r="A9" s="34" t="s">
        <v>20</v>
      </c>
      <c r="B9" s="22">
        <f>VLOOKUP(A9,чеки!A:C,2,FALSE)</f>
        <v>4270</v>
      </c>
      <c r="C9" s="23">
        <f>VLOOKUP(A9,чеки!A:C,3,FALSE)</f>
        <v>28.34</v>
      </c>
      <c r="D9" s="24">
        <v>43816.67</v>
      </c>
      <c r="E9" s="25">
        <v>101501.81</v>
      </c>
      <c r="F9" s="22">
        <f>VLOOKUP(A9,чеки!E:G,2,FALSE)</f>
        <v>4318</v>
      </c>
      <c r="G9" s="23">
        <f>VLOOKUP(A9,чеки!E:G,3,FALSE)</f>
        <v>29.18</v>
      </c>
      <c r="H9" s="24">
        <v>49909.78</v>
      </c>
      <c r="I9" s="25">
        <v>109860.08</v>
      </c>
      <c r="J9" s="22">
        <f>VLOOKUP(A9,чеки!I:K,2,FALSE)</f>
        <v>3609</v>
      </c>
      <c r="K9" s="23">
        <f>VLOOKUP(A9,чеки!I:K,3,FALSE)</f>
        <v>29.69</v>
      </c>
      <c r="L9" s="24">
        <v>39362.269999999997</v>
      </c>
      <c r="M9" s="25">
        <v>89609.89</v>
      </c>
      <c r="N9" s="22">
        <f>VLOOKUP(A9,чеки!M:O,2,FALSE)</f>
        <v>1727</v>
      </c>
      <c r="O9" s="23">
        <f>VLOOKUP(A9,чеки!M:O,3,FALSE)</f>
        <v>26.52</v>
      </c>
      <c r="P9" s="24">
        <v>9267.52</v>
      </c>
      <c r="Q9" s="25">
        <v>32451.35</v>
      </c>
      <c r="R9" s="22">
        <f>VLOOKUP(A9,чеки!Q:S,2,FALSE)</f>
        <v>2180</v>
      </c>
      <c r="S9" s="23">
        <f>VLOOKUP(A9,чеки!Q:S,3,FALSE)</f>
        <v>26.56</v>
      </c>
      <c r="T9" s="24">
        <v>15821.13</v>
      </c>
      <c r="U9" s="25">
        <v>44075.72</v>
      </c>
      <c r="V9" s="22">
        <f>VLOOKUP(A9,чеки!U:W,2,FALSE)</f>
        <v>2906</v>
      </c>
      <c r="W9" s="23">
        <f>VLOOKUP(A9,чеки!U:W,3,FALSE)</f>
        <v>27.62</v>
      </c>
      <c r="X9" s="24">
        <v>26123.599999999999</v>
      </c>
      <c r="Y9" s="25">
        <v>65558.929999999993</v>
      </c>
      <c r="Z9" s="22">
        <f>VLOOKUP(A9,чеки!Y:AA,2,FALSE)</f>
        <v>3282</v>
      </c>
      <c r="AA9" s="23">
        <f>VLOOKUP(A9,чеки!Y:AA,3,FALSE)</f>
        <v>29.28</v>
      </c>
      <c r="AB9" s="24">
        <v>33050.769999999997</v>
      </c>
      <c r="AC9" s="25">
        <v>80910.880000000005</v>
      </c>
      <c r="AD9" s="22">
        <f>VLOOKUP(A9,чеки!AC:AE,2,FALSE)</f>
        <v>3308</v>
      </c>
      <c r="AE9" s="23">
        <f>VLOOKUP(A9,чеки!AC:AE,3,FALSE)</f>
        <v>29.6</v>
      </c>
      <c r="AF9" s="24">
        <v>34394.370000000003</v>
      </c>
      <c r="AG9" s="25">
        <v>84691.95</v>
      </c>
      <c r="AH9" s="22">
        <f>VLOOKUP(A9,чеки!AG:AI,2,FALSE)</f>
        <v>3860</v>
      </c>
      <c r="AI9" s="23">
        <f>VLOOKUP(A9,чеки!AG:AI,3,FALSE)</f>
        <v>29.75</v>
      </c>
      <c r="AJ9" s="24">
        <v>40468.92</v>
      </c>
      <c r="AK9" s="25">
        <v>99797.759999999995</v>
      </c>
      <c r="AL9" s="22">
        <f>VLOOKUP(A9,чеки!AK:AM,2,FALSE)</f>
        <v>3913</v>
      </c>
      <c r="AM9" s="23">
        <f>VLOOKUP(A9,чеки!AK:AM,3,FALSE)</f>
        <v>30.88</v>
      </c>
      <c r="AN9" s="24">
        <v>41721.33</v>
      </c>
      <c r="AO9" s="25">
        <v>104229.79</v>
      </c>
      <c r="AP9" s="22">
        <f>VLOOKUP(A9,чеки!AO:AQ,2,FALSE)</f>
        <v>3319</v>
      </c>
      <c r="AQ9" s="23">
        <f>VLOOKUP(A9,чеки!AO:AQ,3,FALSE)</f>
        <v>31.47</v>
      </c>
      <c r="AR9" s="24">
        <v>39088.17</v>
      </c>
      <c r="AS9" s="25">
        <v>91482.16</v>
      </c>
      <c r="AT9" s="22">
        <f>VLOOKUP(A9,чеки!AS:AU,2,FALSE)</f>
        <v>3234</v>
      </c>
      <c r="AU9" s="23">
        <f>VLOOKUP(A9,чеки!AS:AU,3,FALSE)</f>
        <v>33.25</v>
      </c>
      <c r="AV9" s="24">
        <v>38664.089999999997</v>
      </c>
      <c r="AW9" s="25">
        <v>91162.41</v>
      </c>
      <c r="AX9" s="22">
        <f>VLOOKUP(A9,чеки!AW:AY,2,FALSE)</f>
        <v>2805</v>
      </c>
      <c r="AY9" s="23">
        <f>VLOOKUP(A9,чеки!AW:AY,3,FALSE)</f>
        <v>32.57</v>
      </c>
      <c r="AZ9" s="24">
        <v>32566.82</v>
      </c>
      <c r="BA9" s="25">
        <v>76788.929999999993</v>
      </c>
      <c r="BB9" s="22">
        <f>VLOOKUP(A9,чеки!BA:BC,2,FALSE)</f>
        <v>2704</v>
      </c>
      <c r="BC9" s="23">
        <f>VLOOKUP(A9,чеки!BA:BC,3,FALSE)</f>
        <v>33.799999999999997</v>
      </c>
      <c r="BD9" s="24">
        <v>36709.660000000003</v>
      </c>
      <c r="BE9" s="25">
        <v>78436.600000000006</v>
      </c>
      <c r="BF9" s="22">
        <f>VLOOKUP(A9,чеки!BE:BG,2,FALSE)</f>
        <v>3274</v>
      </c>
      <c r="BG9" s="23">
        <f>VLOOKUP(A9,чеки!BE:BG,3,FALSE)</f>
        <v>34.5</v>
      </c>
      <c r="BH9" s="24">
        <v>46254.84</v>
      </c>
      <c r="BI9" s="25">
        <v>98598.51</v>
      </c>
      <c r="BJ9" s="22">
        <f>VLOOKUP(A9,чеки!BI:BK,2,FALSE)</f>
        <v>2748</v>
      </c>
      <c r="BK9" s="23">
        <f>VLOOKUP(A9,чеки!BI:BK,3,FALSE)</f>
        <v>36.5</v>
      </c>
      <c r="BL9" s="24">
        <v>40065.49</v>
      </c>
      <c r="BM9" s="25">
        <v>85567.63</v>
      </c>
      <c r="BN9" s="22">
        <f>VLOOKUP(A9,чеки!BM:BO,2,FALSE)</f>
        <v>2986</v>
      </c>
      <c r="BO9" s="23">
        <f>VLOOKUP(A9,чеки!BM:BO,3,FALSE)</f>
        <v>34.909999999999997</v>
      </c>
      <c r="BP9" s="24">
        <v>44328.14</v>
      </c>
      <c r="BQ9" s="25">
        <v>92156.08</v>
      </c>
      <c r="BR9" s="22">
        <f>VLOOKUP(A9,чеки!BQ:BS,2,FALSE)</f>
        <v>2761</v>
      </c>
      <c r="BS9" s="23">
        <f>VLOOKUP(A9,чеки!BQ:BS,3,FALSE)</f>
        <v>36.01</v>
      </c>
      <c r="BT9" s="24">
        <v>41465.300000000003</v>
      </c>
      <c r="BU9" s="25">
        <v>86243.07</v>
      </c>
      <c r="BV9" s="22"/>
      <c r="BW9" s="23"/>
      <c r="BX9" s="24">
        <v>25175.5</v>
      </c>
      <c r="BY9" s="25">
        <v>52898.79</v>
      </c>
      <c r="BZ9" s="22">
        <f>VLOOKUP(A9,чеки!BY:CA,2,FALSE)</f>
        <v>2407.15</v>
      </c>
      <c r="CA9" s="23">
        <f>VLOOKUP(A9,чеки!BY:CA,3,FALSE)</f>
        <v>38.69</v>
      </c>
      <c r="CB9" s="24">
        <f t="shared" si="0"/>
        <v>39022.025000000001</v>
      </c>
      <c r="CC9" s="25">
        <f t="shared" si="1"/>
        <v>81993.124500000005</v>
      </c>
      <c r="CD9" s="26">
        <f t="shared" si="2"/>
        <v>59611.15</v>
      </c>
      <c r="CE9" s="26">
        <f t="shared" si="3"/>
        <v>31.532631578947363</v>
      </c>
      <c r="CF9" s="27">
        <v>692100.89500000002</v>
      </c>
      <c r="CG9" s="25">
        <v>1595116.6745</v>
      </c>
      <c r="CH9" s="1"/>
      <c r="CI9" s="1"/>
      <c r="CJ9" s="1"/>
      <c r="CK9" s="1"/>
      <c r="CL9" s="1"/>
      <c r="CM9" s="1"/>
    </row>
    <row r="10" spans="1:91" x14ac:dyDescent="0.2">
      <c r="A10" s="34" t="s">
        <v>21</v>
      </c>
      <c r="B10" s="22"/>
      <c r="C10" s="23"/>
      <c r="D10" s="24"/>
      <c r="E10" s="25"/>
      <c r="F10" s="22"/>
      <c r="G10" s="23"/>
      <c r="H10" s="24"/>
      <c r="I10" s="25"/>
      <c r="J10" s="22"/>
      <c r="K10" s="23"/>
      <c r="L10" s="24"/>
      <c r="M10" s="25"/>
      <c r="N10" s="22"/>
      <c r="O10" s="23"/>
      <c r="P10" s="24"/>
      <c r="Q10" s="25"/>
      <c r="R10" s="22"/>
      <c r="S10" s="23"/>
      <c r="T10" s="24"/>
      <c r="U10" s="25"/>
      <c r="V10" s="22"/>
      <c r="W10" s="23"/>
      <c r="X10" s="24"/>
      <c r="Y10" s="25"/>
      <c r="Z10" s="22"/>
      <c r="AA10" s="23"/>
      <c r="AB10" s="24"/>
      <c r="AC10" s="25"/>
      <c r="AD10" s="22"/>
      <c r="AE10" s="23"/>
      <c r="AF10" s="24"/>
      <c r="AG10" s="25"/>
      <c r="AH10" s="22"/>
      <c r="AI10" s="23"/>
      <c r="AJ10" s="24"/>
      <c r="AK10" s="25"/>
      <c r="AL10" s="22">
        <f>VLOOKUP(A10,чеки!AK:AM,2,FALSE)</f>
        <v>1</v>
      </c>
      <c r="AM10" s="23">
        <f>VLOOKUP(A10,чеки!AK:AM,3,FALSE)</f>
        <v>391</v>
      </c>
      <c r="AN10" s="24">
        <v>264.7</v>
      </c>
      <c r="AO10" s="25">
        <v>391</v>
      </c>
      <c r="AP10" s="22">
        <f>VLOOKUP(A10,чеки!AO:AQ,2,FALSE)</f>
        <v>1713</v>
      </c>
      <c r="AQ10" s="23">
        <f>VLOOKUP(A10,чеки!AO:AQ,3,FALSE)</f>
        <v>34.22</v>
      </c>
      <c r="AR10" s="24">
        <v>39250.75</v>
      </c>
      <c r="AS10" s="25">
        <v>58389</v>
      </c>
      <c r="AT10" s="22">
        <f>VLOOKUP(A10,чеки!AS:AU,2,FALSE)</f>
        <v>1984</v>
      </c>
      <c r="AU10" s="23">
        <f>VLOOKUP(A10,чеки!AS:AU,3,FALSE)</f>
        <v>33.92</v>
      </c>
      <c r="AV10" s="24">
        <v>42955.38</v>
      </c>
      <c r="AW10" s="25">
        <v>66935</v>
      </c>
      <c r="AX10" s="22">
        <f>VLOOKUP(A10,чеки!AW:AY,2,FALSE)</f>
        <v>1663</v>
      </c>
      <c r="AY10" s="23">
        <f>VLOOKUP(A10,чеки!AW:AY,3,FALSE)</f>
        <v>35.26</v>
      </c>
      <c r="AZ10" s="24">
        <v>36665.440000000002</v>
      </c>
      <c r="BA10" s="25">
        <v>58378</v>
      </c>
      <c r="BB10" s="22">
        <f>VLOOKUP(A10,чеки!BA:BC,2,FALSE)</f>
        <v>1978</v>
      </c>
      <c r="BC10" s="23">
        <f>VLOOKUP(A10,чеки!BA:BC,3,FALSE)</f>
        <v>33.15</v>
      </c>
      <c r="BD10" s="24">
        <v>43976.76</v>
      </c>
      <c r="BE10" s="25">
        <v>65346</v>
      </c>
      <c r="BF10" s="22">
        <f>VLOOKUP(A10,чеки!BE:BG,2,FALSE)</f>
        <v>2502</v>
      </c>
      <c r="BG10" s="23">
        <f>VLOOKUP(A10,чеки!BE:BG,3,FALSE)</f>
        <v>34.090000000000003</v>
      </c>
      <c r="BH10" s="24">
        <v>55790.15</v>
      </c>
      <c r="BI10" s="25">
        <v>84621</v>
      </c>
      <c r="BJ10" s="22">
        <f>VLOOKUP(A10,чеки!BI:BK,2,FALSE)</f>
        <v>2579</v>
      </c>
      <c r="BK10" s="23">
        <f>VLOOKUP(A10,чеки!BI:BK,3,FALSE)</f>
        <v>36.28</v>
      </c>
      <c r="BL10" s="24">
        <v>59918.25</v>
      </c>
      <c r="BM10" s="25">
        <v>93235</v>
      </c>
      <c r="BN10" s="22">
        <f>VLOOKUP(A10,чеки!BM:BO,2,FALSE)</f>
        <v>3253</v>
      </c>
      <c r="BO10" s="23">
        <f>VLOOKUP(A10,чеки!BM:BO,3,FALSE)</f>
        <v>34.51</v>
      </c>
      <c r="BP10" s="24">
        <v>71573.95</v>
      </c>
      <c r="BQ10" s="25">
        <v>112054.08</v>
      </c>
      <c r="BR10" s="22">
        <f>VLOOKUP(A10,чеки!BQ:BS,2,FALSE)</f>
        <v>3004</v>
      </c>
      <c r="BS10" s="23">
        <f>VLOOKUP(A10,чеки!BQ:BS,3,FALSE)</f>
        <v>34.340000000000003</v>
      </c>
      <c r="BT10" s="24">
        <v>64495.54</v>
      </c>
      <c r="BU10" s="25">
        <v>103097</v>
      </c>
      <c r="BV10" s="22"/>
      <c r="BW10" s="23"/>
      <c r="BX10" s="24">
        <v>40085.839999999997</v>
      </c>
      <c r="BY10" s="25">
        <v>68482</v>
      </c>
      <c r="BZ10" s="22">
        <f>VLOOKUP(A10,чеки!BY:CA,2,FALSE)</f>
        <v>2977.5499999999997</v>
      </c>
      <c r="CA10" s="23">
        <f>VLOOKUP(A10,чеки!BY:CA,3,FALSE)</f>
        <v>35.65</v>
      </c>
      <c r="CB10" s="24">
        <f t="shared" si="0"/>
        <v>62133.051999999996</v>
      </c>
      <c r="CC10" s="25">
        <f t="shared" si="1"/>
        <v>106147.09999999999</v>
      </c>
      <c r="CD10" s="26">
        <f t="shared" si="2"/>
        <v>21654.55</v>
      </c>
      <c r="CE10" s="26">
        <f t="shared" si="3"/>
        <v>70.242000000000004</v>
      </c>
      <c r="CF10" s="27">
        <v>477023.97200000007</v>
      </c>
      <c r="CG10" s="25">
        <v>748593.17999999993</v>
      </c>
      <c r="CH10" s="1"/>
      <c r="CI10" s="1"/>
      <c r="CJ10" s="1"/>
      <c r="CK10" s="1"/>
      <c r="CL10" s="1"/>
      <c r="CM10" s="1"/>
    </row>
    <row r="11" spans="1:91" x14ac:dyDescent="0.2">
      <c r="A11" s="34" t="s">
        <v>22</v>
      </c>
      <c r="B11" s="22">
        <f>VLOOKUP(A11,чеки!A:C,2,FALSE)</f>
        <v>2005</v>
      </c>
      <c r="C11" s="23">
        <f>VLOOKUP(A11,чеки!A:C,3,FALSE)</f>
        <v>29.6</v>
      </c>
      <c r="D11" s="24">
        <v>28126.41</v>
      </c>
      <c r="E11" s="25">
        <v>57824</v>
      </c>
      <c r="F11" s="22">
        <f>VLOOKUP(A11,чеки!E:G,2,FALSE)</f>
        <v>3717</v>
      </c>
      <c r="G11" s="23">
        <f>VLOOKUP(A11,чеки!E:G,3,FALSE)</f>
        <v>31.09</v>
      </c>
      <c r="H11" s="24">
        <v>53833.31</v>
      </c>
      <c r="I11" s="25">
        <v>113249.5</v>
      </c>
      <c r="J11" s="22">
        <f>VLOOKUP(A11,чеки!I:K,2,FALSE)</f>
        <v>3345</v>
      </c>
      <c r="K11" s="23">
        <f>VLOOKUP(A11,чеки!I:K,3,FALSE)</f>
        <v>33.07</v>
      </c>
      <c r="L11" s="24">
        <v>49269.85</v>
      </c>
      <c r="M11" s="25">
        <v>108353</v>
      </c>
      <c r="N11" s="22">
        <f>VLOOKUP(A11,чеки!M:O,2,FALSE)</f>
        <v>1140</v>
      </c>
      <c r="O11" s="23">
        <f>VLOOKUP(A11,чеки!M:O,3,FALSE)</f>
        <v>36.799999999999997</v>
      </c>
      <c r="P11" s="24">
        <v>16816.009999999998</v>
      </c>
      <c r="Q11" s="25">
        <v>41491</v>
      </c>
      <c r="R11" s="22">
        <f>VLOOKUP(A11,чеки!Q:S,2,FALSE)</f>
        <v>1776</v>
      </c>
      <c r="S11" s="23">
        <f>VLOOKUP(A11,чеки!Q:S,3,FALSE)</f>
        <v>38.11</v>
      </c>
      <c r="T11" s="24">
        <v>33113.910000000003</v>
      </c>
      <c r="U11" s="25">
        <v>67021</v>
      </c>
      <c r="V11" s="22">
        <f>VLOOKUP(A11,чеки!U:W,2,FALSE)</f>
        <v>3214</v>
      </c>
      <c r="W11" s="23">
        <f>VLOOKUP(A11,чеки!U:W,3,FALSE)</f>
        <v>43.77</v>
      </c>
      <c r="X11" s="24">
        <v>67845.34</v>
      </c>
      <c r="Y11" s="25">
        <v>139960</v>
      </c>
      <c r="Z11" s="22">
        <f>VLOOKUP(A11,чеки!Y:AA,2,FALSE)</f>
        <v>4320</v>
      </c>
      <c r="AA11" s="23">
        <f>VLOOKUP(A11,чеки!Y:AA,3,FALSE)</f>
        <v>43.69</v>
      </c>
      <c r="AB11" s="24">
        <v>86213.82</v>
      </c>
      <c r="AC11" s="25">
        <v>187547.5</v>
      </c>
      <c r="AD11" s="22">
        <f>VLOOKUP(A11,чеки!AC:AE,2,FALSE)</f>
        <v>3913</v>
      </c>
      <c r="AE11" s="23">
        <f>VLOOKUP(A11,чеки!AC:AE,3,FALSE)</f>
        <v>45.94</v>
      </c>
      <c r="AF11" s="24">
        <v>79106.83</v>
      </c>
      <c r="AG11" s="25">
        <v>178061.5</v>
      </c>
      <c r="AH11" s="22">
        <f>VLOOKUP(A11,чеки!AG:AI,2,FALSE)</f>
        <v>4335</v>
      </c>
      <c r="AI11" s="23">
        <f>VLOOKUP(A11,чеки!AG:AI,3,FALSE)</f>
        <v>47.43</v>
      </c>
      <c r="AJ11" s="24">
        <v>93125.79</v>
      </c>
      <c r="AK11" s="25">
        <v>205088.2</v>
      </c>
      <c r="AL11" s="22">
        <f>VLOOKUP(A11,чеки!AK:AM,2,FALSE)</f>
        <v>4802</v>
      </c>
      <c r="AM11" s="23">
        <f>VLOOKUP(A11,чеки!AK:AM,3,FALSE)</f>
        <v>45.07</v>
      </c>
      <c r="AN11" s="24">
        <v>95420.99</v>
      </c>
      <c r="AO11" s="25">
        <v>216052.56</v>
      </c>
      <c r="AP11" s="22">
        <f>VLOOKUP(A11,чеки!AO:AQ,2,FALSE)</f>
        <v>4019</v>
      </c>
      <c r="AQ11" s="23">
        <f>VLOOKUP(A11,чеки!AO:AQ,3,FALSE)</f>
        <v>48.88</v>
      </c>
      <c r="AR11" s="24">
        <v>95999.35</v>
      </c>
      <c r="AS11" s="25">
        <v>195837.47</v>
      </c>
      <c r="AT11" s="22">
        <f>VLOOKUP(A11,чеки!AS:AU,2,FALSE)</f>
        <v>3809</v>
      </c>
      <c r="AU11" s="23">
        <f>VLOOKUP(A11,чеки!AS:AU,3,FALSE)</f>
        <v>48.93</v>
      </c>
      <c r="AV11" s="24">
        <v>92698.08</v>
      </c>
      <c r="AW11" s="25">
        <v>185265.55</v>
      </c>
      <c r="AX11" s="22">
        <f>VLOOKUP(A11,чеки!AW:AY,2,FALSE)</f>
        <v>2732</v>
      </c>
      <c r="AY11" s="23">
        <f>VLOOKUP(A11,чеки!AW:AY,3,FALSE)</f>
        <v>47.74</v>
      </c>
      <c r="AZ11" s="24">
        <v>60214.37</v>
      </c>
      <c r="BA11" s="25">
        <v>129897</v>
      </c>
      <c r="BB11" s="22">
        <f>VLOOKUP(A11,чеки!BA:BC,2,FALSE)</f>
        <v>3288</v>
      </c>
      <c r="BC11" s="23">
        <f>VLOOKUP(A11,чеки!BA:BC,3,FALSE)</f>
        <v>50.31</v>
      </c>
      <c r="BD11" s="24">
        <v>80652.759999999995</v>
      </c>
      <c r="BE11" s="25">
        <v>164909.22</v>
      </c>
      <c r="BF11" s="22">
        <f>VLOOKUP(A11,чеки!BE:BG,2,FALSE)</f>
        <v>4235</v>
      </c>
      <c r="BG11" s="23">
        <f>VLOOKUP(A11,чеки!BE:BG,3,FALSE)</f>
        <v>48.81</v>
      </c>
      <c r="BH11" s="24">
        <v>102018.9</v>
      </c>
      <c r="BI11" s="25">
        <v>206078.5</v>
      </c>
      <c r="BJ11" s="22">
        <f>VLOOKUP(A11,чеки!BI:BK,2,FALSE)</f>
        <v>5802</v>
      </c>
      <c r="BK11" s="23">
        <f>VLOOKUP(A11,чеки!BI:BK,3,FALSE)</f>
        <v>57.41</v>
      </c>
      <c r="BL11" s="24">
        <v>164647.70000000001</v>
      </c>
      <c r="BM11" s="25">
        <v>330371.59000000003</v>
      </c>
      <c r="BN11" s="22">
        <f>VLOOKUP(A11,чеки!BM:BO,2,FALSE)</f>
        <v>4698</v>
      </c>
      <c r="BO11" s="23">
        <f>VLOOKUP(A11,чеки!BM:BO,3,FALSE)</f>
        <v>54.65</v>
      </c>
      <c r="BP11" s="24">
        <v>128973.9</v>
      </c>
      <c r="BQ11" s="25">
        <v>254876.66</v>
      </c>
      <c r="BR11" s="22">
        <f>VLOOKUP(A11,чеки!BQ:BS,2,FALSE)</f>
        <v>4345</v>
      </c>
      <c r="BS11" s="23">
        <f>VLOOKUP(A11,чеки!BQ:BS,3,FALSE)</f>
        <v>49.36</v>
      </c>
      <c r="BT11" s="24">
        <v>109372.97</v>
      </c>
      <c r="BU11" s="25">
        <v>212815.32</v>
      </c>
      <c r="BV11" s="22"/>
      <c r="BW11" s="23"/>
      <c r="BX11" s="24">
        <v>66666.13</v>
      </c>
      <c r="BY11" s="25">
        <v>136125</v>
      </c>
      <c r="BZ11" s="22">
        <f>VLOOKUP(A11,чеки!BY:CA,2,FALSE)</f>
        <v>4248.55</v>
      </c>
      <c r="CA11" s="23">
        <f>VLOOKUP(A11,чеки!BY:CA,3,FALSE)</f>
        <v>49.91</v>
      </c>
      <c r="CB11" s="24">
        <f t="shared" si="0"/>
        <v>103332.5015</v>
      </c>
      <c r="CC11" s="25">
        <f t="shared" si="1"/>
        <v>210993.75</v>
      </c>
      <c r="CD11" s="26">
        <f t="shared" si="2"/>
        <v>69743.55</v>
      </c>
      <c r="CE11" s="26">
        <f t="shared" si="3"/>
        <v>44.766842105263152</v>
      </c>
      <c r="CF11" s="27">
        <v>1540782.7915000001</v>
      </c>
      <c r="CG11" s="25">
        <v>3205693.32</v>
      </c>
      <c r="CH11" s="1"/>
      <c r="CI11" s="1"/>
      <c r="CJ11" s="1"/>
      <c r="CK11" s="1"/>
      <c r="CL11" s="1"/>
      <c r="CM11" s="1"/>
    </row>
    <row r="12" spans="1:91" x14ac:dyDescent="0.2">
      <c r="A12" s="34" t="s">
        <v>26</v>
      </c>
      <c r="B12" s="22">
        <f>VLOOKUP(A12,чеки!A:C,2,FALSE)</f>
        <v>5955</v>
      </c>
      <c r="C12" s="23">
        <f>VLOOKUP(A12,чеки!A:C,3,FALSE)</f>
        <v>30.83</v>
      </c>
      <c r="D12" s="24">
        <v>87407.65</v>
      </c>
      <c r="E12" s="25">
        <v>174677.77</v>
      </c>
      <c r="F12" s="22">
        <f>VLOOKUP(A12,чеки!E:G,2,FALSE)</f>
        <v>5870</v>
      </c>
      <c r="G12" s="23">
        <f>VLOOKUP(A12,чеки!E:G,3,FALSE)</f>
        <v>32.229999999999997</v>
      </c>
      <c r="H12" s="24">
        <v>93312.04</v>
      </c>
      <c r="I12" s="25">
        <v>181422.48</v>
      </c>
      <c r="J12" s="22">
        <f>VLOOKUP(A12,чеки!I:K,2,FALSE)</f>
        <v>4186</v>
      </c>
      <c r="K12" s="23">
        <f>VLOOKUP(A12,чеки!I:K,3,FALSE)</f>
        <v>31.1</v>
      </c>
      <c r="L12" s="24">
        <v>62034.73</v>
      </c>
      <c r="M12" s="25">
        <v>122333.84</v>
      </c>
      <c r="N12" s="22">
        <f>VLOOKUP(A12,чеки!M:O,2,FALSE)</f>
        <v>933</v>
      </c>
      <c r="O12" s="23">
        <f>VLOOKUP(A12,чеки!M:O,3,FALSE)</f>
        <v>31.34</v>
      </c>
      <c r="P12" s="24">
        <v>9798.7900000000009</v>
      </c>
      <c r="Q12" s="25">
        <v>25939.71</v>
      </c>
      <c r="R12" s="22">
        <f>VLOOKUP(A12,чеки!Q:S,2,FALSE)</f>
        <v>1836</v>
      </c>
      <c r="S12" s="23">
        <f>VLOOKUP(A12,чеки!Q:S,3,FALSE)</f>
        <v>31.36</v>
      </c>
      <c r="T12" s="24">
        <v>27083.7</v>
      </c>
      <c r="U12" s="25">
        <v>54038.85</v>
      </c>
      <c r="V12" s="22">
        <f>VLOOKUP(A12,чеки!U:W,2,FALSE)</f>
        <v>2945</v>
      </c>
      <c r="W12" s="23">
        <f>VLOOKUP(A12,чеки!U:W,3,FALSE)</f>
        <v>28.82</v>
      </c>
      <c r="X12" s="24">
        <v>39514.07</v>
      </c>
      <c r="Y12" s="25">
        <v>81534.39</v>
      </c>
      <c r="Z12" s="22">
        <f>VLOOKUP(A12,чеки!Y:AA,2,FALSE)</f>
        <v>3709</v>
      </c>
      <c r="AA12" s="23">
        <f>VLOOKUP(A12,чеки!Y:AA,3,FALSE)</f>
        <v>29.51</v>
      </c>
      <c r="AB12" s="24">
        <v>52525.53</v>
      </c>
      <c r="AC12" s="25">
        <v>106447.49</v>
      </c>
      <c r="AD12" s="22">
        <f>VLOOKUP(A12,чеки!AC:AE,2,FALSE)</f>
        <v>3896</v>
      </c>
      <c r="AE12" s="23">
        <f>VLOOKUP(A12,чеки!AC:AE,3,FALSE)</f>
        <v>31.83</v>
      </c>
      <c r="AF12" s="24">
        <v>59312.03</v>
      </c>
      <c r="AG12" s="25">
        <v>120247.31</v>
      </c>
      <c r="AH12" s="22">
        <f>VLOOKUP(A12,чеки!AG:AI,2,FALSE)</f>
        <v>3328</v>
      </c>
      <c r="AI12" s="23">
        <f>VLOOKUP(A12,чеки!AG:AI,3,FALSE)</f>
        <v>34.880000000000003</v>
      </c>
      <c r="AJ12" s="24">
        <v>54878.5</v>
      </c>
      <c r="AK12" s="25">
        <v>111655.74</v>
      </c>
      <c r="AL12" s="22">
        <f>VLOOKUP(A12,чеки!AK:AM,2,FALSE)</f>
        <v>4553</v>
      </c>
      <c r="AM12" s="23">
        <f>VLOOKUP(A12,чеки!AK:AM,3,FALSE)</f>
        <v>35.35</v>
      </c>
      <c r="AN12" s="24">
        <v>76319.070000000007</v>
      </c>
      <c r="AO12" s="25">
        <v>155759.62</v>
      </c>
      <c r="AP12" s="22">
        <f>VLOOKUP(A12,чеки!AO:AQ,2,FALSE)</f>
        <v>3862</v>
      </c>
      <c r="AQ12" s="23">
        <f>VLOOKUP(A12,чеки!AO:AQ,3,FALSE)</f>
        <v>35.25</v>
      </c>
      <c r="AR12" s="24">
        <v>65947.09</v>
      </c>
      <c r="AS12" s="25">
        <v>133444.54999999999</v>
      </c>
      <c r="AT12" s="22">
        <f>VLOOKUP(A12,чеки!AS:AU,2,FALSE)</f>
        <v>3083</v>
      </c>
      <c r="AU12" s="23">
        <f>VLOOKUP(A12,чеки!AS:AU,3,FALSE)</f>
        <v>35.36</v>
      </c>
      <c r="AV12" s="24">
        <v>52596.28</v>
      </c>
      <c r="AW12" s="25">
        <v>105661</v>
      </c>
      <c r="AX12" s="22">
        <f>VLOOKUP(A12,чеки!AW:AY,2,FALSE)</f>
        <v>2498</v>
      </c>
      <c r="AY12" s="23">
        <f>VLOOKUP(A12,чеки!AW:AY,3,FALSE)</f>
        <v>35.99</v>
      </c>
      <c r="AZ12" s="24">
        <v>43727.19</v>
      </c>
      <c r="BA12" s="25">
        <v>87224.34</v>
      </c>
      <c r="BB12" s="22">
        <f>VLOOKUP(A12,чеки!BA:BC,2,FALSE)</f>
        <v>2792</v>
      </c>
      <c r="BC12" s="23">
        <f>VLOOKUP(A12,чеки!BA:BC,3,FALSE)</f>
        <v>36.4</v>
      </c>
      <c r="BD12" s="24">
        <v>51385.11</v>
      </c>
      <c r="BE12" s="25">
        <v>97923.85</v>
      </c>
      <c r="BF12" s="22">
        <f>VLOOKUP(A12,чеки!BE:BG,2,FALSE)</f>
        <v>3894</v>
      </c>
      <c r="BG12" s="23">
        <f>VLOOKUP(A12,чеки!BE:BG,3,FALSE)</f>
        <v>37.9</v>
      </c>
      <c r="BH12" s="24">
        <v>76874.710000000006</v>
      </c>
      <c r="BI12" s="25">
        <v>142605.22</v>
      </c>
      <c r="BJ12" s="22">
        <f>VLOOKUP(A12,чеки!BI:BK,2,FALSE)</f>
        <v>3376</v>
      </c>
      <c r="BK12" s="23">
        <f>VLOOKUP(A12,чеки!BI:BK,3,FALSE)</f>
        <v>43.2</v>
      </c>
      <c r="BL12" s="24">
        <v>76393.75</v>
      </c>
      <c r="BM12" s="25">
        <v>141486</v>
      </c>
      <c r="BN12" s="22">
        <f>VLOOKUP(A12,чеки!BM:BO,2,FALSE)</f>
        <v>3361</v>
      </c>
      <c r="BO12" s="23">
        <f>VLOOKUP(A12,чеки!BM:BO,3,FALSE)</f>
        <v>39.07</v>
      </c>
      <c r="BP12" s="24">
        <v>68603.62</v>
      </c>
      <c r="BQ12" s="25">
        <v>127392.78</v>
      </c>
      <c r="BR12" s="22">
        <f>VLOOKUP(A12,чеки!BQ:BS,2,FALSE)</f>
        <v>3677</v>
      </c>
      <c r="BS12" s="23">
        <f>VLOOKUP(A12,чеки!BQ:BS,3,FALSE)</f>
        <v>37.979999999999997</v>
      </c>
      <c r="BT12" s="24">
        <v>72180.23</v>
      </c>
      <c r="BU12" s="25">
        <v>135210.15</v>
      </c>
      <c r="BV12" s="22"/>
      <c r="BW12" s="23"/>
      <c r="BX12" s="24">
        <v>47228.38</v>
      </c>
      <c r="BY12" s="25">
        <v>91244.87</v>
      </c>
      <c r="BZ12" s="22">
        <f>VLOOKUP(A12,чеки!BY:CA,2,FALSE)</f>
        <v>3692.1</v>
      </c>
      <c r="CA12" s="23">
        <f>VLOOKUP(A12,чеки!BY:CA,3,FALSE)</f>
        <v>39.19</v>
      </c>
      <c r="CB12" s="24">
        <f t="shared" si="0"/>
        <v>73203.989000000001</v>
      </c>
      <c r="CC12" s="25">
        <f t="shared" si="1"/>
        <v>141429.54849999998</v>
      </c>
      <c r="CD12" s="26">
        <f t="shared" si="2"/>
        <v>67446.100000000006</v>
      </c>
      <c r="CE12" s="26">
        <f t="shared" si="3"/>
        <v>34.610000000000007</v>
      </c>
      <c r="CF12" s="27">
        <v>1143098.0790000001</v>
      </c>
      <c r="CG12" s="25">
        <v>2246434.6384999999</v>
      </c>
      <c r="CH12" s="1"/>
      <c r="CI12" s="1"/>
      <c r="CJ12" s="1"/>
      <c r="CK12" s="1"/>
      <c r="CL12" s="1"/>
      <c r="CM12" s="1"/>
    </row>
    <row r="13" spans="1:91" ht="22" x14ac:dyDescent="0.2">
      <c r="A13" s="34" t="s">
        <v>29</v>
      </c>
      <c r="B13" s="22">
        <f>VLOOKUP(A13,чеки!A:C,2,FALSE)</f>
        <v>5361</v>
      </c>
      <c r="C13" s="23">
        <f>VLOOKUP(A13,чеки!A:C,3,FALSE)</f>
        <v>28.42</v>
      </c>
      <c r="D13" s="24">
        <v>57118.66</v>
      </c>
      <c r="E13" s="25">
        <v>134348.54</v>
      </c>
      <c r="F13" s="22">
        <f>VLOOKUP(A13,чеки!E:G,2,FALSE)</f>
        <v>5403</v>
      </c>
      <c r="G13" s="23">
        <f>VLOOKUP(A13,чеки!E:G,3,FALSE)</f>
        <v>28.98</v>
      </c>
      <c r="H13" s="24">
        <v>64315.78</v>
      </c>
      <c r="I13" s="25">
        <v>143093.29</v>
      </c>
      <c r="J13" s="22">
        <f>VLOOKUP(A13,чеки!I:K,2,FALSE)</f>
        <v>4639</v>
      </c>
      <c r="K13" s="23">
        <f>VLOOKUP(A13,чеки!I:K,3,FALSE)</f>
        <v>29.21</v>
      </c>
      <c r="L13" s="24">
        <v>53088.32</v>
      </c>
      <c r="M13" s="25">
        <v>120928.97</v>
      </c>
      <c r="N13" s="22">
        <f>VLOOKUP(A13,чеки!M:O,2,FALSE)</f>
        <v>2065</v>
      </c>
      <c r="O13" s="23">
        <f>VLOOKUP(A13,чеки!M:O,3,FALSE)</f>
        <v>26.45</v>
      </c>
      <c r="P13" s="24">
        <v>12817.41</v>
      </c>
      <c r="Q13" s="25">
        <v>40917.879999999997</v>
      </c>
      <c r="R13" s="22">
        <f>VLOOKUP(A13,чеки!Q:S,2,FALSE)</f>
        <v>1484</v>
      </c>
      <c r="S13" s="23">
        <f>VLOOKUP(A13,чеки!Q:S,3,FALSE)</f>
        <v>25.98</v>
      </c>
      <c r="T13" s="24">
        <v>13051.93</v>
      </c>
      <c r="U13" s="25">
        <v>32265.64</v>
      </c>
      <c r="V13" s="22">
        <f>VLOOKUP(A13,чеки!U:W,2,FALSE)</f>
        <v>2518</v>
      </c>
      <c r="W13" s="23">
        <f>VLOOKUP(A13,чеки!U:W,3,FALSE)</f>
        <v>41.69</v>
      </c>
      <c r="X13" s="24">
        <v>49082.86</v>
      </c>
      <c r="Y13" s="25">
        <v>101343</v>
      </c>
      <c r="Z13" s="22">
        <f>VLOOKUP(A13,чеки!Y:AA,2,FALSE)</f>
        <v>3455</v>
      </c>
      <c r="AA13" s="23">
        <f>VLOOKUP(A13,чеки!Y:AA,3,FALSE)</f>
        <v>41.76</v>
      </c>
      <c r="AB13" s="24">
        <v>63477.599999999999</v>
      </c>
      <c r="AC13" s="25">
        <v>138899.70000000001</v>
      </c>
      <c r="AD13" s="22">
        <f>VLOOKUP(A13,чеки!AC:AE,2,FALSE)</f>
        <v>3421</v>
      </c>
      <c r="AE13" s="23">
        <f>VLOOKUP(A13,чеки!AC:AE,3,FALSE)</f>
        <v>42.04</v>
      </c>
      <c r="AF13" s="24">
        <v>61692.71</v>
      </c>
      <c r="AG13" s="25">
        <v>138827</v>
      </c>
      <c r="AH13" s="22">
        <f>VLOOKUP(A13,чеки!AG:AI,2,FALSE)</f>
        <v>4746</v>
      </c>
      <c r="AI13" s="23">
        <f>VLOOKUP(A13,чеки!AG:AI,3,FALSE)</f>
        <v>42.01</v>
      </c>
      <c r="AJ13" s="24">
        <v>87453.32</v>
      </c>
      <c r="AK13" s="25">
        <v>194151.5</v>
      </c>
      <c r="AL13" s="22">
        <f>VLOOKUP(A13,чеки!AK:AM,2,FALSE)</f>
        <v>5291</v>
      </c>
      <c r="AM13" s="23">
        <f>VLOOKUP(A13,чеки!AK:AM,3,FALSE)</f>
        <v>44.51</v>
      </c>
      <c r="AN13" s="24">
        <v>100177.85</v>
      </c>
      <c r="AO13" s="25">
        <v>229724.07</v>
      </c>
      <c r="AP13" s="22">
        <f>VLOOKUP(A13,чеки!AO:AQ,2,FALSE)</f>
        <v>4586</v>
      </c>
      <c r="AQ13" s="23">
        <f>VLOOKUP(A13,чеки!AO:AQ,3,FALSE)</f>
        <v>44.25</v>
      </c>
      <c r="AR13" s="24">
        <v>93148.54</v>
      </c>
      <c r="AS13" s="25">
        <v>196779.72</v>
      </c>
      <c r="AT13" s="22">
        <f>VLOOKUP(A13,чеки!AS:AU,2,FALSE)</f>
        <v>4201</v>
      </c>
      <c r="AU13" s="23">
        <f>VLOOKUP(A13,чеки!AS:AU,3,FALSE)</f>
        <v>45.82</v>
      </c>
      <c r="AV13" s="24">
        <v>88285.88</v>
      </c>
      <c r="AW13" s="25">
        <v>185678.33</v>
      </c>
      <c r="AX13" s="22">
        <f>VLOOKUP(A13,чеки!AW:AY,2,FALSE)</f>
        <v>3352</v>
      </c>
      <c r="AY13" s="23">
        <f>VLOOKUP(A13,чеки!AW:AY,3,FALSE)</f>
        <v>48.59</v>
      </c>
      <c r="AZ13" s="24">
        <v>71573.56</v>
      </c>
      <c r="BA13" s="25">
        <v>157477.6</v>
      </c>
      <c r="BB13" s="22">
        <f>VLOOKUP(A13,чеки!BA:BC,2,FALSE)</f>
        <v>3685</v>
      </c>
      <c r="BC13" s="23">
        <f>VLOOKUP(A13,чеки!BA:BC,3,FALSE)</f>
        <v>48.32</v>
      </c>
      <c r="BD13" s="24">
        <v>77249.600000000006</v>
      </c>
      <c r="BE13" s="25">
        <v>172292.77</v>
      </c>
      <c r="BF13" s="22">
        <f>VLOOKUP(A13,чеки!BE:BG,2,FALSE)</f>
        <v>4445</v>
      </c>
      <c r="BG13" s="23">
        <f>VLOOKUP(A13,чеки!BE:BG,3,FALSE)</f>
        <v>51.33</v>
      </c>
      <c r="BH13" s="24">
        <v>108425.49</v>
      </c>
      <c r="BI13" s="25">
        <v>222297.1</v>
      </c>
      <c r="BJ13" s="22">
        <f>VLOOKUP(A13,чеки!BI:BK,2,FALSE)</f>
        <v>4417</v>
      </c>
      <c r="BK13" s="23">
        <f>VLOOKUP(A13,чеки!BI:BK,3,FALSE)</f>
        <v>52.37</v>
      </c>
      <c r="BL13" s="24">
        <v>112953.96</v>
      </c>
      <c r="BM13" s="25">
        <v>224992.87</v>
      </c>
      <c r="BN13" s="22">
        <f>VLOOKUP(A13,чеки!BM:BO,2,FALSE)</f>
        <v>3926</v>
      </c>
      <c r="BO13" s="23">
        <f>VLOOKUP(A13,чеки!BM:BO,3,FALSE)</f>
        <v>52.25</v>
      </c>
      <c r="BP13" s="24">
        <v>99030.37</v>
      </c>
      <c r="BQ13" s="25">
        <v>200814.4</v>
      </c>
      <c r="BR13" s="22">
        <f>VLOOKUP(A13,чеки!BQ:BS,2,FALSE)</f>
        <v>3730</v>
      </c>
      <c r="BS13" s="23">
        <f>VLOOKUP(A13,чеки!BQ:BS,3,FALSE)</f>
        <v>52.97</v>
      </c>
      <c r="BT13" s="24">
        <v>96428.01</v>
      </c>
      <c r="BU13" s="25">
        <v>192569.78</v>
      </c>
      <c r="BV13" s="22"/>
      <c r="BW13" s="23"/>
      <c r="BX13" s="24">
        <v>44932.34</v>
      </c>
      <c r="BY13" s="25">
        <v>94112.8</v>
      </c>
      <c r="BZ13" s="22">
        <f>VLOOKUP(A13,чеки!BY:CA,2,FALSE)</f>
        <v>2971.35</v>
      </c>
      <c r="CA13" s="23">
        <f>VLOOKUP(A13,чеки!BY:CA,3,FALSE)</f>
        <v>50.73</v>
      </c>
      <c r="CB13" s="24">
        <f t="shared" si="0"/>
        <v>69645.126999999993</v>
      </c>
      <c r="CC13" s="25">
        <f t="shared" si="1"/>
        <v>145874.84</v>
      </c>
      <c r="CD13" s="26">
        <f t="shared" si="2"/>
        <v>73696.350000000006</v>
      </c>
      <c r="CE13" s="26">
        <f t="shared" si="3"/>
        <v>41.983157894736848</v>
      </c>
      <c r="CF13" s="27">
        <v>1379016.977</v>
      </c>
      <c r="CG13" s="25">
        <v>2973277</v>
      </c>
      <c r="CH13" s="1"/>
      <c r="CI13" s="1"/>
      <c r="CJ13" s="1"/>
      <c r="CK13" s="1"/>
      <c r="CL13" s="1"/>
      <c r="CM13" s="1"/>
    </row>
    <row r="14" spans="1:91" ht="22" x14ac:dyDescent="0.2">
      <c r="A14" s="34" t="s">
        <v>34</v>
      </c>
      <c r="B14" s="22"/>
      <c r="C14" s="23"/>
      <c r="D14" s="24"/>
      <c r="E14" s="25"/>
      <c r="F14" s="22"/>
      <c r="G14" s="23"/>
      <c r="H14" s="24"/>
      <c r="I14" s="25"/>
      <c r="J14" s="22"/>
      <c r="K14" s="23"/>
      <c r="L14" s="24"/>
      <c r="M14" s="25"/>
      <c r="N14" s="22"/>
      <c r="O14" s="23"/>
      <c r="P14" s="24"/>
      <c r="Q14" s="25"/>
      <c r="R14" s="22"/>
      <c r="S14" s="23"/>
      <c r="T14" s="24"/>
      <c r="U14" s="25"/>
      <c r="V14" s="22"/>
      <c r="W14" s="23"/>
      <c r="X14" s="24"/>
      <c r="Y14" s="25"/>
      <c r="Z14" s="22"/>
      <c r="AA14" s="23"/>
      <c r="AB14" s="24"/>
      <c r="AC14" s="25"/>
      <c r="AD14" s="22"/>
      <c r="AE14" s="23"/>
      <c r="AF14" s="24"/>
      <c r="AG14" s="25"/>
      <c r="AH14" s="22"/>
      <c r="AI14" s="23"/>
      <c r="AJ14" s="24"/>
      <c r="AK14" s="25"/>
      <c r="AL14" s="22"/>
      <c r="AM14" s="23"/>
      <c r="AN14" s="24"/>
      <c r="AO14" s="25"/>
      <c r="AP14" s="22"/>
      <c r="AQ14" s="23"/>
      <c r="AR14" s="24"/>
      <c r="AS14" s="25"/>
      <c r="AT14" s="22"/>
      <c r="AU14" s="23"/>
      <c r="AV14" s="24"/>
      <c r="AW14" s="25"/>
      <c r="AX14" s="22"/>
      <c r="AY14" s="23"/>
      <c r="AZ14" s="24"/>
      <c r="BA14" s="25"/>
      <c r="BB14" s="22"/>
      <c r="BC14" s="23"/>
      <c r="BD14" s="24"/>
      <c r="BE14" s="25"/>
      <c r="BF14" s="22">
        <f>VLOOKUP(A14,чеки!BE:BG,2,FALSE)</f>
        <v>297</v>
      </c>
      <c r="BG14" s="23">
        <f>VLOOKUP(A14,чеки!BE:BG,3,FALSE)</f>
        <v>38.32</v>
      </c>
      <c r="BH14" s="24">
        <v>6622.65</v>
      </c>
      <c r="BI14" s="25">
        <v>11380.5</v>
      </c>
      <c r="BJ14" s="22">
        <f>VLOOKUP(A14,чеки!BI:BK,2,FALSE)</f>
        <v>3482</v>
      </c>
      <c r="BK14" s="23">
        <f>VLOOKUP(A14,чеки!BI:BK,3,FALSE)</f>
        <v>36.44</v>
      </c>
      <c r="BL14" s="24">
        <v>71849.399999999994</v>
      </c>
      <c r="BM14" s="25">
        <v>126382.57</v>
      </c>
      <c r="BN14" s="22">
        <f>VLOOKUP(A14,чеки!BM:BO,2,FALSE)</f>
        <v>5930</v>
      </c>
      <c r="BO14" s="23">
        <f>VLOOKUP(A14,чеки!BM:BO,3,FALSE)</f>
        <v>36.11</v>
      </c>
      <c r="BP14" s="24">
        <v>118763.92</v>
      </c>
      <c r="BQ14" s="25">
        <v>213835.89</v>
      </c>
      <c r="BR14" s="22">
        <f>VLOOKUP(A14,чеки!BQ:BS,2,FALSE)</f>
        <v>6739</v>
      </c>
      <c r="BS14" s="23">
        <f>VLOOKUP(A14,чеки!BQ:BS,3,FALSE)</f>
        <v>37.630000000000003</v>
      </c>
      <c r="BT14" s="24">
        <v>139296.70000000001</v>
      </c>
      <c r="BU14" s="25">
        <v>252730.12</v>
      </c>
      <c r="BV14" s="22"/>
      <c r="BW14" s="23"/>
      <c r="BX14" s="24">
        <v>105868.89</v>
      </c>
      <c r="BY14" s="25">
        <v>197277</v>
      </c>
      <c r="BZ14" s="22">
        <f>VLOOKUP(A14,чеки!BY:CA,2,FALSE)</f>
        <v>8275.4499999999989</v>
      </c>
      <c r="CA14" s="23">
        <f>VLOOKUP(A14,чеки!BY:CA,3,FALSE)</f>
        <v>37.049999999999997</v>
      </c>
      <c r="CB14" s="24">
        <f>BX14/20*31</f>
        <v>164096.77949999998</v>
      </c>
      <c r="CC14" s="25">
        <f>BY14/20*31</f>
        <v>305779.35000000003</v>
      </c>
      <c r="CD14" s="26">
        <f t="shared" si="2"/>
        <v>24723.449999999997</v>
      </c>
      <c r="CE14" s="26">
        <f t="shared" si="3"/>
        <v>37.11</v>
      </c>
      <c r="CF14" s="27">
        <v>500629.44949999999</v>
      </c>
      <c r="CG14" s="25">
        <v>910108.42999999993</v>
      </c>
      <c r="CH14" s="1"/>
      <c r="CI14" s="1"/>
      <c r="CJ14" s="1"/>
      <c r="CK14" s="1"/>
      <c r="CL14" s="1"/>
      <c r="CM14" s="1"/>
    </row>
    <row r="15" spans="1:91" ht="22" x14ac:dyDescent="0.2">
      <c r="A15" s="34" t="s">
        <v>42</v>
      </c>
      <c r="B15" s="22"/>
      <c r="C15" s="23"/>
      <c r="D15" s="24"/>
      <c r="E15" s="25"/>
      <c r="F15" s="22"/>
      <c r="G15" s="23"/>
      <c r="H15" s="24"/>
      <c r="I15" s="25"/>
      <c r="J15" s="22"/>
      <c r="K15" s="23"/>
      <c r="L15" s="24"/>
      <c r="M15" s="25"/>
      <c r="N15" s="22"/>
      <c r="O15" s="23"/>
      <c r="P15" s="24"/>
      <c r="Q15" s="25"/>
      <c r="R15" s="22"/>
      <c r="S15" s="23"/>
      <c r="T15" s="24"/>
      <c r="U15" s="25"/>
      <c r="V15" s="22"/>
      <c r="W15" s="23"/>
      <c r="X15" s="24"/>
      <c r="Y15" s="25"/>
      <c r="Z15" s="22"/>
      <c r="AA15" s="23"/>
      <c r="AB15" s="24"/>
      <c r="AC15" s="25"/>
      <c r="AD15" s="22"/>
      <c r="AE15" s="23"/>
      <c r="AF15" s="24"/>
      <c r="AG15" s="25"/>
      <c r="AH15" s="22"/>
      <c r="AI15" s="23"/>
      <c r="AJ15" s="24"/>
      <c r="AK15" s="25"/>
      <c r="AL15" s="22"/>
      <c r="AM15" s="23"/>
      <c r="AN15" s="24"/>
      <c r="AO15" s="25"/>
      <c r="AP15" s="22"/>
      <c r="AQ15" s="23"/>
      <c r="AR15" s="24"/>
      <c r="AS15" s="25"/>
      <c r="AT15" s="22">
        <f>VLOOKUP(A15,чеки!AS:AU,2,FALSE)</f>
        <v>702</v>
      </c>
      <c r="AU15" s="23">
        <f>VLOOKUP(A15,чеки!AS:AU,3,FALSE)</f>
        <v>61.67</v>
      </c>
      <c r="AV15" s="24">
        <v>21306.26</v>
      </c>
      <c r="AW15" s="25">
        <v>43242</v>
      </c>
      <c r="AX15" s="22">
        <f>VLOOKUP(A15,чеки!AW:AY,2,FALSE)</f>
        <v>1794</v>
      </c>
      <c r="AY15" s="23">
        <f>VLOOKUP(A15,чеки!AW:AY,3,FALSE)</f>
        <v>36.89</v>
      </c>
      <c r="AZ15" s="24">
        <v>30323.02</v>
      </c>
      <c r="BA15" s="25">
        <v>66156.429999999993</v>
      </c>
      <c r="BB15" s="22">
        <f>VLOOKUP(A15,чеки!BA:BC,2,FALSE)</f>
        <v>2282</v>
      </c>
      <c r="BC15" s="23">
        <f>VLOOKUP(A15,чеки!BA:BC,3,FALSE)</f>
        <v>36.96</v>
      </c>
      <c r="BD15" s="24">
        <v>41372.370000000003</v>
      </c>
      <c r="BE15" s="25">
        <v>84024.62</v>
      </c>
      <c r="BF15" s="22">
        <f>VLOOKUP(A15,чеки!BE:BG,2,FALSE)</f>
        <v>2863</v>
      </c>
      <c r="BG15" s="23">
        <f>VLOOKUP(A15,чеки!BE:BG,3,FALSE)</f>
        <v>35.17</v>
      </c>
      <c r="BH15" s="24">
        <v>51632.09</v>
      </c>
      <c r="BI15" s="25">
        <v>100393.8</v>
      </c>
      <c r="BJ15" s="22">
        <f>VLOOKUP(A15,чеки!BI:BK,2,FALSE)</f>
        <v>2141</v>
      </c>
      <c r="BK15" s="23">
        <f>VLOOKUP(A15,чеки!BI:BK,3,FALSE)</f>
        <v>37.61</v>
      </c>
      <c r="BL15" s="24">
        <v>40606.06</v>
      </c>
      <c r="BM15" s="25">
        <v>80149.919999999998</v>
      </c>
      <c r="BN15" s="22">
        <f>VLOOKUP(A15,чеки!BM:BO,2,FALSE)</f>
        <v>2222</v>
      </c>
      <c r="BO15" s="23">
        <f>VLOOKUP(A15,чеки!BM:BO,3,FALSE)</f>
        <v>35.58</v>
      </c>
      <c r="BP15" s="24">
        <v>39175.980000000003</v>
      </c>
      <c r="BQ15" s="25">
        <v>78452</v>
      </c>
      <c r="BR15" s="22">
        <f>VLOOKUP(A15,чеки!BQ:BS,2,FALSE)</f>
        <v>2802</v>
      </c>
      <c r="BS15" s="23">
        <f>VLOOKUP(A15,чеки!BQ:BS,3,FALSE)</f>
        <v>31.84</v>
      </c>
      <c r="BT15" s="24">
        <v>44107.42</v>
      </c>
      <c r="BU15" s="25">
        <v>88778.68</v>
      </c>
      <c r="BV15" s="22"/>
      <c r="BW15" s="23"/>
      <c r="BX15" s="24">
        <v>34926.97</v>
      </c>
      <c r="BY15" s="25">
        <v>70583.5</v>
      </c>
      <c r="BZ15" s="22">
        <f>VLOOKUP(A15,чеки!BY:CA,2,FALSE)</f>
        <v>3341.7999999999997</v>
      </c>
      <c r="CA15" s="23">
        <f>VLOOKUP(A15,чеки!BY:CA,3,FALSE)</f>
        <v>32.909999999999997</v>
      </c>
      <c r="CB15" s="24">
        <f t="shared" ref="CB15:CB23" si="4">BX15/20*31</f>
        <v>54136.803500000002</v>
      </c>
      <c r="CC15" s="25">
        <f t="shared" ref="CC15:CC23" si="5">BY15/20*31</f>
        <v>109404.425</v>
      </c>
      <c r="CD15" s="26">
        <f t="shared" si="2"/>
        <v>18147.8</v>
      </c>
      <c r="CE15" s="26">
        <f t="shared" si="3"/>
        <v>38.578749999999999</v>
      </c>
      <c r="CF15" s="27">
        <v>322660.00349999993</v>
      </c>
      <c r="CG15" s="25">
        <v>650601.875</v>
      </c>
      <c r="CH15" s="1"/>
      <c r="CI15" s="1"/>
      <c r="CJ15" s="1"/>
      <c r="CK15" s="1"/>
      <c r="CL15" s="1"/>
      <c r="CM15" s="1"/>
    </row>
    <row r="16" spans="1:91" x14ac:dyDescent="0.2">
      <c r="A16" s="34" t="s">
        <v>45</v>
      </c>
      <c r="B16" s="22"/>
      <c r="C16" s="23"/>
      <c r="D16" s="24"/>
      <c r="E16" s="25"/>
      <c r="F16" s="22"/>
      <c r="G16" s="23"/>
      <c r="H16" s="24"/>
      <c r="I16" s="25"/>
      <c r="J16" s="22"/>
      <c r="K16" s="23"/>
      <c r="L16" s="24"/>
      <c r="M16" s="25"/>
      <c r="N16" s="22"/>
      <c r="O16" s="23"/>
      <c r="P16" s="24"/>
      <c r="Q16" s="25"/>
      <c r="R16" s="22"/>
      <c r="S16" s="23"/>
      <c r="T16" s="24"/>
      <c r="U16" s="25"/>
      <c r="V16" s="22"/>
      <c r="W16" s="23"/>
      <c r="X16" s="24"/>
      <c r="Y16" s="25"/>
      <c r="Z16" s="22"/>
      <c r="AA16" s="23"/>
      <c r="AB16" s="24"/>
      <c r="AC16" s="25"/>
      <c r="AD16" s="22"/>
      <c r="AE16" s="23"/>
      <c r="AF16" s="24"/>
      <c r="AG16" s="25"/>
      <c r="AH16" s="22"/>
      <c r="AI16" s="23"/>
      <c r="AJ16" s="24"/>
      <c r="AK16" s="25"/>
      <c r="AL16" s="22"/>
      <c r="AM16" s="23"/>
      <c r="AN16" s="24"/>
      <c r="AO16" s="25"/>
      <c r="AP16" s="22"/>
      <c r="AQ16" s="23"/>
      <c r="AR16" s="24"/>
      <c r="AS16" s="25"/>
      <c r="AT16" s="22">
        <f>VLOOKUP(A16,чеки!AS:AU,2,FALSE)</f>
        <v>5435</v>
      </c>
      <c r="AU16" s="23">
        <f>VLOOKUP(A16,чеки!AS:AU,3,FALSE)</f>
        <v>34.28</v>
      </c>
      <c r="AV16" s="24">
        <v>103336.62</v>
      </c>
      <c r="AW16" s="25">
        <v>184108.98</v>
      </c>
      <c r="AX16" s="22">
        <f>VLOOKUP(A16,чеки!AW:AY,2,FALSE)</f>
        <v>8341</v>
      </c>
      <c r="AY16" s="23">
        <f>VLOOKUP(A16,чеки!AW:AY,3,FALSE)</f>
        <v>43.05</v>
      </c>
      <c r="AZ16" s="24">
        <v>221981.41</v>
      </c>
      <c r="BA16" s="25">
        <v>358655.02</v>
      </c>
      <c r="BB16" s="22">
        <f>VLOOKUP(A16,чеки!BA:BC,2,FALSE)</f>
        <v>8394</v>
      </c>
      <c r="BC16" s="23">
        <f>VLOOKUP(A16,чеки!BA:BC,3,FALSE)</f>
        <v>39.46</v>
      </c>
      <c r="BD16" s="24">
        <v>209251.39</v>
      </c>
      <c r="BE16" s="25">
        <v>330470.02</v>
      </c>
      <c r="BF16" s="22">
        <f>VLOOKUP(A16,чеки!BE:BG,2,FALSE)</f>
        <v>6343</v>
      </c>
      <c r="BG16" s="23">
        <f>VLOOKUP(A16,чеки!BE:BG,3,FALSE)</f>
        <v>39.18</v>
      </c>
      <c r="BH16" s="24">
        <v>157844.68</v>
      </c>
      <c r="BI16" s="25">
        <v>248113.55</v>
      </c>
      <c r="BJ16" s="22">
        <f>VLOOKUP(A16,чеки!BI:BK,2,FALSE)</f>
        <v>7881</v>
      </c>
      <c r="BK16" s="23">
        <f>VLOOKUP(A16,чеки!BI:BK,3,FALSE)</f>
        <v>41.93</v>
      </c>
      <c r="BL16" s="24">
        <v>204050.05</v>
      </c>
      <c r="BM16" s="25">
        <v>329814.2</v>
      </c>
      <c r="BN16" s="22">
        <f>VLOOKUP(A16,чеки!BM:BO,2,FALSE)</f>
        <v>8600</v>
      </c>
      <c r="BO16" s="23">
        <f>VLOOKUP(A16,чеки!BM:BO,3,FALSE)</f>
        <v>40.83</v>
      </c>
      <c r="BP16" s="24">
        <v>219531.19</v>
      </c>
      <c r="BQ16" s="25">
        <v>351333.3</v>
      </c>
      <c r="BR16" s="22">
        <f>VLOOKUP(A16,чеки!BQ:BS,2,FALSE)</f>
        <v>9696</v>
      </c>
      <c r="BS16" s="23">
        <f>VLOOKUP(A16,чеки!BQ:BS,3,FALSE)</f>
        <v>41.79</v>
      </c>
      <c r="BT16" s="24">
        <v>245960.84</v>
      </c>
      <c r="BU16" s="25">
        <v>404044.2</v>
      </c>
      <c r="BV16" s="22"/>
      <c r="BW16" s="23"/>
      <c r="BX16" s="24">
        <v>175740.55</v>
      </c>
      <c r="BY16" s="25">
        <v>294152.09999999998</v>
      </c>
      <c r="BZ16" s="22">
        <f>VLOOKUP(A16,чеки!BY:CA,2,FALSE)</f>
        <v>10713.6</v>
      </c>
      <c r="CA16" s="23">
        <f>VLOOKUP(A16,чеки!BY:CA,3,FALSE)</f>
        <v>42.69</v>
      </c>
      <c r="CB16" s="24">
        <f t="shared" si="4"/>
        <v>272397.85249999998</v>
      </c>
      <c r="CC16" s="25">
        <f t="shared" si="5"/>
        <v>455935.755</v>
      </c>
      <c r="CD16" s="26">
        <f t="shared" si="2"/>
        <v>65403.6</v>
      </c>
      <c r="CE16" s="26">
        <f t="shared" si="3"/>
        <v>40.401250000000005</v>
      </c>
      <c r="CF16" s="27">
        <v>1634354.0325</v>
      </c>
      <c r="CG16" s="25">
        <v>2662475.0249999999</v>
      </c>
      <c r="CH16" s="1"/>
      <c r="CI16" s="1"/>
      <c r="CJ16" s="1"/>
      <c r="CK16" s="1"/>
      <c r="CL16" s="1"/>
      <c r="CM16" s="1"/>
    </row>
    <row r="17" spans="1:91" x14ac:dyDescent="0.2">
      <c r="A17" s="34" t="s">
        <v>46</v>
      </c>
      <c r="B17" s="22"/>
      <c r="C17" s="23"/>
      <c r="D17" s="24"/>
      <c r="E17" s="25"/>
      <c r="F17" s="22"/>
      <c r="G17" s="23"/>
      <c r="H17" s="24"/>
      <c r="I17" s="25"/>
      <c r="J17" s="22"/>
      <c r="K17" s="23"/>
      <c r="L17" s="24"/>
      <c r="M17" s="25"/>
      <c r="N17" s="22"/>
      <c r="O17" s="23"/>
      <c r="P17" s="24"/>
      <c r="Q17" s="25"/>
      <c r="R17" s="22"/>
      <c r="S17" s="23"/>
      <c r="T17" s="24"/>
      <c r="U17" s="25"/>
      <c r="V17" s="22"/>
      <c r="W17" s="23"/>
      <c r="X17" s="24"/>
      <c r="Y17" s="25"/>
      <c r="Z17" s="22"/>
      <c r="AA17" s="23"/>
      <c r="AB17" s="24"/>
      <c r="AC17" s="25"/>
      <c r="AD17" s="22"/>
      <c r="AE17" s="23"/>
      <c r="AF17" s="24"/>
      <c r="AG17" s="25"/>
      <c r="AH17" s="22"/>
      <c r="AI17" s="23"/>
      <c r="AJ17" s="24"/>
      <c r="AK17" s="25"/>
      <c r="AL17" s="22"/>
      <c r="AM17" s="23"/>
      <c r="AN17" s="24"/>
      <c r="AO17" s="25"/>
      <c r="AP17" s="22"/>
      <c r="AQ17" s="23"/>
      <c r="AR17" s="24"/>
      <c r="AS17" s="25"/>
      <c r="AT17" s="22"/>
      <c r="AU17" s="23"/>
      <c r="AV17" s="24"/>
      <c r="AW17" s="25"/>
      <c r="AX17" s="22"/>
      <c r="AY17" s="23"/>
      <c r="AZ17" s="24"/>
      <c r="BA17" s="25"/>
      <c r="BB17" s="22">
        <f>VLOOKUP(A17,чеки!BA:BC,2,FALSE)</f>
        <v>970</v>
      </c>
      <c r="BC17" s="23">
        <f>VLOOKUP(A17,чеки!BA:BC,3,FALSE)</f>
        <v>39.159999999999997</v>
      </c>
      <c r="BD17" s="24">
        <v>21749.09</v>
      </c>
      <c r="BE17" s="25">
        <v>37741</v>
      </c>
      <c r="BF17" s="22">
        <f>VLOOKUP(A17,чеки!BE:BG,2,FALSE)</f>
        <v>8659</v>
      </c>
      <c r="BG17" s="23">
        <f>VLOOKUP(A17,чеки!BE:BG,3,FALSE)</f>
        <v>40.18</v>
      </c>
      <c r="BH17" s="24">
        <v>207658.08</v>
      </c>
      <c r="BI17" s="25">
        <v>352461</v>
      </c>
      <c r="BJ17" s="22">
        <f>VLOOKUP(A17,чеки!BI:BK,2,FALSE)</f>
        <v>9601</v>
      </c>
      <c r="BK17" s="23">
        <f>VLOOKUP(A17,чеки!BI:BK,3,FALSE)</f>
        <v>41.55</v>
      </c>
      <c r="BL17" s="24">
        <v>235224.18</v>
      </c>
      <c r="BM17" s="25">
        <v>397493.04</v>
      </c>
      <c r="BN17" s="22">
        <f>VLOOKUP(A17,чеки!BM:BO,2,FALSE)</f>
        <v>10665</v>
      </c>
      <c r="BO17" s="23">
        <f>VLOOKUP(A17,чеки!BM:BO,3,FALSE)</f>
        <v>39.97</v>
      </c>
      <c r="BP17" s="24">
        <v>251150.62</v>
      </c>
      <c r="BQ17" s="25">
        <v>424809.5</v>
      </c>
      <c r="BR17" s="22">
        <f>VLOOKUP(A17,чеки!BQ:BS,2,FALSE)</f>
        <v>12232</v>
      </c>
      <c r="BS17" s="23">
        <f>VLOOKUP(A17,чеки!BQ:BS,3,FALSE)</f>
        <v>40.369999999999997</v>
      </c>
      <c r="BT17" s="24">
        <v>285262.73</v>
      </c>
      <c r="BU17" s="25">
        <v>490875.83</v>
      </c>
      <c r="BV17" s="22"/>
      <c r="BW17" s="23"/>
      <c r="BX17" s="24">
        <v>208831.7</v>
      </c>
      <c r="BY17" s="25">
        <v>357849.63</v>
      </c>
      <c r="BZ17" s="22">
        <f>VLOOKUP(A17,чеки!BY:CA,2,FALSE)</f>
        <v>13249.4</v>
      </c>
      <c r="CA17" s="23">
        <f>VLOOKUP(A17,чеки!BY:CA,3,FALSE)</f>
        <v>42.09</v>
      </c>
      <c r="CB17" s="24">
        <f t="shared" si="4"/>
        <v>323689.13500000001</v>
      </c>
      <c r="CC17" s="25">
        <f t="shared" si="5"/>
        <v>554666.92650000006</v>
      </c>
      <c r="CD17" s="26">
        <f t="shared" si="2"/>
        <v>55376.4</v>
      </c>
      <c r="CE17" s="26">
        <f t="shared" si="3"/>
        <v>40.553333333333335</v>
      </c>
      <c r="CF17" s="27">
        <v>1324733.835</v>
      </c>
      <c r="CG17" s="25">
        <v>2258047.2965000002</v>
      </c>
      <c r="CH17" s="1"/>
      <c r="CI17" s="1"/>
      <c r="CJ17" s="1"/>
      <c r="CK17" s="1"/>
      <c r="CL17" s="1"/>
      <c r="CM17" s="1"/>
    </row>
    <row r="18" spans="1:91" ht="22" x14ac:dyDescent="0.2">
      <c r="A18" s="34" t="s">
        <v>50</v>
      </c>
      <c r="B18" s="22"/>
      <c r="C18" s="23"/>
      <c r="D18" s="24"/>
      <c r="E18" s="25"/>
      <c r="F18" s="22"/>
      <c r="G18" s="23"/>
      <c r="H18" s="24"/>
      <c r="I18" s="25"/>
      <c r="J18" s="22"/>
      <c r="K18" s="23"/>
      <c r="L18" s="24"/>
      <c r="M18" s="25"/>
      <c r="N18" s="22"/>
      <c r="O18" s="23"/>
      <c r="P18" s="24"/>
      <c r="Q18" s="25"/>
      <c r="R18" s="22"/>
      <c r="S18" s="23"/>
      <c r="T18" s="24"/>
      <c r="U18" s="25"/>
      <c r="V18" s="22"/>
      <c r="W18" s="23"/>
      <c r="X18" s="24"/>
      <c r="Y18" s="25"/>
      <c r="Z18" s="22"/>
      <c r="AA18" s="23"/>
      <c r="AB18" s="24"/>
      <c r="AC18" s="25"/>
      <c r="AD18" s="22"/>
      <c r="AE18" s="23"/>
      <c r="AF18" s="24"/>
      <c r="AG18" s="25"/>
      <c r="AH18" s="22"/>
      <c r="AI18" s="23"/>
      <c r="AJ18" s="24"/>
      <c r="AK18" s="25"/>
      <c r="AL18" s="22"/>
      <c r="AM18" s="23"/>
      <c r="AN18" s="24"/>
      <c r="AO18" s="25"/>
      <c r="AP18" s="22"/>
      <c r="AQ18" s="23"/>
      <c r="AR18" s="24"/>
      <c r="AS18" s="25"/>
      <c r="AT18" s="22">
        <f>VLOOKUP(A18,чеки!AS:AU,2,FALSE)</f>
        <v>1793</v>
      </c>
      <c r="AU18" s="23">
        <f>VLOOKUP(A18,чеки!AS:AU,3,FALSE)</f>
        <v>35.520000000000003</v>
      </c>
      <c r="AV18" s="24">
        <v>36806.68</v>
      </c>
      <c r="AW18" s="25">
        <v>63402</v>
      </c>
      <c r="AX18" s="22">
        <f>VLOOKUP(A18,чеки!AW:AY,2,FALSE)</f>
        <v>2493</v>
      </c>
      <c r="AY18" s="23">
        <f>VLOOKUP(A18,чеки!AW:AY,3,FALSE)</f>
        <v>36.92</v>
      </c>
      <c r="AZ18" s="24">
        <v>49470.76</v>
      </c>
      <c r="BA18" s="25">
        <v>91855.41</v>
      </c>
      <c r="BB18" s="22">
        <f>VLOOKUP(A18,чеки!BA:BC,2,FALSE)</f>
        <v>2401</v>
      </c>
      <c r="BC18" s="23">
        <f>VLOOKUP(A18,чеки!BA:BC,3,FALSE)</f>
        <v>34.799999999999997</v>
      </c>
      <c r="BD18" s="24">
        <v>47969.95</v>
      </c>
      <c r="BE18" s="25">
        <v>83259.039999999994</v>
      </c>
      <c r="BF18" s="22">
        <f>VLOOKUP(A18,чеки!BE:BG,2,FALSE)</f>
        <v>3053</v>
      </c>
      <c r="BG18" s="23">
        <f>VLOOKUP(A18,чеки!BE:BG,3,FALSE)</f>
        <v>36.659999999999997</v>
      </c>
      <c r="BH18" s="24">
        <v>63894.559999999998</v>
      </c>
      <c r="BI18" s="25">
        <v>111668</v>
      </c>
      <c r="BJ18" s="22">
        <f>VLOOKUP(A18,чеки!BI:BK,2,FALSE)</f>
        <v>2708</v>
      </c>
      <c r="BK18" s="23">
        <f>VLOOKUP(A18,чеки!BI:BK,3,FALSE)</f>
        <v>36.85</v>
      </c>
      <c r="BL18" s="24">
        <v>53747.99</v>
      </c>
      <c r="BM18" s="25">
        <v>99556.56</v>
      </c>
      <c r="BN18" s="22">
        <f>VLOOKUP(A18,чеки!BM:BO,2,FALSE)</f>
        <v>3459</v>
      </c>
      <c r="BO18" s="23">
        <f>VLOOKUP(A18,чеки!BM:BO,3,FALSE)</f>
        <v>36.54</v>
      </c>
      <c r="BP18" s="24">
        <v>70588.02</v>
      </c>
      <c r="BQ18" s="25">
        <v>126130.34</v>
      </c>
      <c r="BR18" s="22">
        <f>VLOOKUP(A18,чеки!BQ:BS,2,FALSE)</f>
        <v>4220</v>
      </c>
      <c r="BS18" s="23">
        <f>VLOOKUP(A18,чеки!BQ:BS,3,FALSE)</f>
        <v>35.72</v>
      </c>
      <c r="BT18" s="24">
        <v>84743.52</v>
      </c>
      <c r="BU18" s="25">
        <v>150444.06</v>
      </c>
      <c r="BV18" s="22"/>
      <c r="BW18" s="23"/>
      <c r="BX18" s="24">
        <v>59174.69</v>
      </c>
      <c r="BY18" s="25">
        <v>108380</v>
      </c>
      <c r="BZ18" s="22">
        <f>VLOOKUP(A18,чеки!BY:CA,2,FALSE)</f>
        <v>4721.3</v>
      </c>
      <c r="CA18" s="23">
        <f>VLOOKUP(A18,чеки!BY:CA,3,FALSE)</f>
        <v>35.770000000000003</v>
      </c>
      <c r="CB18" s="24">
        <f t="shared" si="4"/>
        <v>91720.769499999995</v>
      </c>
      <c r="CC18" s="25">
        <f t="shared" si="5"/>
        <v>167989</v>
      </c>
      <c r="CD18" s="26">
        <f t="shared" si="2"/>
        <v>24848.3</v>
      </c>
      <c r="CE18" s="26">
        <f t="shared" si="3"/>
        <v>36.097499999999997</v>
      </c>
      <c r="CF18" s="27">
        <v>498942.24949999998</v>
      </c>
      <c r="CG18" s="25">
        <v>894304.41</v>
      </c>
      <c r="CH18" s="1"/>
      <c r="CI18" s="1"/>
      <c r="CJ18" s="1"/>
      <c r="CK18" s="1"/>
      <c r="CL18" s="1"/>
      <c r="CM18" s="1"/>
    </row>
    <row r="19" spans="1:91" ht="22" x14ac:dyDescent="0.2">
      <c r="A19" s="34" t="s">
        <v>51</v>
      </c>
      <c r="B19" s="22">
        <f>VLOOKUP(A19,чеки!A:C,2,FALSE)</f>
        <v>1579</v>
      </c>
      <c r="C19" s="23">
        <f>VLOOKUP(A19,чеки!A:C,3,FALSE)</f>
        <v>29.6</v>
      </c>
      <c r="D19" s="24">
        <v>28428.73</v>
      </c>
      <c r="E19" s="25">
        <v>46714</v>
      </c>
      <c r="F19" s="22">
        <f>VLOOKUP(A19,чеки!E:G,2,FALSE)</f>
        <v>1764</v>
      </c>
      <c r="G19" s="23">
        <f>VLOOKUP(A19,чеки!E:G,3,FALSE)</f>
        <v>31.24</v>
      </c>
      <c r="H19" s="24">
        <v>33510.81</v>
      </c>
      <c r="I19" s="25">
        <v>55065.84</v>
      </c>
      <c r="J19" s="22">
        <f>VLOOKUP(A19,чеки!I:K,2,FALSE)</f>
        <v>1053</v>
      </c>
      <c r="K19" s="23">
        <f>VLOOKUP(A19,чеки!I:K,3,FALSE)</f>
        <v>31.41</v>
      </c>
      <c r="L19" s="24">
        <v>19546.11</v>
      </c>
      <c r="M19" s="25">
        <v>33071.32</v>
      </c>
      <c r="N19" s="22"/>
      <c r="O19" s="23"/>
      <c r="P19" s="24"/>
      <c r="Q19" s="25"/>
      <c r="R19" s="22">
        <f>VLOOKUP(A19,чеки!Q:S,2,FALSE)</f>
        <v>510</v>
      </c>
      <c r="S19" s="23">
        <f>VLOOKUP(A19,чеки!Q:S,3,FALSE)</f>
        <v>31.53</v>
      </c>
      <c r="T19" s="24">
        <v>10356.540000000001</v>
      </c>
      <c r="U19" s="25">
        <v>16082</v>
      </c>
      <c r="V19" s="22">
        <f>VLOOKUP(A19,чеки!U:W,2,FALSE)</f>
        <v>774</v>
      </c>
      <c r="W19" s="23">
        <f>VLOOKUP(A19,чеки!U:W,3,FALSE)</f>
        <v>32.61</v>
      </c>
      <c r="X19" s="24">
        <v>15879.69</v>
      </c>
      <c r="Y19" s="25">
        <v>25211.5</v>
      </c>
      <c r="Z19" s="22">
        <f>VLOOKUP(A19,чеки!Y:AA,2,FALSE)</f>
        <v>1175</v>
      </c>
      <c r="AA19" s="23">
        <f>VLOOKUP(A19,чеки!Y:AA,3,FALSE)</f>
        <v>30.41</v>
      </c>
      <c r="AB19" s="24">
        <v>23086.81</v>
      </c>
      <c r="AC19" s="25">
        <v>35695</v>
      </c>
      <c r="AD19" s="22">
        <f>VLOOKUP(A19,чеки!AC:AE,2,FALSE)</f>
        <v>1538</v>
      </c>
      <c r="AE19" s="23">
        <f>VLOOKUP(A19,чеки!AC:AE,3,FALSE)</f>
        <v>31.52</v>
      </c>
      <c r="AF19" s="24">
        <v>29944.38</v>
      </c>
      <c r="AG19" s="25">
        <v>48219</v>
      </c>
      <c r="AH19" s="22">
        <f>VLOOKUP(A19,чеки!AG:AI,2,FALSE)</f>
        <v>3170</v>
      </c>
      <c r="AI19" s="23">
        <f>VLOOKUP(A19,чеки!AG:AI,3,FALSE)</f>
        <v>31.37</v>
      </c>
      <c r="AJ19" s="24">
        <v>59331</v>
      </c>
      <c r="AK19" s="25">
        <v>99250</v>
      </c>
      <c r="AL19" s="22">
        <f>VLOOKUP(A19,чеки!AK:AM,2,FALSE)</f>
        <v>4352</v>
      </c>
      <c r="AM19" s="23">
        <f>VLOOKUP(A19,чеки!AK:AM,3,FALSE)</f>
        <v>30.61</v>
      </c>
      <c r="AN19" s="24">
        <v>79107.37</v>
      </c>
      <c r="AO19" s="25">
        <v>133129.53</v>
      </c>
      <c r="AP19" s="22">
        <f>VLOOKUP(A19,чеки!AO:AQ,2,FALSE)</f>
        <v>3542</v>
      </c>
      <c r="AQ19" s="23">
        <f>VLOOKUP(A19,чеки!AO:AQ,3,FALSE)</f>
        <v>32.700000000000003</v>
      </c>
      <c r="AR19" s="24">
        <v>70333.87</v>
      </c>
      <c r="AS19" s="25">
        <v>115662.9</v>
      </c>
      <c r="AT19" s="22">
        <f>VLOOKUP(A19,чеки!AS:AU,2,FALSE)</f>
        <v>3196</v>
      </c>
      <c r="AU19" s="23">
        <f>VLOOKUP(A19,чеки!AS:AU,3,FALSE)</f>
        <v>33.270000000000003</v>
      </c>
      <c r="AV19" s="24">
        <v>64088.66</v>
      </c>
      <c r="AW19" s="25">
        <v>106096.98</v>
      </c>
      <c r="AX19" s="22">
        <f>VLOOKUP(A19,чеки!AW:AY,2,FALSE)</f>
        <v>2763</v>
      </c>
      <c r="AY19" s="23">
        <f>VLOOKUP(A19,чеки!AW:AY,3,FALSE)</f>
        <v>33.11</v>
      </c>
      <c r="AZ19" s="24">
        <v>54467.22</v>
      </c>
      <c r="BA19" s="25">
        <v>91319</v>
      </c>
      <c r="BB19" s="22">
        <f>VLOOKUP(A19,чеки!BA:BC,2,FALSE)</f>
        <v>2016</v>
      </c>
      <c r="BC19" s="23">
        <f>VLOOKUP(A19,чеки!BA:BC,3,FALSE)</f>
        <v>34.17</v>
      </c>
      <c r="BD19" s="24">
        <v>42339.93</v>
      </c>
      <c r="BE19" s="25">
        <v>68672</v>
      </c>
      <c r="BF19" s="22">
        <f>VLOOKUP(A19,чеки!BE:BG,2,FALSE)</f>
        <v>2653</v>
      </c>
      <c r="BG19" s="23">
        <f>VLOOKUP(A19,чеки!BE:BG,3,FALSE)</f>
        <v>33.14</v>
      </c>
      <c r="BH19" s="24">
        <v>53185.98</v>
      </c>
      <c r="BI19" s="25">
        <v>87685.5</v>
      </c>
      <c r="BJ19" s="22">
        <f>VLOOKUP(A19,чеки!BI:BK,2,FALSE)</f>
        <v>2888</v>
      </c>
      <c r="BK19" s="23">
        <f>VLOOKUP(A19,чеки!BI:BK,3,FALSE)</f>
        <v>31.64</v>
      </c>
      <c r="BL19" s="24">
        <v>54689.94</v>
      </c>
      <c r="BM19" s="25">
        <v>90909</v>
      </c>
      <c r="BN19" s="22">
        <f>VLOOKUP(A19,чеки!BM:BO,2,FALSE)</f>
        <v>3681</v>
      </c>
      <c r="BO19" s="23">
        <f>VLOOKUP(A19,чеки!BM:BO,3,FALSE)</f>
        <v>31.03</v>
      </c>
      <c r="BP19" s="24">
        <v>68019.360000000001</v>
      </c>
      <c r="BQ19" s="25">
        <v>113158.5</v>
      </c>
      <c r="BR19" s="22">
        <f>VLOOKUP(A19,чеки!BQ:BS,2,FALSE)</f>
        <v>4401</v>
      </c>
      <c r="BS19" s="23">
        <f>VLOOKUP(A19,чеки!BQ:BS,3,FALSE)</f>
        <v>30.18</v>
      </c>
      <c r="BT19" s="24">
        <v>75500.160000000003</v>
      </c>
      <c r="BU19" s="25">
        <v>132519.32</v>
      </c>
      <c r="BV19" s="22"/>
      <c r="BW19" s="23"/>
      <c r="BX19" s="24">
        <v>60588.51</v>
      </c>
      <c r="BY19" s="25">
        <v>113313.5</v>
      </c>
      <c r="BZ19" s="22">
        <f>VLOOKUP(A19,чеки!BY:CA,2,FALSE)</f>
        <v>5748.95</v>
      </c>
      <c r="CA19" s="23">
        <f>VLOOKUP(A19,чеки!BY:CA,3,FALSE)</f>
        <v>30.57</v>
      </c>
      <c r="CB19" s="24">
        <f t="shared" si="4"/>
        <v>93912.190500000012</v>
      </c>
      <c r="CC19" s="25">
        <f t="shared" si="5"/>
        <v>175635.92500000002</v>
      </c>
      <c r="CD19" s="26">
        <f t="shared" si="2"/>
        <v>46803.95</v>
      </c>
      <c r="CE19" s="26">
        <f t="shared" si="3"/>
        <v>31.672777777777778</v>
      </c>
      <c r="CF19" s="27">
        <v>875728.75049999997</v>
      </c>
      <c r="CG19" s="25">
        <v>1474097.3149999999</v>
      </c>
      <c r="CH19" s="1"/>
      <c r="CI19" s="1"/>
      <c r="CJ19" s="1"/>
      <c r="CK19" s="1"/>
      <c r="CL19" s="1"/>
      <c r="CM19" s="1"/>
    </row>
    <row r="20" spans="1:91" ht="22" x14ac:dyDescent="0.2">
      <c r="A20" s="34" t="s">
        <v>54</v>
      </c>
      <c r="B20" s="22">
        <f>VLOOKUP(A20,чеки!A:C,2,FALSE)</f>
        <v>9671</v>
      </c>
      <c r="C20" s="23">
        <f>VLOOKUP(A20,чеки!A:C,3,FALSE)</f>
        <v>29.87</v>
      </c>
      <c r="D20" s="24">
        <v>127824.94</v>
      </c>
      <c r="E20" s="25">
        <v>268797.65000000002</v>
      </c>
      <c r="F20" s="22">
        <f>VLOOKUP(A20,чеки!E:G,2,FALSE)</f>
        <v>10937</v>
      </c>
      <c r="G20" s="23">
        <f>VLOOKUP(A20,чеки!E:G,3,FALSE)</f>
        <v>31.7</v>
      </c>
      <c r="H20" s="24">
        <v>162616.46</v>
      </c>
      <c r="I20" s="25">
        <v>328693.92</v>
      </c>
      <c r="J20" s="22">
        <f>VLOOKUP(A20,чеки!I:K,2,FALSE)</f>
        <v>9440</v>
      </c>
      <c r="K20" s="23">
        <f>VLOOKUP(A20,чеки!I:K,3,FALSE)</f>
        <v>31.15</v>
      </c>
      <c r="L20" s="24">
        <v>134383.29999999999</v>
      </c>
      <c r="M20" s="25">
        <v>275989.89</v>
      </c>
      <c r="N20" s="22">
        <f>VLOOKUP(A20,чеки!M:O,2,FALSE)</f>
        <v>2542</v>
      </c>
      <c r="O20" s="23">
        <f>VLOOKUP(A20,чеки!M:O,3,FALSE)</f>
        <v>26.19</v>
      </c>
      <c r="P20" s="24">
        <v>17629.05</v>
      </c>
      <c r="Q20" s="25">
        <v>52886.81</v>
      </c>
      <c r="R20" s="22">
        <f>VLOOKUP(A20,чеки!Q:S,2,FALSE)</f>
        <v>5037</v>
      </c>
      <c r="S20" s="23">
        <f>VLOOKUP(A20,чеки!Q:S,3,FALSE)</f>
        <v>31.47</v>
      </c>
      <c r="T20" s="24">
        <v>68939.56</v>
      </c>
      <c r="U20" s="25">
        <v>146988.43</v>
      </c>
      <c r="V20" s="22">
        <f>VLOOKUP(A20,чеки!U:W,2,FALSE)</f>
        <v>7199</v>
      </c>
      <c r="W20" s="23">
        <f>VLOOKUP(A20,чеки!U:W,3,FALSE)</f>
        <v>31.13</v>
      </c>
      <c r="X20" s="24">
        <v>100519.53</v>
      </c>
      <c r="Y20" s="25">
        <v>213044.71</v>
      </c>
      <c r="Z20" s="22">
        <f>VLOOKUP(A20,чеки!Y:AA,2,FALSE)</f>
        <v>8664</v>
      </c>
      <c r="AA20" s="23">
        <f>VLOOKUP(A20,чеки!Y:AA,3,FALSE)</f>
        <v>32.5</v>
      </c>
      <c r="AB20" s="24">
        <v>131297.07</v>
      </c>
      <c r="AC20" s="25">
        <v>270442.90000000002</v>
      </c>
      <c r="AD20" s="22">
        <f>VLOOKUP(A20,чеки!AC:AE,2,FALSE)</f>
        <v>8692</v>
      </c>
      <c r="AE20" s="23">
        <f>VLOOKUP(A20,чеки!AC:AE,3,FALSE)</f>
        <v>32.6</v>
      </c>
      <c r="AF20" s="24">
        <v>130522.09</v>
      </c>
      <c r="AG20" s="25">
        <v>274221.7</v>
      </c>
      <c r="AH20" s="22">
        <f>VLOOKUP(A20,чеки!AG:AI,2,FALSE)</f>
        <v>9911</v>
      </c>
      <c r="AI20" s="23">
        <f>VLOOKUP(A20,чеки!AG:AI,3,FALSE)</f>
        <v>33.369999999999997</v>
      </c>
      <c r="AJ20" s="24">
        <v>152143.09</v>
      </c>
      <c r="AK20" s="25">
        <v>319514.55</v>
      </c>
      <c r="AL20" s="22">
        <f>VLOOKUP(A20,чеки!AK:AM,2,FALSE)</f>
        <v>10815</v>
      </c>
      <c r="AM20" s="23">
        <f>VLOOKUP(A20,чеки!AK:AM,3,FALSE)</f>
        <v>36.08</v>
      </c>
      <c r="AN20" s="24">
        <v>183074.45</v>
      </c>
      <c r="AO20" s="25">
        <v>377684.19</v>
      </c>
      <c r="AP20" s="22">
        <f>VLOOKUP(A20,чеки!AO:AQ,2,FALSE)</f>
        <v>7758</v>
      </c>
      <c r="AQ20" s="23">
        <f>VLOOKUP(A20,чеки!AO:AQ,3,FALSE)</f>
        <v>36.67</v>
      </c>
      <c r="AR20" s="24">
        <v>132211.26</v>
      </c>
      <c r="AS20" s="25">
        <v>272972.65000000002</v>
      </c>
      <c r="AT20" s="22">
        <f>VLOOKUP(A20,чеки!AS:AU,2,FALSE)</f>
        <v>6195</v>
      </c>
      <c r="AU20" s="23">
        <f>VLOOKUP(A20,чеки!AS:AU,3,FALSE)</f>
        <v>34.64</v>
      </c>
      <c r="AV20" s="24">
        <v>96495.08</v>
      </c>
      <c r="AW20" s="25">
        <v>203950.32</v>
      </c>
      <c r="AX20" s="22">
        <f>VLOOKUP(A20,чеки!AW:AY,2,FALSE)</f>
        <v>5885</v>
      </c>
      <c r="AY20" s="23">
        <f>VLOOKUP(A20,чеки!AW:AY,3,FALSE)</f>
        <v>44.4</v>
      </c>
      <c r="AZ20" s="24">
        <v>128330.76</v>
      </c>
      <c r="BA20" s="25">
        <v>254396.41</v>
      </c>
      <c r="BB20" s="22">
        <f>VLOOKUP(A20,чеки!BA:BC,2,FALSE)</f>
        <v>5280</v>
      </c>
      <c r="BC20" s="23">
        <f>VLOOKUP(A20,чеки!BA:BC,3,FALSE)</f>
        <v>40.479999999999997</v>
      </c>
      <c r="BD20" s="24">
        <v>106351.08</v>
      </c>
      <c r="BE20" s="25">
        <v>209690.17</v>
      </c>
      <c r="BF20" s="22">
        <f>VLOOKUP(A20,чеки!BE:BG,2,FALSE)</f>
        <v>7661</v>
      </c>
      <c r="BG20" s="23">
        <f>VLOOKUP(A20,чеки!BE:BG,3,FALSE)</f>
        <v>42.94</v>
      </c>
      <c r="BH20" s="24">
        <v>161885.87</v>
      </c>
      <c r="BI20" s="25">
        <v>324184.14</v>
      </c>
      <c r="BJ20" s="22">
        <f>VLOOKUP(A20,чеки!BI:BK,2,FALSE)</f>
        <v>7553</v>
      </c>
      <c r="BK20" s="23">
        <f>VLOOKUP(A20,чеки!BI:BK,3,FALSE)</f>
        <v>46.05</v>
      </c>
      <c r="BL20" s="24">
        <v>174367.47</v>
      </c>
      <c r="BM20" s="25">
        <v>344152.58</v>
      </c>
      <c r="BN20" s="22">
        <f>VLOOKUP(A20,чеки!BM:BO,2,FALSE)</f>
        <v>6827</v>
      </c>
      <c r="BO20" s="23">
        <f>VLOOKUP(A20,чеки!BM:BO,3,FALSE)</f>
        <v>43.43</v>
      </c>
      <c r="BP20" s="24">
        <v>147761.13</v>
      </c>
      <c r="BQ20" s="25">
        <v>292894.24</v>
      </c>
      <c r="BR20" s="22">
        <f>VLOOKUP(A20,чеки!BQ:BS,2,FALSE)</f>
        <v>6049</v>
      </c>
      <c r="BS20" s="23">
        <f>VLOOKUP(A20,чеки!BQ:BS,3,FALSE)</f>
        <v>43.57</v>
      </c>
      <c r="BT20" s="24">
        <v>131398.26</v>
      </c>
      <c r="BU20" s="25">
        <v>260453.24</v>
      </c>
      <c r="BV20" s="22"/>
      <c r="BW20" s="23"/>
      <c r="BX20" s="24">
        <v>68886.03</v>
      </c>
      <c r="BY20" s="25">
        <v>138725.1</v>
      </c>
      <c r="BZ20" s="22">
        <f>VLOOKUP(A20,чеки!BY:CA,2,FALSE)</f>
        <v>5118.0999999999995</v>
      </c>
      <c r="CA20" s="23">
        <f>VLOOKUP(A20,чеки!BY:CA,3,FALSE)</f>
        <v>42.44</v>
      </c>
      <c r="CB20" s="24">
        <f t="shared" si="4"/>
        <v>106773.3465</v>
      </c>
      <c r="CC20" s="25">
        <f t="shared" si="5"/>
        <v>215023.905</v>
      </c>
      <c r="CD20" s="26">
        <f t="shared" si="2"/>
        <v>141234.1</v>
      </c>
      <c r="CE20" s="26">
        <f t="shared" si="3"/>
        <v>36.351578947368409</v>
      </c>
      <c r="CF20" s="27">
        <v>2394523.7965000002</v>
      </c>
      <c r="CG20" s="25">
        <v>4905982.4050000003</v>
      </c>
      <c r="CH20" s="1"/>
      <c r="CI20" s="1"/>
      <c r="CJ20" s="1"/>
      <c r="CK20" s="1"/>
      <c r="CL20" s="1"/>
      <c r="CM20" s="1"/>
    </row>
    <row r="21" spans="1:91" ht="22" x14ac:dyDescent="0.2">
      <c r="A21" s="34" t="s">
        <v>55</v>
      </c>
      <c r="B21" s="22"/>
      <c r="C21" s="23"/>
      <c r="D21" s="24"/>
      <c r="E21" s="25"/>
      <c r="F21" s="22"/>
      <c r="G21" s="23"/>
      <c r="H21" s="24"/>
      <c r="I21" s="25"/>
      <c r="J21" s="22"/>
      <c r="K21" s="23"/>
      <c r="L21" s="24"/>
      <c r="M21" s="25"/>
      <c r="N21" s="22"/>
      <c r="O21" s="23"/>
      <c r="P21" s="24"/>
      <c r="Q21" s="25"/>
      <c r="R21" s="22"/>
      <c r="S21" s="23"/>
      <c r="T21" s="24"/>
      <c r="U21" s="25"/>
      <c r="V21" s="22"/>
      <c r="W21" s="23"/>
      <c r="X21" s="24"/>
      <c r="Y21" s="25"/>
      <c r="Z21" s="22"/>
      <c r="AA21" s="23"/>
      <c r="AB21" s="24"/>
      <c r="AC21" s="25"/>
      <c r="AD21" s="22"/>
      <c r="AE21" s="23"/>
      <c r="AF21" s="24"/>
      <c r="AG21" s="25"/>
      <c r="AH21" s="22"/>
      <c r="AI21" s="23"/>
      <c r="AJ21" s="24"/>
      <c r="AK21" s="25"/>
      <c r="AL21" s="22"/>
      <c r="AM21" s="23"/>
      <c r="AN21" s="24"/>
      <c r="AO21" s="25"/>
      <c r="AP21" s="22"/>
      <c r="AQ21" s="23"/>
      <c r="AR21" s="24"/>
      <c r="AS21" s="25"/>
      <c r="AT21" s="22"/>
      <c r="AU21" s="23"/>
      <c r="AV21" s="24"/>
      <c r="AW21" s="25"/>
      <c r="AX21" s="22"/>
      <c r="AY21" s="23"/>
      <c r="AZ21" s="24"/>
      <c r="BA21" s="25"/>
      <c r="BB21" s="22"/>
      <c r="BC21" s="23"/>
      <c r="BD21" s="24"/>
      <c r="BE21" s="25"/>
      <c r="BF21" s="22"/>
      <c r="BG21" s="23"/>
      <c r="BH21" s="24"/>
      <c r="BI21" s="25"/>
      <c r="BJ21" s="22"/>
      <c r="BK21" s="23"/>
      <c r="BL21" s="24"/>
      <c r="BM21" s="25"/>
      <c r="BN21" s="22"/>
      <c r="BO21" s="23"/>
      <c r="BP21" s="24"/>
      <c r="BQ21" s="25"/>
      <c r="BR21" s="22"/>
      <c r="BS21" s="23"/>
      <c r="BT21" s="24"/>
      <c r="BU21" s="25"/>
      <c r="BV21" s="22"/>
      <c r="BW21" s="23"/>
      <c r="BX21" s="24">
        <v>104916.74</v>
      </c>
      <c r="BY21" s="25">
        <v>183592</v>
      </c>
      <c r="BZ21" s="22">
        <f>VLOOKUP(A21,чеки!BY:CA,2,FALSE)</f>
        <v>9941.6999999999989</v>
      </c>
      <c r="CA21" s="23">
        <f>VLOOKUP(A21,чеки!BY:CA,3,FALSE)</f>
        <v>57.39</v>
      </c>
      <c r="CB21" s="24">
        <f>BX21/10*21</f>
        <v>220325.15400000001</v>
      </c>
      <c r="CC21" s="25">
        <f>BY21/10*21</f>
        <v>385543.2</v>
      </c>
      <c r="CD21" s="26">
        <f t="shared" si="2"/>
        <v>9941.6999999999989</v>
      </c>
      <c r="CE21" s="26">
        <f t="shared" si="3"/>
        <v>57.39</v>
      </c>
      <c r="CF21" s="27">
        <v>220325.15400000001</v>
      </c>
      <c r="CG21" s="25">
        <v>385543.2</v>
      </c>
      <c r="CH21" s="1"/>
      <c r="CI21" s="1"/>
      <c r="CJ21" s="1"/>
      <c r="CK21" s="1"/>
      <c r="CL21" s="1"/>
      <c r="CM21" s="1"/>
    </row>
    <row r="22" spans="1:91" ht="22" x14ac:dyDescent="0.2">
      <c r="A22" s="34" t="s">
        <v>56</v>
      </c>
      <c r="B22" s="22"/>
      <c r="C22" s="23"/>
      <c r="D22" s="24"/>
      <c r="E22" s="25"/>
      <c r="F22" s="22"/>
      <c r="G22" s="23"/>
      <c r="H22" s="24"/>
      <c r="I22" s="25"/>
      <c r="J22" s="22"/>
      <c r="K22" s="23"/>
      <c r="L22" s="24"/>
      <c r="M22" s="25"/>
      <c r="N22" s="22"/>
      <c r="O22" s="23"/>
      <c r="P22" s="24"/>
      <c r="Q22" s="25"/>
      <c r="R22" s="22"/>
      <c r="S22" s="23"/>
      <c r="T22" s="24"/>
      <c r="U22" s="25"/>
      <c r="V22" s="22"/>
      <c r="W22" s="23"/>
      <c r="X22" s="24"/>
      <c r="Y22" s="25"/>
      <c r="Z22" s="22">
        <f>VLOOKUP(A22,чеки!Y:AA,2,FALSE)</f>
        <v>683</v>
      </c>
      <c r="AA22" s="23">
        <f>VLOOKUP(A22,чеки!Y:AA,3,FALSE)</f>
        <v>23.39</v>
      </c>
      <c r="AB22" s="24">
        <v>8773.81</v>
      </c>
      <c r="AC22" s="25">
        <v>15962.2</v>
      </c>
      <c r="AD22" s="22">
        <f>VLOOKUP(A22,чеки!AC:AE,2,FALSE)</f>
        <v>3368</v>
      </c>
      <c r="AE22" s="23">
        <f>VLOOKUP(A22,чеки!AC:AE,3,FALSE)</f>
        <v>24.03</v>
      </c>
      <c r="AF22" s="24">
        <v>44944.34</v>
      </c>
      <c r="AG22" s="25">
        <v>80615</v>
      </c>
      <c r="AH22" s="22">
        <f>VLOOKUP(A22,чеки!AG:AI,2,FALSE)</f>
        <v>3036</v>
      </c>
      <c r="AI22" s="23">
        <f>VLOOKUP(A22,чеки!AG:AI,3,FALSE)</f>
        <v>24.61</v>
      </c>
      <c r="AJ22" s="24">
        <v>41735.660000000003</v>
      </c>
      <c r="AK22" s="25">
        <v>73841</v>
      </c>
      <c r="AL22" s="22">
        <f>VLOOKUP(A22,чеки!AK:AM,2,FALSE)</f>
        <v>2773</v>
      </c>
      <c r="AM22" s="23">
        <f>VLOOKUP(A22,чеки!AK:AM,3,FALSE)</f>
        <v>25.98</v>
      </c>
      <c r="AN22" s="24">
        <v>42288.55</v>
      </c>
      <c r="AO22" s="25">
        <v>71752.639999999999</v>
      </c>
      <c r="AP22" s="22">
        <f>VLOOKUP(A22,чеки!AO:AQ,2,FALSE)</f>
        <v>1860</v>
      </c>
      <c r="AQ22" s="23">
        <f>VLOOKUP(A22,чеки!AO:AQ,3,FALSE)</f>
        <v>27.09</v>
      </c>
      <c r="AR22" s="24">
        <v>29488.87</v>
      </c>
      <c r="AS22" s="25">
        <v>49708.78</v>
      </c>
      <c r="AT22" s="22">
        <f>VLOOKUP(A22,чеки!AS:AU,2,FALSE)</f>
        <v>2067</v>
      </c>
      <c r="AU22" s="23">
        <f>VLOOKUP(A22,чеки!AS:AU,3,FALSE)</f>
        <v>26.93</v>
      </c>
      <c r="AV22" s="24">
        <v>32860.089999999997</v>
      </c>
      <c r="AW22" s="25">
        <v>55407.35</v>
      </c>
      <c r="AX22" s="22">
        <f>VLOOKUP(A22,чеки!AW:AY,2,FALSE)</f>
        <v>1681</v>
      </c>
      <c r="AY22" s="23">
        <f>VLOOKUP(A22,чеки!AW:AY,3,FALSE)</f>
        <v>28.13</v>
      </c>
      <c r="AZ22" s="24">
        <v>27841.13</v>
      </c>
      <c r="BA22" s="25">
        <v>47254</v>
      </c>
      <c r="BB22" s="22">
        <f>VLOOKUP(A22,чеки!BA:BC,2,FALSE)</f>
        <v>2949</v>
      </c>
      <c r="BC22" s="23">
        <f>VLOOKUP(A22,чеки!BA:BC,3,FALSE)</f>
        <v>27.92</v>
      </c>
      <c r="BD22" s="24">
        <v>47150.26</v>
      </c>
      <c r="BE22" s="25">
        <v>81525.5</v>
      </c>
      <c r="BF22" s="22">
        <f>VLOOKUP(A22,чеки!BE:BG,2,FALSE)</f>
        <v>5655</v>
      </c>
      <c r="BG22" s="23">
        <f>VLOOKUP(A22,чеки!BE:BG,3,FALSE)</f>
        <v>29.13</v>
      </c>
      <c r="BH22" s="24">
        <v>93951.56</v>
      </c>
      <c r="BI22" s="25">
        <v>163179</v>
      </c>
      <c r="BJ22" s="22">
        <f>VLOOKUP(A22,чеки!BI:BK,2,FALSE)</f>
        <v>5861</v>
      </c>
      <c r="BK22" s="23">
        <f>VLOOKUP(A22,чеки!BI:BK,3,FALSE)</f>
        <v>31.33</v>
      </c>
      <c r="BL22" s="24">
        <v>106699.67</v>
      </c>
      <c r="BM22" s="25">
        <v>181711</v>
      </c>
      <c r="BN22" s="22">
        <f>VLOOKUP(A22,чеки!BM:BO,2,FALSE)</f>
        <v>10560</v>
      </c>
      <c r="BO22" s="23">
        <f>VLOOKUP(A22,чеки!BM:BO,3,FALSE)</f>
        <v>30.92</v>
      </c>
      <c r="BP22" s="24">
        <v>190295.99</v>
      </c>
      <c r="BQ22" s="25">
        <v>325312</v>
      </c>
      <c r="BR22" s="22">
        <f>VLOOKUP(A22,чеки!BQ:BS,2,FALSE)</f>
        <v>15614</v>
      </c>
      <c r="BS22" s="23">
        <f>VLOOKUP(A22,чеки!BQ:BS,3,FALSE)</f>
        <v>34.619999999999997</v>
      </c>
      <c r="BT22" s="24">
        <v>306209.23</v>
      </c>
      <c r="BU22" s="25">
        <v>539030.5</v>
      </c>
      <c r="BV22" s="22"/>
      <c r="BW22" s="23"/>
      <c r="BX22" s="24">
        <v>310176.46999999997</v>
      </c>
      <c r="BY22" s="25">
        <v>541885.5</v>
      </c>
      <c r="BZ22" s="22">
        <f>VLOOKUP(A22,чеки!BY:CA,2,FALSE)</f>
        <v>17701</v>
      </c>
      <c r="CA22" s="23">
        <f>VLOOKUP(A22,чеки!BY:CA,3,FALSE)</f>
        <v>47.54</v>
      </c>
      <c r="CB22" s="24">
        <f t="shared" si="4"/>
        <v>480773.52849999996</v>
      </c>
      <c r="CC22" s="25">
        <f t="shared" si="5"/>
        <v>839922.52500000002</v>
      </c>
      <c r="CD22" s="26">
        <f t="shared" si="2"/>
        <v>73808</v>
      </c>
      <c r="CE22" s="26">
        <f t="shared" si="3"/>
        <v>29.355384615384615</v>
      </c>
      <c r="CF22" s="27">
        <v>1453012.6884999999</v>
      </c>
      <c r="CG22" s="25">
        <v>2525221.4950000001</v>
      </c>
      <c r="CH22" s="1"/>
      <c r="CI22" s="1"/>
      <c r="CJ22" s="1"/>
      <c r="CK22" s="1"/>
      <c r="CL22" s="1"/>
      <c r="CM22" s="1"/>
    </row>
    <row r="23" spans="1:91" x14ac:dyDescent="0.2">
      <c r="A23" s="34" t="s">
        <v>57</v>
      </c>
      <c r="B23" s="22">
        <f>VLOOKUP(A23,чеки!A:C,2,FALSE)</f>
        <v>4457</v>
      </c>
      <c r="C23" s="23">
        <f>VLOOKUP(A23,чеки!A:C,3,FALSE)</f>
        <v>26.55</v>
      </c>
      <c r="D23" s="24">
        <v>47279.11</v>
      </c>
      <c r="E23" s="25">
        <v>105952.52</v>
      </c>
      <c r="F23" s="22">
        <f>VLOOKUP(A23,чеки!E:G,2,FALSE)</f>
        <v>5322</v>
      </c>
      <c r="G23" s="23">
        <f>VLOOKUP(A23,чеки!E:G,3,FALSE)</f>
        <v>27.09</v>
      </c>
      <c r="H23" s="24">
        <v>61817.14</v>
      </c>
      <c r="I23" s="25">
        <v>129865.87</v>
      </c>
      <c r="J23" s="22">
        <f>VLOOKUP(A23,чеки!I:K,2,FALSE)</f>
        <v>3660</v>
      </c>
      <c r="K23" s="23">
        <f>VLOOKUP(A23,чеки!I:K,3,FALSE)</f>
        <v>26.34</v>
      </c>
      <c r="L23" s="24">
        <v>39904.75</v>
      </c>
      <c r="M23" s="25">
        <v>86814.84</v>
      </c>
      <c r="N23" s="22">
        <f>VLOOKUP(A23,чеки!M:O,2,FALSE)</f>
        <v>604</v>
      </c>
      <c r="O23" s="23">
        <f>VLOOKUP(A23,чеки!M:O,3,FALSE)</f>
        <v>23.93</v>
      </c>
      <c r="P23" s="24">
        <v>2993.61</v>
      </c>
      <c r="Q23" s="25">
        <v>9946.1</v>
      </c>
      <c r="R23" s="22">
        <f>VLOOKUP(A23,чеки!Q:S,2,FALSE)</f>
        <v>1423</v>
      </c>
      <c r="S23" s="23">
        <f>VLOOKUP(A23,чеки!Q:S,3,FALSE)</f>
        <v>26.87</v>
      </c>
      <c r="T23" s="24">
        <v>17544.990000000002</v>
      </c>
      <c r="U23" s="25">
        <v>34926.99</v>
      </c>
      <c r="V23" s="22">
        <f>VLOOKUP(A23,чеки!U:W,2,FALSE)</f>
        <v>2908</v>
      </c>
      <c r="W23" s="23">
        <f>VLOOKUP(A23,чеки!U:W,3,FALSE)</f>
        <v>27.52</v>
      </c>
      <c r="X23" s="24">
        <v>36315.519999999997</v>
      </c>
      <c r="Y23" s="25">
        <v>75199.75</v>
      </c>
      <c r="Z23" s="22">
        <f>VLOOKUP(A23,чеки!Y:AA,2,FALSE)</f>
        <v>2920</v>
      </c>
      <c r="AA23" s="23">
        <f>VLOOKUP(A23,чеки!Y:AA,3,FALSE)</f>
        <v>27.14</v>
      </c>
      <c r="AB23" s="24">
        <v>35342.699999999997</v>
      </c>
      <c r="AC23" s="25">
        <v>75156.73</v>
      </c>
      <c r="AD23" s="22">
        <f>VLOOKUP(A23,чеки!AC:AE,2,FALSE)</f>
        <v>3450</v>
      </c>
      <c r="AE23" s="23">
        <f>VLOOKUP(A23,чеки!AC:AE,3,FALSE)</f>
        <v>29.3</v>
      </c>
      <c r="AF23" s="24">
        <v>43281.22</v>
      </c>
      <c r="AG23" s="25">
        <v>97139.97</v>
      </c>
      <c r="AH23" s="22">
        <f>VLOOKUP(A23,чеки!AG:AI,2,FALSE)</f>
        <v>4420</v>
      </c>
      <c r="AI23" s="23">
        <f>VLOOKUP(A23,чеки!AG:AI,3,FALSE)</f>
        <v>30.67</v>
      </c>
      <c r="AJ23" s="24">
        <v>59536.82</v>
      </c>
      <c r="AK23" s="25">
        <v>130902.26</v>
      </c>
      <c r="AL23" s="22">
        <f>VLOOKUP(A23,чеки!AK:AM,2,FALSE)</f>
        <v>5234</v>
      </c>
      <c r="AM23" s="23">
        <f>VLOOKUP(A23,чеки!AK:AM,3,FALSE)</f>
        <v>29.24</v>
      </c>
      <c r="AN23" s="24">
        <v>66951.41</v>
      </c>
      <c r="AO23" s="25">
        <v>148168.07999999999</v>
      </c>
      <c r="AP23" s="22">
        <f>VLOOKUP(A23,чеки!AO:AQ,2,FALSE)</f>
        <v>3936</v>
      </c>
      <c r="AQ23" s="23">
        <f>VLOOKUP(A23,чеки!AO:AQ,3,FALSE)</f>
        <v>30.28</v>
      </c>
      <c r="AR23" s="24">
        <v>54631.77</v>
      </c>
      <c r="AS23" s="25">
        <v>114774.13</v>
      </c>
      <c r="AT23" s="22">
        <f>VLOOKUP(A23,чеки!AS:AU,2,FALSE)</f>
        <v>3650</v>
      </c>
      <c r="AU23" s="23">
        <f>VLOOKUP(A23,чеки!AS:AU,3,FALSE)</f>
        <v>30.86</v>
      </c>
      <c r="AV23" s="24">
        <v>52000.51</v>
      </c>
      <c r="AW23" s="25">
        <v>108533.11</v>
      </c>
      <c r="AX23" s="22">
        <f>VLOOKUP(A23,чеки!AW:AY,2,FALSE)</f>
        <v>2924</v>
      </c>
      <c r="AY23" s="23">
        <f>VLOOKUP(A23,чеки!AW:AY,3,FALSE)</f>
        <v>32.979999999999997</v>
      </c>
      <c r="AZ23" s="24">
        <v>44173.46</v>
      </c>
      <c r="BA23" s="25">
        <v>93258.04</v>
      </c>
      <c r="BB23" s="22">
        <f>VLOOKUP(A23,чеки!BA:BC,2,FALSE)</f>
        <v>3906</v>
      </c>
      <c r="BC23" s="23">
        <f>VLOOKUP(A23,чеки!BA:BC,3,FALSE)</f>
        <v>33.619999999999997</v>
      </c>
      <c r="BD23" s="24">
        <v>64912.35</v>
      </c>
      <c r="BE23" s="25">
        <v>128181.5</v>
      </c>
      <c r="BF23" s="22">
        <f>VLOOKUP(A23,чеки!BE:BG,2,FALSE)</f>
        <v>4573</v>
      </c>
      <c r="BG23" s="23">
        <f>VLOOKUP(A23,чеки!BE:BG,3,FALSE)</f>
        <v>32.89</v>
      </c>
      <c r="BH23" s="24">
        <v>75633.070000000007</v>
      </c>
      <c r="BI23" s="25">
        <v>146568.32999999999</v>
      </c>
      <c r="BJ23" s="22">
        <f>VLOOKUP(A23,чеки!BI:BK,2,FALSE)</f>
        <v>3220</v>
      </c>
      <c r="BK23" s="23">
        <f>VLOOKUP(A23,чеки!BI:BK,3,FALSE)</f>
        <v>34.89</v>
      </c>
      <c r="BL23" s="24">
        <v>59441.06</v>
      </c>
      <c r="BM23" s="25">
        <v>110355.72</v>
      </c>
      <c r="BN23" s="22">
        <f>VLOOKUP(A23,чеки!BM:BO,2,FALSE)</f>
        <v>3658</v>
      </c>
      <c r="BO23" s="23">
        <f>VLOOKUP(A23,чеки!BM:BO,3,FALSE)</f>
        <v>34.6</v>
      </c>
      <c r="BP23" s="24">
        <v>66009.990000000005</v>
      </c>
      <c r="BQ23" s="25">
        <v>124593.52</v>
      </c>
      <c r="BR23" s="22">
        <f>VLOOKUP(A23,чеки!BQ:BS,2,FALSE)</f>
        <v>4260</v>
      </c>
      <c r="BS23" s="23">
        <f>VLOOKUP(A23,чеки!BQ:BS,3,FALSE)</f>
        <v>35.85</v>
      </c>
      <c r="BT23" s="24">
        <v>78869.23</v>
      </c>
      <c r="BU23" s="25">
        <v>150230.1</v>
      </c>
      <c r="BV23" s="22"/>
      <c r="BW23" s="23"/>
      <c r="BX23" s="24">
        <v>49507.39</v>
      </c>
      <c r="BY23" s="25">
        <v>97575.64</v>
      </c>
      <c r="BZ23" s="22">
        <f>VLOOKUP(A23,чеки!BY:CA,2,FALSE)</f>
        <v>4329.1500000000005</v>
      </c>
      <c r="CA23" s="23">
        <f>VLOOKUP(A23,чеки!BY:CA,3,FALSE)</f>
        <v>35.36</v>
      </c>
      <c r="CB23" s="24">
        <f t="shared" si="4"/>
        <v>76736.454499999993</v>
      </c>
      <c r="CC23" s="25">
        <f t="shared" si="5"/>
        <v>151242.242</v>
      </c>
      <c r="CD23" s="26">
        <f t="shared" si="2"/>
        <v>68854.149999999994</v>
      </c>
      <c r="CE23" s="26">
        <f t="shared" si="3"/>
        <v>30.314736842105269</v>
      </c>
      <c r="CF23" s="27">
        <v>983375.16449999996</v>
      </c>
      <c r="CG23" s="25">
        <v>2021809.8020000001</v>
      </c>
      <c r="CH23" s="1"/>
      <c r="CI23" s="1"/>
      <c r="CJ23" s="1"/>
      <c r="CK23" s="1"/>
      <c r="CL23" s="1"/>
      <c r="CM23" s="1"/>
    </row>
    <row r="24" spans="1:91" x14ac:dyDescent="0.2">
      <c r="A24" s="34" t="s">
        <v>73</v>
      </c>
      <c r="B24" s="22"/>
      <c r="C24" s="23"/>
      <c r="D24" s="24"/>
      <c r="E24" s="25"/>
      <c r="F24" s="22"/>
      <c r="G24" s="23"/>
      <c r="H24" s="24"/>
      <c r="I24" s="25"/>
      <c r="J24" s="22"/>
      <c r="K24" s="23"/>
      <c r="L24" s="24"/>
      <c r="M24" s="25"/>
      <c r="N24" s="22"/>
      <c r="O24" s="23"/>
      <c r="P24" s="24"/>
      <c r="Q24" s="25"/>
      <c r="R24" s="22"/>
      <c r="S24" s="23"/>
      <c r="T24" s="24"/>
      <c r="U24" s="25"/>
      <c r="V24" s="22"/>
      <c r="W24" s="23"/>
      <c r="X24" s="24"/>
      <c r="Y24" s="25"/>
      <c r="Z24" s="22"/>
      <c r="AA24" s="23"/>
      <c r="AB24" s="24"/>
      <c r="AC24" s="25"/>
      <c r="AD24" s="22"/>
      <c r="AE24" s="23"/>
      <c r="AF24" s="24"/>
      <c r="AG24" s="25"/>
      <c r="AH24" s="22"/>
      <c r="AI24" s="23"/>
      <c r="AJ24" s="24"/>
      <c r="AK24" s="25"/>
      <c r="AL24" s="22"/>
      <c r="AM24" s="23"/>
      <c r="AN24" s="24"/>
      <c r="AO24" s="25"/>
      <c r="AP24" s="22"/>
      <c r="AQ24" s="23"/>
      <c r="AR24" s="24"/>
      <c r="AS24" s="25"/>
      <c r="AT24" s="22"/>
      <c r="AU24" s="23"/>
      <c r="AV24" s="24"/>
      <c r="AW24" s="25"/>
      <c r="AX24" s="22"/>
      <c r="AY24" s="23"/>
      <c r="AZ24" s="24"/>
      <c r="BA24" s="25"/>
      <c r="BB24" s="22"/>
      <c r="BC24" s="23"/>
      <c r="BD24" s="24"/>
      <c r="BE24" s="25"/>
      <c r="BF24" s="22"/>
      <c r="BG24" s="23"/>
      <c r="BH24" s="24"/>
      <c r="BI24" s="25"/>
      <c r="BJ24" s="22"/>
      <c r="BK24" s="23"/>
      <c r="BL24" s="24"/>
      <c r="BM24" s="25"/>
      <c r="BN24" s="22"/>
      <c r="BO24" s="23"/>
      <c r="BP24" s="24"/>
      <c r="BQ24" s="25"/>
      <c r="BR24" s="22"/>
      <c r="BS24" s="23"/>
      <c r="BT24" s="24"/>
      <c r="BU24" s="25"/>
      <c r="BV24" s="22"/>
      <c r="BW24" s="23"/>
      <c r="BX24" s="24">
        <v>4694.8900000000003</v>
      </c>
      <c r="BY24" s="25">
        <v>8144.5</v>
      </c>
      <c r="BZ24" s="22">
        <f>VLOOKUP(A24,чеки!BY:CA,2,FALSE)</f>
        <v>449.5</v>
      </c>
      <c r="CA24" s="23">
        <f>VLOOKUP(A24,чеки!BY:CA,3,FALSE)</f>
        <v>28.66</v>
      </c>
      <c r="CB24" s="24">
        <f>BX24/20*31</f>
        <v>7277.0795000000007</v>
      </c>
      <c r="CC24" s="25">
        <f>BY24/20*31</f>
        <v>12623.975</v>
      </c>
      <c r="CD24" s="26">
        <f t="shared" si="2"/>
        <v>449.5</v>
      </c>
      <c r="CE24" s="26">
        <f t="shared" si="3"/>
        <v>28.66</v>
      </c>
      <c r="CF24" s="27">
        <v>7277.0795000000007</v>
      </c>
      <c r="CG24" s="25">
        <v>12623.975</v>
      </c>
      <c r="CH24" s="1"/>
      <c r="CI24" s="1"/>
      <c r="CJ24" s="1"/>
      <c r="CK24" s="1"/>
      <c r="CL24" s="1"/>
      <c r="CM24" s="1"/>
    </row>
    <row r="25" spans="1:91" ht="22" x14ac:dyDescent="0.2">
      <c r="A25" s="34" t="s">
        <v>76</v>
      </c>
      <c r="B25" s="22"/>
      <c r="C25" s="23"/>
      <c r="D25" s="24"/>
      <c r="E25" s="25"/>
      <c r="F25" s="22"/>
      <c r="G25" s="23"/>
      <c r="H25" s="24"/>
      <c r="I25" s="25"/>
      <c r="J25" s="22"/>
      <c r="K25" s="23"/>
      <c r="L25" s="24"/>
      <c r="M25" s="25"/>
      <c r="N25" s="22"/>
      <c r="O25" s="23"/>
      <c r="P25" s="24"/>
      <c r="Q25" s="25"/>
      <c r="R25" s="22"/>
      <c r="S25" s="23"/>
      <c r="T25" s="24"/>
      <c r="U25" s="25"/>
      <c r="V25" s="22"/>
      <c r="W25" s="23"/>
      <c r="X25" s="24"/>
      <c r="Y25" s="25"/>
      <c r="Z25" s="22"/>
      <c r="AA25" s="23"/>
      <c r="AB25" s="24"/>
      <c r="AC25" s="25"/>
      <c r="AD25" s="22"/>
      <c r="AE25" s="23"/>
      <c r="AF25" s="24"/>
      <c r="AG25" s="25"/>
      <c r="AH25" s="22"/>
      <c r="AI25" s="23"/>
      <c r="AJ25" s="24"/>
      <c r="AK25" s="25"/>
      <c r="AL25" s="22"/>
      <c r="AM25" s="23"/>
      <c r="AN25" s="24"/>
      <c r="AO25" s="25"/>
      <c r="AP25" s="22"/>
      <c r="AQ25" s="23"/>
      <c r="AR25" s="24"/>
      <c r="AS25" s="25"/>
      <c r="AT25" s="22"/>
      <c r="AU25" s="23"/>
      <c r="AV25" s="24"/>
      <c r="AW25" s="25"/>
      <c r="AX25" s="22"/>
      <c r="AY25" s="23"/>
      <c r="AZ25" s="24"/>
      <c r="BA25" s="25"/>
      <c r="BB25" s="22">
        <f>VLOOKUP(A25,чеки!BA:BC,2,FALSE)</f>
        <v>753</v>
      </c>
      <c r="BC25" s="23">
        <f>VLOOKUP(A25,чеки!BA:BC,3,FALSE)</f>
        <v>43.28</v>
      </c>
      <c r="BD25" s="24">
        <v>16613.37</v>
      </c>
      <c r="BE25" s="25">
        <v>32570</v>
      </c>
      <c r="BF25" s="22">
        <f>VLOOKUP(A25,чеки!BE:BG,2,FALSE)</f>
        <v>1353</v>
      </c>
      <c r="BG25" s="23">
        <f>VLOOKUP(A25,чеки!BE:BG,3,FALSE)</f>
        <v>41.16</v>
      </c>
      <c r="BH25" s="24">
        <v>28250.7</v>
      </c>
      <c r="BI25" s="25">
        <v>55693</v>
      </c>
      <c r="BJ25" s="22">
        <f>VLOOKUP(A25,чеки!BI:BK,2,FALSE)</f>
        <v>1546</v>
      </c>
      <c r="BK25" s="23">
        <f>VLOOKUP(A25,чеки!BI:BK,3,FALSE)</f>
        <v>44.86</v>
      </c>
      <c r="BL25" s="24">
        <v>34173.599999999999</v>
      </c>
      <c r="BM25" s="25">
        <v>69352</v>
      </c>
      <c r="BN25" s="22">
        <f>VLOOKUP(A25,чеки!BM:BO,2,FALSE)</f>
        <v>1510</v>
      </c>
      <c r="BO25" s="23">
        <f>VLOOKUP(A25,чеки!BM:BO,3,FALSE)</f>
        <v>44.36</v>
      </c>
      <c r="BP25" s="24">
        <v>32840.39</v>
      </c>
      <c r="BQ25" s="25">
        <v>66851</v>
      </c>
      <c r="BR25" s="22">
        <f>VLOOKUP(A25,чеки!BQ:BS,2,FALSE)</f>
        <v>1611</v>
      </c>
      <c r="BS25" s="23">
        <f>VLOOKUP(A25,чеки!BQ:BS,3,FALSE)</f>
        <v>44.22</v>
      </c>
      <c r="BT25" s="24">
        <v>34157.769999999997</v>
      </c>
      <c r="BU25" s="25">
        <v>71205.5</v>
      </c>
      <c r="BV25" s="22"/>
      <c r="BW25" s="23"/>
      <c r="BX25" s="24">
        <v>23269.91</v>
      </c>
      <c r="BY25" s="25">
        <v>49771.5</v>
      </c>
      <c r="BZ25" s="22">
        <f>VLOOKUP(A25,чеки!BY:CA,2,FALSE)</f>
        <v>1669.3500000000001</v>
      </c>
      <c r="CA25" s="23">
        <f>VLOOKUP(A25,чеки!BY:CA,3,FALSE)</f>
        <v>46.22</v>
      </c>
      <c r="CB25" s="24">
        <f t="shared" ref="CB25:CB28" si="6">BX25/20*31</f>
        <v>36068.360500000003</v>
      </c>
      <c r="CC25" s="25">
        <f t="shared" ref="CC25:CC28" si="7">BY25/20*31</f>
        <v>77145.824999999997</v>
      </c>
      <c r="CD25" s="26">
        <f t="shared" si="2"/>
        <v>8442.35</v>
      </c>
      <c r="CE25" s="26">
        <f t="shared" si="3"/>
        <v>44.016666666666673</v>
      </c>
      <c r="CF25" s="27">
        <v>182104.1905</v>
      </c>
      <c r="CG25" s="25">
        <v>372817.32500000001</v>
      </c>
      <c r="CH25" s="1"/>
      <c r="CI25" s="1"/>
      <c r="CJ25" s="1"/>
      <c r="CK25" s="1"/>
      <c r="CL25" s="1"/>
      <c r="CM25" s="1"/>
    </row>
    <row r="26" spans="1:91" ht="22" x14ac:dyDescent="0.2">
      <c r="A26" s="34" t="s">
        <v>81</v>
      </c>
      <c r="B26" s="22">
        <f>VLOOKUP(A26,чеки!A:C,2,FALSE)</f>
        <v>1385</v>
      </c>
      <c r="C26" s="23">
        <f>VLOOKUP(A26,чеки!A:C,3,FALSE)</f>
        <v>26.3</v>
      </c>
      <c r="D26" s="24">
        <v>17748.88</v>
      </c>
      <c r="E26" s="25">
        <v>36404</v>
      </c>
      <c r="F26" s="22">
        <f>VLOOKUP(A26,чеки!E:G,2,FALSE)</f>
        <v>3056</v>
      </c>
      <c r="G26" s="23">
        <f>VLOOKUP(A26,чеки!E:G,3,FALSE)</f>
        <v>27.74</v>
      </c>
      <c r="H26" s="24">
        <v>40662.639999999999</v>
      </c>
      <c r="I26" s="25">
        <v>84620</v>
      </c>
      <c r="J26" s="22">
        <f>VLOOKUP(A26,чеки!I:K,2,FALSE)</f>
        <v>1915</v>
      </c>
      <c r="K26" s="23">
        <f>VLOOKUP(A26,чеки!I:K,3,FALSE)</f>
        <v>28.08</v>
      </c>
      <c r="L26" s="24">
        <v>25463.59</v>
      </c>
      <c r="M26" s="25">
        <v>53688</v>
      </c>
      <c r="N26" s="22"/>
      <c r="O26" s="23"/>
      <c r="P26" s="24"/>
      <c r="Q26" s="25"/>
      <c r="R26" s="22">
        <f>VLOOKUP(A26,чеки!Q:S,2,FALSE)</f>
        <v>494</v>
      </c>
      <c r="S26" s="23">
        <f>VLOOKUP(A26,чеки!Q:S,3,FALSE)</f>
        <v>36.01</v>
      </c>
      <c r="T26" s="24">
        <v>8544.06</v>
      </c>
      <c r="U26" s="25">
        <v>17668</v>
      </c>
      <c r="V26" s="22">
        <f>VLOOKUP(A26,чеки!U:W,2,FALSE)</f>
        <v>1174</v>
      </c>
      <c r="W26" s="23">
        <f>VLOOKUP(A26,чеки!U:W,3,FALSE)</f>
        <v>31.85</v>
      </c>
      <c r="X26" s="24">
        <v>16599.419999999998</v>
      </c>
      <c r="Y26" s="25">
        <v>37396.75</v>
      </c>
      <c r="Z26" s="22">
        <f>VLOOKUP(A26,чеки!Y:AA,2,FALSE)</f>
        <v>1319</v>
      </c>
      <c r="AA26" s="23">
        <f>VLOOKUP(A26,чеки!Y:AA,3,FALSE)</f>
        <v>31.61</v>
      </c>
      <c r="AB26" s="24">
        <v>18417.22</v>
      </c>
      <c r="AC26" s="25">
        <v>41690.25</v>
      </c>
      <c r="AD26" s="22">
        <f>VLOOKUP(A26,чеки!AC:AE,2,FALSE)</f>
        <v>1314</v>
      </c>
      <c r="AE26" s="23">
        <f>VLOOKUP(A26,чеки!AC:AE,3,FALSE)</f>
        <v>33.76</v>
      </c>
      <c r="AF26" s="24">
        <v>18751.080000000002</v>
      </c>
      <c r="AG26" s="25">
        <v>44360</v>
      </c>
      <c r="AH26" s="22">
        <f>VLOOKUP(A26,чеки!AG:AI,2,FALSE)</f>
        <v>1565</v>
      </c>
      <c r="AI26" s="23">
        <f>VLOOKUP(A26,чеки!AG:AI,3,FALSE)</f>
        <v>27.34</v>
      </c>
      <c r="AJ26" s="24">
        <v>17674.099999999999</v>
      </c>
      <c r="AK26" s="25">
        <v>42792.5</v>
      </c>
      <c r="AL26" s="22">
        <f>VLOOKUP(A26,чеки!AK:AM,2,FALSE)</f>
        <v>1489</v>
      </c>
      <c r="AM26" s="23">
        <f>VLOOKUP(A26,чеки!AK:AM,3,FALSE)</f>
        <v>27.9</v>
      </c>
      <c r="AN26" s="24">
        <v>16931.919999999998</v>
      </c>
      <c r="AO26" s="25">
        <v>41542</v>
      </c>
      <c r="AP26" s="22">
        <f>VLOOKUP(A26,чеки!AO:AQ,2,FALSE)</f>
        <v>1338</v>
      </c>
      <c r="AQ26" s="23">
        <f>VLOOKUP(A26,чеки!AO:AQ,3,FALSE)</f>
        <v>28.53</v>
      </c>
      <c r="AR26" s="24">
        <v>15536.1</v>
      </c>
      <c r="AS26" s="25">
        <v>38114</v>
      </c>
      <c r="AT26" s="22">
        <f>VLOOKUP(A26,чеки!AS:AU,2,FALSE)</f>
        <v>1504</v>
      </c>
      <c r="AU26" s="23">
        <f>VLOOKUP(A26,чеки!AS:AU,3,FALSE)</f>
        <v>29.17</v>
      </c>
      <c r="AV26" s="24">
        <v>18591.22</v>
      </c>
      <c r="AW26" s="25">
        <v>43812.5</v>
      </c>
      <c r="AX26" s="22">
        <f>VLOOKUP(A26,чеки!AW:AY,2,FALSE)</f>
        <v>1268</v>
      </c>
      <c r="AY26" s="23">
        <f>VLOOKUP(A26,чеки!AW:AY,3,FALSE)</f>
        <v>28.19</v>
      </c>
      <c r="AZ26" s="24">
        <v>14937.51</v>
      </c>
      <c r="BA26" s="25">
        <v>35676.5</v>
      </c>
      <c r="BB26" s="22">
        <f>VLOOKUP(A26,чеки!BA:BC,2,FALSE)</f>
        <v>1418</v>
      </c>
      <c r="BC26" s="23">
        <f>VLOOKUP(A26,чеки!BA:BC,3,FALSE)</f>
        <v>28.37</v>
      </c>
      <c r="BD26" s="24">
        <v>18150.45</v>
      </c>
      <c r="BE26" s="25">
        <v>40171</v>
      </c>
      <c r="BF26" s="22">
        <f>VLOOKUP(A26,чеки!BE:BG,2,FALSE)</f>
        <v>1341</v>
      </c>
      <c r="BG26" s="23">
        <f>VLOOKUP(A26,чеки!BE:BG,3,FALSE)</f>
        <v>29.36</v>
      </c>
      <c r="BH26" s="24">
        <v>18208.18</v>
      </c>
      <c r="BI26" s="25">
        <v>39211</v>
      </c>
      <c r="BJ26" s="22">
        <f>VLOOKUP(A26,чеки!BI:BK,2,FALSE)</f>
        <v>1494</v>
      </c>
      <c r="BK26" s="23">
        <f>VLOOKUP(A26,чеки!BI:BK,3,FALSE)</f>
        <v>28.66</v>
      </c>
      <c r="BL26" s="24">
        <v>19435.189999999999</v>
      </c>
      <c r="BM26" s="25">
        <v>42808</v>
      </c>
      <c r="BN26" s="22">
        <f>VLOOKUP(A26,чеки!BM:BO,2,FALSE)</f>
        <v>2019</v>
      </c>
      <c r="BO26" s="23">
        <f>VLOOKUP(A26,чеки!BM:BO,3,FALSE)</f>
        <v>29.54</v>
      </c>
      <c r="BP26" s="24">
        <v>26665.64</v>
      </c>
      <c r="BQ26" s="25">
        <v>59632</v>
      </c>
      <c r="BR26" s="22">
        <f>VLOOKUP(A26,чеки!BQ:BS,2,FALSE)</f>
        <v>1593</v>
      </c>
      <c r="BS26" s="23">
        <f>VLOOKUP(A26,чеки!BQ:BS,3,FALSE)</f>
        <v>29.13</v>
      </c>
      <c r="BT26" s="24">
        <v>20685.900000000001</v>
      </c>
      <c r="BU26" s="25">
        <v>46402</v>
      </c>
      <c r="BV26" s="22"/>
      <c r="BW26" s="23"/>
      <c r="BX26" s="24">
        <v>11467.52</v>
      </c>
      <c r="BY26" s="25">
        <v>26175</v>
      </c>
      <c r="BZ26" s="22">
        <f>VLOOKUP(A26,чеки!BY:CA,2,FALSE)</f>
        <v>1280.3</v>
      </c>
      <c r="CA26" s="23">
        <f>VLOOKUP(A26,чеки!BY:CA,3,FALSE)</f>
        <v>31.69</v>
      </c>
      <c r="CB26" s="24">
        <f t="shared" si="6"/>
        <v>17774.655999999999</v>
      </c>
      <c r="CC26" s="25">
        <f t="shared" si="7"/>
        <v>40571.25</v>
      </c>
      <c r="CD26" s="26">
        <f t="shared" si="2"/>
        <v>26966.3</v>
      </c>
      <c r="CE26" s="26">
        <f t="shared" si="3"/>
        <v>29.623888888888896</v>
      </c>
      <c r="CF26" s="27">
        <v>350777.75599999999</v>
      </c>
      <c r="CG26" s="25">
        <v>786559.75</v>
      </c>
      <c r="CH26" s="1"/>
      <c r="CI26" s="1"/>
      <c r="CJ26" s="1"/>
      <c r="CK26" s="1"/>
      <c r="CL26" s="1"/>
      <c r="CM26" s="1"/>
    </row>
    <row r="27" spans="1:91" ht="22" x14ac:dyDescent="0.2">
      <c r="A27" s="34" t="s">
        <v>82</v>
      </c>
      <c r="B27" s="22"/>
      <c r="C27" s="23"/>
      <c r="D27" s="24"/>
      <c r="E27" s="25"/>
      <c r="F27" s="22"/>
      <c r="G27" s="23"/>
      <c r="H27" s="24"/>
      <c r="I27" s="25"/>
      <c r="J27" s="22"/>
      <c r="K27" s="23"/>
      <c r="L27" s="24"/>
      <c r="M27" s="25"/>
      <c r="N27" s="22"/>
      <c r="O27" s="23"/>
      <c r="P27" s="24"/>
      <c r="Q27" s="25"/>
      <c r="R27" s="22"/>
      <c r="S27" s="23"/>
      <c r="T27" s="24"/>
      <c r="U27" s="25"/>
      <c r="V27" s="22"/>
      <c r="W27" s="23"/>
      <c r="X27" s="24"/>
      <c r="Y27" s="25"/>
      <c r="Z27" s="22">
        <f>VLOOKUP(A27,чеки!Y:AA,2,FALSE)</f>
        <v>1290</v>
      </c>
      <c r="AA27" s="23">
        <f>VLOOKUP(A27,чеки!Y:AA,3,FALSE)</f>
        <v>48.06</v>
      </c>
      <c r="AB27" s="24">
        <v>33911.910000000003</v>
      </c>
      <c r="AC27" s="25">
        <v>61669.760000000002</v>
      </c>
      <c r="AD27" s="22">
        <f>VLOOKUP(A27,чеки!AC:AE,2,FALSE)</f>
        <v>2009</v>
      </c>
      <c r="AE27" s="23">
        <f>VLOOKUP(A27,чеки!AC:AE,3,FALSE)</f>
        <v>35.200000000000003</v>
      </c>
      <c r="AF27" s="24">
        <v>31702.42</v>
      </c>
      <c r="AG27" s="25">
        <v>70716.02</v>
      </c>
      <c r="AH27" s="22">
        <f>VLOOKUP(A27,чеки!AG:AI,2,FALSE)</f>
        <v>1815</v>
      </c>
      <c r="AI27" s="23">
        <f>VLOOKUP(A27,чеки!AG:AI,3,FALSE)</f>
        <v>31.63</v>
      </c>
      <c r="AJ27" s="24">
        <v>24493.11</v>
      </c>
      <c r="AK27" s="25">
        <v>57361.5</v>
      </c>
      <c r="AL27" s="22">
        <f>VLOOKUP(A27,чеки!AK:AM,2,FALSE)</f>
        <v>2474</v>
      </c>
      <c r="AM27" s="23">
        <f>VLOOKUP(A27,чеки!AK:AM,3,FALSE)</f>
        <v>30.06</v>
      </c>
      <c r="AN27" s="24">
        <v>31276.23</v>
      </c>
      <c r="AO27" s="25">
        <v>74347</v>
      </c>
      <c r="AP27" s="22">
        <f>VLOOKUP(A27,чеки!AO:AQ,2,FALSE)</f>
        <v>2131</v>
      </c>
      <c r="AQ27" s="23">
        <f>VLOOKUP(A27,чеки!AO:AQ,3,FALSE)</f>
        <v>28.7</v>
      </c>
      <c r="AR27" s="24">
        <v>25949.21</v>
      </c>
      <c r="AS27" s="25">
        <v>61074.5</v>
      </c>
      <c r="AT27" s="22">
        <f>VLOOKUP(A27,чеки!AS:AU,2,FALSE)</f>
        <v>1955</v>
      </c>
      <c r="AU27" s="23">
        <f>VLOOKUP(A27,чеки!AS:AU,3,FALSE)</f>
        <v>29.28</v>
      </c>
      <c r="AV27" s="24">
        <v>25202.18</v>
      </c>
      <c r="AW27" s="25">
        <v>57056</v>
      </c>
      <c r="AX27" s="22">
        <f>VLOOKUP(A27,чеки!AW:AY,2,FALSE)</f>
        <v>1625</v>
      </c>
      <c r="AY27" s="23">
        <f>VLOOKUP(A27,чеки!AW:AY,3,FALSE)</f>
        <v>29.34</v>
      </c>
      <c r="AZ27" s="24">
        <v>21617.02</v>
      </c>
      <c r="BA27" s="25">
        <v>47665.14</v>
      </c>
      <c r="BB27" s="22">
        <f>VLOOKUP(A27,чеки!BA:BC,2,FALSE)</f>
        <v>1644</v>
      </c>
      <c r="BC27" s="23">
        <f>VLOOKUP(A27,чеки!BA:BC,3,FALSE)</f>
        <v>30.42</v>
      </c>
      <c r="BD27" s="24">
        <v>24300.62</v>
      </c>
      <c r="BE27" s="25">
        <v>49905.55</v>
      </c>
      <c r="BF27" s="22">
        <f>VLOOKUP(A27,чеки!BE:BG,2,FALSE)</f>
        <v>1917</v>
      </c>
      <c r="BG27" s="23">
        <f>VLOOKUP(A27,чеки!BE:BG,3,FALSE)</f>
        <v>30.96</v>
      </c>
      <c r="BH27" s="24">
        <v>28430.44</v>
      </c>
      <c r="BI27" s="25">
        <v>58934</v>
      </c>
      <c r="BJ27" s="22">
        <f>VLOOKUP(A27,чеки!BI:BK,2,FALSE)</f>
        <v>2207</v>
      </c>
      <c r="BK27" s="23">
        <f>VLOOKUP(A27,чеки!BI:BK,3,FALSE)</f>
        <v>30.27</v>
      </c>
      <c r="BL27" s="24">
        <v>31733.14</v>
      </c>
      <c r="BM27" s="25">
        <v>66628.149999999994</v>
      </c>
      <c r="BN27" s="22">
        <f>VLOOKUP(A27,чеки!BM:BO,2,FALSE)</f>
        <v>2346</v>
      </c>
      <c r="BO27" s="23">
        <f>VLOOKUP(A27,чеки!BM:BO,3,FALSE)</f>
        <v>29.68</v>
      </c>
      <c r="BP27" s="24">
        <v>32863.410000000003</v>
      </c>
      <c r="BQ27" s="25">
        <v>69374.600000000006</v>
      </c>
      <c r="BR27" s="22">
        <f>VLOOKUP(A27,чеки!BQ:BS,2,FALSE)</f>
        <v>2593</v>
      </c>
      <c r="BS27" s="23">
        <f>VLOOKUP(A27,чеки!BQ:BS,3,FALSE)</f>
        <v>29.84</v>
      </c>
      <c r="BT27" s="24">
        <v>34981.440000000002</v>
      </c>
      <c r="BU27" s="25">
        <v>77274.539999999994</v>
      </c>
      <c r="BV27" s="22"/>
      <c r="BW27" s="23"/>
      <c r="BX27" s="24">
        <v>23036.9</v>
      </c>
      <c r="BY27" s="25">
        <v>54366.27</v>
      </c>
      <c r="BZ27" s="22">
        <f>VLOOKUP(A27,чеки!BY:CA,2,FALSE)</f>
        <v>2875.25</v>
      </c>
      <c r="CA27" s="23">
        <f>VLOOKUP(A27,чеки!BY:CA,3,FALSE)</f>
        <v>29.31</v>
      </c>
      <c r="CB27" s="24">
        <f t="shared" si="6"/>
        <v>35707.195</v>
      </c>
      <c r="CC27" s="25">
        <f t="shared" si="7"/>
        <v>84267.718499999988</v>
      </c>
      <c r="CD27" s="26">
        <f t="shared" si="2"/>
        <v>26881.25</v>
      </c>
      <c r="CE27" s="26">
        <f t="shared" si="3"/>
        <v>31.749999999999996</v>
      </c>
      <c r="CF27" s="27">
        <v>382168.32500000001</v>
      </c>
      <c r="CG27" s="25">
        <v>836274.47849999997</v>
      </c>
      <c r="CH27" s="1"/>
      <c r="CI27" s="1"/>
      <c r="CJ27" s="1"/>
      <c r="CK27" s="1"/>
      <c r="CL27" s="1"/>
      <c r="CM27" s="1"/>
    </row>
    <row r="28" spans="1:91" ht="22" x14ac:dyDescent="0.2">
      <c r="A28" s="34" t="s">
        <v>83</v>
      </c>
      <c r="B28" s="22"/>
      <c r="C28" s="23"/>
      <c r="D28" s="24"/>
      <c r="E28" s="25"/>
      <c r="F28" s="22"/>
      <c r="G28" s="23"/>
      <c r="H28" s="24"/>
      <c r="I28" s="25"/>
      <c r="J28" s="22">
        <f>VLOOKUP(A28,чеки!I:K,2,FALSE)</f>
        <v>886</v>
      </c>
      <c r="K28" s="23">
        <f>VLOOKUP(A28,чеки!I:K,3,FALSE)</f>
        <v>33.49</v>
      </c>
      <c r="L28" s="24">
        <v>15845.57</v>
      </c>
      <c r="M28" s="25">
        <v>29673</v>
      </c>
      <c r="N28" s="22"/>
      <c r="O28" s="23"/>
      <c r="P28" s="24"/>
      <c r="Q28" s="25"/>
      <c r="R28" s="22">
        <f>VLOOKUP(A28,чеки!Q:S,2,FALSE)</f>
        <v>155</v>
      </c>
      <c r="S28" s="23">
        <f>VLOOKUP(A28,чеки!Q:S,3,FALSE)</f>
        <v>33.03</v>
      </c>
      <c r="T28" s="24">
        <v>2961.46</v>
      </c>
      <c r="U28" s="25">
        <v>5119.5</v>
      </c>
      <c r="V28" s="22">
        <f>VLOOKUP(A28,чеки!U:W,2,FALSE)</f>
        <v>1415</v>
      </c>
      <c r="W28" s="23">
        <f>VLOOKUP(A28,чеки!U:W,3,FALSE)</f>
        <v>30.37</v>
      </c>
      <c r="X28" s="24">
        <v>21626.36</v>
      </c>
      <c r="Y28" s="25">
        <v>42980.26</v>
      </c>
      <c r="Z28" s="22">
        <f>VLOOKUP(A28,чеки!Y:AA,2,FALSE)</f>
        <v>1398</v>
      </c>
      <c r="AA28" s="23">
        <f>VLOOKUP(A28,чеки!Y:AA,3,FALSE)</f>
        <v>33.68</v>
      </c>
      <c r="AB28" s="24">
        <v>22242.42</v>
      </c>
      <c r="AC28" s="25">
        <v>47082.52</v>
      </c>
      <c r="AD28" s="22">
        <f>VLOOKUP(A28,чеки!AC:AE,2,FALSE)</f>
        <v>1636</v>
      </c>
      <c r="AE28" s="23">
        <f>VLOOKUP(A28,чеки!AC:AE,3,FALSE)</f>
        <v>30.42</v>
      </c>
      <c r="AF28" s="24">
        <v>22044.83</v>
      </c>
      <c r="AG28" s="25">
        <v>49762.52</v>
      </c>
      <c r="AH28" s="22">
        <f>VLOOKUP(A28,чеки!AG:AI,2,FALSE)</f>
        <v>1980</v>
      </c>
      <c r="AI28" s="23">
        <f>VLOOKUP(A28,чеки!AG:AI,3,FALSE)</f>
        <v>30.69</v>
      </c>
      <c r="AJ28" s="24">
        <v>26629.17</v>
      </c>
      <c r="AK28" s="25">
        <v>60774.5</v>
      </c>
      <c r="AL28" s="22">
        <f>VLOOKUP(A28,чеки!AK:AM,2,FALSE)</f>
        <v>2325</v>
      </c>
      <c r="AM28" s="23">
        <f>VLOOKUP(A28,чеки!AK:AM,3,FALSE)</f>
        <v>33.21</v>
      </c>
      <c r="AN28" s="24">
        <v>32914.089999999997</v>
      </c>
      <c r="AO28" s="25">
        <v>77204.5</v>
      </c>
      <c r="AP28" s="22">
        <f>VLOOKUP(A28,чеки!AO:AQ,2,FALSE)</f>
        <v>1692</v>
      </c>
      <c r="AQ28" s="23">
        <f>VLOOKUP(A28,чеки!AO:AQ,3,FALSE)</f>
        <v>31.07</v>
      </c>
      <c r="AR28" s="24">
        <v>22377.599999999999</v>
      </c>
      <c r="AS28" s="25">
        <v>52571</v>
      </c>
      <c r="AT28" s="22">
        <f>VLOOKUP(A28,чеки!AS:AU,2,FALSE)</f>
        <v>1752</v>
      </c>
      <c r="AU28" s="23">
        <f>VLOOKUP(A28,чеки!AS:AU,3,FALSE)</f>
        <v>30.12</v>
      </c>
      <c r="AV28" s="24">
        <v>23169.25</v>
      </c>
      <c r="AW28" s="25">
        <v>52773.5</v>
      </c>
      <c r="AX28" s="22">
        <f>VLOOKUP(A28,чеки!AW:AY,2,FALSE)</f>
        <v>1459</v>
      </c>
      <c r="AY28" s="23">
        <f>VLOOKUP(A28,чеки!AW:AY,3,FALSE)</f>
        <v>31.63</v>
      </c>
      <c r="AZ28" s="24">
        <v>20578.419999999998</v>
      </c>
      <c r="BA28" s="25">
        <v>46154</v>
      </c>
      <c r="BB28" s="22">
        <f>VLOOKUP(A28,чеки!BA:BC,2,FALSE)</f>
        <v>1530</v>
      </c>
      <c r="BC28" s="23">
        <f>VLOOKUP(A28,чеки!BA:BC,3,FALSE)</f>
        <v>32.07</v>
      </c>
      <c r="BD28" s="24">
        <v>22314.28</v>
      </c>
      <c r="BE28" s="25">
        <v>49061.5</v>
      </c>
      <c r="BF28" s="22">
        <f>VLOOKUP(A28,чеки!BE:BG,2,FALSE)</f>
        <v>1685</v>
      </c>
      <c r="BG28" s="23">
        <f>VLOOKUP(A28,чеки!BE:BG,3,FALSE)</f>
        <v>33.229999999999997</v>
      </c>
      <c r="BH28" s="24">
        <v>25413.57</v>
      </c>
      <c r="BI28" s="25">
        <v>55986.75</v>
      </c>
      <c r="BJ28" s="22">
        <f>VLOOKUP(A28,чеки!BI:BK,2,FALSE)</f>
        <v>2169</v>
      </c>
      <c r="BK28" s="23">
        <f>VLOOKUP(A28,чеки!BI:BK,3,FALSE)</f>
        <v>33.83</v>
      </c>
      <c r="BL28" s="24">
        <v>33592.46</v>
      </c>
      <c r="BM28" s="25">
        <v>73380</v>
      </c>
      <c r="BN28" s="22">
        <f>VLOOKUP(A28,чеки!BM:BO,2,FALSE)</f>
        <v>2334</v>
      </c>
      <c r="BO28" s="23">
        <f>VLOOKUP(A28,чеки!BM:BO,3,FALSE)</f>
        <v>35.81</v>
      </c>
      <c r="BP28" s="24">
        <v>36956.74</v>
      </c>
      <c r="BQ28" s="25">
        <v>83585.5</v>
      </c>
      <c r="BR28" s="22">
        <f>VLOOKUP(A28,чеки!BQ:BS,2,FALSE)</f>
        <v>2541</v>
      </c>
      <c r="BS28" s="23">
        <f>VLOOKUP(A28,чеки!BQ:BS,3,FALSE)</f>
        <v>40.549999999999997</v>
      </c>
      <c r="BT28" s="24">
        <v>44990.53</v>
      </c>
      <c r="BU28" s="25">
        <v>103049.5</v>
      </c>
      <c r="BV28" s="22"/>
      <c r="BW28" s="23"/>
      <c r="BX28" s="24">
        <v>29606.51</v>
      </c>
      <c r="BY28" s="25">
        <v>68615.08</v>
      </c>
      <c r="BZ28" s="22">
        <f>VLOOKUP(A28,чеки!BY:CA,2,FALSE)</f>
        <v>2604</v>
      </c>
      <c r="CA28" s="23">
        <f>VLOOKUP(A28,чеки!BY:CA,3,FALSE)</f>
        <v>40.98</v>
      </c>
      <c r="CB28" s="24">
        <f t="shared" si="6"/>
        <v>45890.090499999998</v>
      </c>
      <c r="CC28" s="25">
        <f t="shared" si="7"/>
        <v>106353.374</v>
      </c>
      <c r="CD28" s="26">
        <f t="shared" si="2"/>
        <v>27561</v>
      </c>
      <c r="CE28" s="26">
        <f t="shared" si="3"/>
        <v>33.386249999999997</v>
      </c>
      <c r="CF28" s="27">
        <v>419546.84049999999</v>
      </c>
      <c r="CG28" s="25">
        <v>935511.924</v>
      </c>
      <c r="CH28" s="1"/>
      <c r="CI28" s="1"/>
      <c r="CJ28" s="1"/>
      <c r="CK28" s="1"/>
      <c r="CL28" s="1"/>
      <c r="CM28" s="1"/>
    </row>
    <row r="29" spans="1:91" x14ac:dyDescent="0.2">
      <c r="A29" s="34" t="s">
        <v>89</v>
      </c>
      <c r="B29" s="22"/>
      <c r="C29" s="23"/>
      <c r="D29" s="24"/>
      <c r="E29" s="25"/>
      <c r="F29" s="22"/>
      <c r="G29" s="23"/>
      <c r="H29" s="24"/>
      <c r="I29" s="25"/>
      <c r="J29" s="22"/>
      <c r="K29" s="23"/>
      <c r="L29" s="24"/>
      <c r="M29" s="25"/>
      <c r="N29" s="22"/>
      <c r="O29" s="23"/>
      <c r="P29" s="24"/>
      <c r="Q29" s="25"/>
      <c r="R29" s="22"/>
      <c r="S29" s="23"/>
      <c r="T29" s="24"/>
      <c r="U29" s="25"/>
      <c r="V29" s="22"/>
      <c r="W29" s="23"/>
      <c r="X29" s="24"/>
      <c r="Y29" s="25"/>
      <c r="Z29" s="22"/>
      <c r="AA29" s="23"/>
      <c r="AB29" s="24"/>
      <c r="AC29" s="25"/>
      <c r="AD29" s="22"/>
      <c r="AE29" s="23"/>
      <c r="AF29" s="24"/>
      <c r="AG29" s="25"/>
      <c r="AH29" s="22"/>
      <c r="AI29" s="23"/>
      <c r="AJ29" s="24"/>
      <c r="AK29" s="25"/>
      <c r="AL29" s="22"/>
      <c r="AM29" s="23"/>
      <c r="AN29" s="24"/>
      <c r="AO29" s="25"/>
      <c r="AP29" s="22"/>
      <c r="AQ29" s="23"/>
      <c r="AR29" s="24"/>
      <c r="AS29" s="25"/>
      <c r="AT29" s="22"/>
      <c r="AU29" s="23"/>
      <c r="AV29" s="24"/>
      <c r="AW29" s="25"/>
      <c r="AX29" s="22"/>
      <c r="AY29" s="23"/>
      <c r="AZ29" s="24"/>
      <c r="BA29" s="25"/>
      <c r="BB29" s="22"/>
      <c r="BC29" s="23"/>
      <c r="BD29" s="24"/>
      <c r="BE29" s="25"/>
      <c r="BF29" s="22"/>
      <c r="BG29" s="23"/>
      <c r="BH29" s="24"/>
      <c r="BI29" s="25"/>
      <c r="BJ29" s="22"/>
      <c r="BK29" s="23"/>
      <c r="BL29" s="24"/>
      <c r="BM29" s="25"/>
      <c r="BN29" s="22"/>
      <c r="BO29" s="23"/>
      <c r="BP29" s="24"/>
      <c r="BQ29" s="25"/>
      <c r="BR29" s="22">
        <f>VLOOKUP(A29,чеки!BQ:BS,2,FALSE)</f>
        <v>120</v>
      </c>
      <c r="BS29" s="23">
        <f>VLOOKUP(A29,чеки!BQ:BS,3,FALSE)</f>
        <v>35.76</v>
      </c>
      <c r="BT29" s="24">
        <v>2564.29</v>
      </c>
      <c r="BU29" s="25">
        <v>4251</v>
      </c>
      <c r="BV29" s="22"/>
      <c r="BW29" s="23"/>
      <c r="BX29" s="24">
        <v>34026.199999999997</v>
      </c>
      <c r="BY29" s="25">
        <v>58939</v>
      </c>
      <c r="BZ29" s="22">
        <f>VLOOKUP(A29,чеки!BY:CA,2,FALSE)</f>
        <v>2343.6</v>
      </c>
      <c r="CA29" s="23">
        <f>VLOOKUP(A29,чеки!BY:CA,3,FALSE)</f>
        <v>39.119999999999997</v>
      </c>
      <c r="CB29" s="24">
        <f>BX29/20*31</f>
        <v>52740.61</v>
      </c>
      <c r="CC29" s="25">
        <f>BY29/20*31</f>
        <v>91355.45</v>
      </c>
      <c r="CD29" s="26">
        <f t="shared" si="2"/>
        <v>2463.6</v>
      </c>
      <c r="CE29" s="26">
        <f t="shared" si="3"/>
        <v>37.44</v>
      </c>
      <c r="CF29" s="27">
        <v>55304.9</v>
      </c>
      <c r="CG29" s="25">
        <v>95606.45</v>
      </c>
      <c r="CH29" s="1"/>
      <c r="CI29" s="1"/>
      <c r="CJ29" s="1"/>
      <c r="CK29" s="1"/>
      <c r="CL29" s="1"/>
      <c r="CM29" s="1"/>
    </row>
    <row r="30" spans="1:91" x14ac:dyDescent="0.2">
      <c r="A30" s="35" t="s">
        <v>1</v>
      </c>
      <c r="B30" s="28">
        <f>SUM(B4:B29)</f>
        <v>55366</v>
      </c>
      <c r="C30" s="28">
        <f>AVERAGE(C4:C29)</f>
        <v>29.468333333333337</v>
      </c>
      <c r="D30" s="28">
        <f t="shared" ref="D30:E30" si="8">SUM(D4:D29)</f>
        <v>738745.59999999986</v>
      </c>
      <c r="E30" s="29">
        <f t="shared" si="8"/>
        <v>1532694.4700000002</v>
      </c>
      <c r="F30" s="28">
        <f>SUM(F4:F29)</f>
        <v>63284</v>
      </c>
      <c r="G30" s="28">
        <f>AVERAGE(G4:G29)</f>
        <v>30.110833333333328</v>
      </c>
      <c r="H30" s="28">
        <f t="shared" ref="H30" si="9">SUM(H4:H29)</f>
        <v>906545.34000000008</v>
      </c>
      <c r="I30" s="29">
        <f t="shared" ref="I30" si="10">SUM(I4:I29)</f>
        <v>1819458.8200000003</v>
      </c>
      <c r="J30" s="28">
        <f>SUM(J4:J29)</f>
        <v>51297</v>
      </c>
      <c r="K30" s="28">
        <f>AVERAGE(K4:K29)</f>
        <v>30.568461538461534</v>
      </c>
      <c r="L30" s="28">
        <f t="shared" ref="L30" si="11">SUM(L4:L29)</f>
        <v>713879.52999999991</v>
      </c>
      <c r="M30" s="29">
        <f t="shared" ref="M30" si="12">SUM(M4:M29)</f>
        <v>1463155.75</v>
      </c>
      <c r="N30" s="28">
        <f>SUM(N4:N29)</f>
        <v>12570</v>
      </c>
      <c r="O30" s="28">
        <f>AVERAGE(O4:O29)</f>
        <v>29.796666666666663</v>
      </c>
      <c r="P30" s="28">
        <f t="shared" ref="P30" si="13">SUM(P4:P29)</f>
        <v>106823.13</v>
      </c>
      <c r="Q30" s="29">
        <f t="shared" ref="Q30" si="14">SUM(Q4:Q29)</f>
        <v>300944.96999999997</v>
      </c>
      <c r="R30" s="28">
        <f>SUM(R4:R29)</f>
        <v>21583</v>
      </c>
      <c r="S30" s="28">
        <f>AVERAGE(S4:S29)</f>
        <v>31.098461538461535</v>
      </c>
      <c r="T30" s="28">
        <f t="shared" ref="T30" si="15">SUM(T4:T29)</f>
        <v>296458.27</v>
      </c>
      <c r="U30" s="29">
        <f t="shared" ref="U30" si="16">SUM(U4:U29)</f>
        <v>614466.76</v>
      </c>
      <c r="V30" s="28">
        <f>SUM(V4:V29)</f>
        <v>38327</v>
      </c>
      <c r="W30" s="28">
        <f>AVERAGE(W4:W29)</f>
        <v>32.143846153846155</v>
      </c>
      <c r="X30" s="28">
        <f t="shared" ref="X30" si="17">SUM(X4:X29)</f>
        <v>570805.03</v>
      </c>
      <c r="Y30" s="29">
        <f t="shared" ref="Y30" si="18">SUM(Y4:Y29)</f>
        <v>1177007.3499999999</v>
      </c>
      <c r="Z30" s="28">
        <f>SUM(Z4:Z29)</f>
        <v>48733</v>
      </c>
      <c r="AA30" s="28">
        <f>AVERAGE(AA4:AA29)</f>
        <v>33.021333333333331</v>
      </c>
      <c r="AB30" s="28">
        <f t="shared" ref="AB30" si="19">SUM(AB4:AB29)</f>
        <v>761341.59000000008</v>
      </c>
      <c r="AC30" s="29">
        <f t="shared" ref="AC30" si="20">SUM(AC4:AC29)</f>
        <v>1576974.2999999998</v>
      </c>
      <c r="AD30" s="28">
        <f>SUM(AD4:AD29)</f>
        <v>54412</v>
      </c>
      <c r="AE30" s="28">
        <f>AVERAGE(AE4:AE29)</f>
        <v>32.452666666666666</v>
      </c>
      <c r="AF30" s="28">
        <f t="shared" ref="AF30" si="21">SUM(AF4:AF29)</f>
        <v>815420.51</v>
      </c>
      <c r="AG30" s="29">
        <f t="shared" ref="AG30" si="22">SUM(AG4:AG29)</f>
        <v>1724197.8199999998</v>
      </c>
      <c r="AH30" s="28">
        <f>SUM(AH4:AH29)</f>
        <v>61765</v>
      </c>
      <c r="AI30" s="28">
        <f>AVERAGE(AI4:AI29)</f>
        <v>32.928666666666665</v>
      </c>
      <c r="AJ30" s="28">
        <f t="shared" ref="AJ30" si="23">SUM(AJ4:AJ29)</f>
        <v>966275.99</v>
      </c>
      <c r="AK30" s="29">
        <f t="shared" ref="AK30" si="24">SUM(AK4:AK29)</f>
        <v>2025304.23</v>
      </c>
      <c r="AL30" s="28">
        <f>SUM(AL4:AL29)</f>
        <v>69076</v>
      </c>
      <c r="AM30" s="28">
        <f>AVERAGE(AM4:AM29)</f>
        <v>55.91875000000001</v>
      </c>
      <c r="AN30" s="28">
        <f t="shared" ref="AN30" si="25">SUM(AN4:AN29)</f>
        <v>1105919.6200000001</v>
      </c>
      <c r="AO30" s="29">
        <f t="shared" ref="AO30" si="26">SUM(AO4:AO29)</f>
        <v>2328589.36</v>
      </c>
      <c r="AP30" s="28">
        <f>SUM(AP4:AP29)</f>
        <v>58302</v>
      </c>
      <c r="AQ30" s="28">
        <f>AVERAGE(AQ4:AQ29)</f>
        <v>34.1875</v>
      </c>
      <c r="AR30" s="28">
        <f t="shared" ref="AR30" si="27">SUM(AR4:AR29)</f>
        <v>998079.86</v>
      </c>
      <c r="AS30" s="29">
        <f t="shared" ref="AS30" si="28">SUM(AS4:AS29)</f>
        <v>2010557.7000000002</v>
      </c>
      <c r="AT30" s="28">
        <f>SUM(AT4:AT29)</f>
        <v>60838</v>
      </c>
      <c r="AU30" s="28">
        <f>AVERAGE(AU4:AU29)</f>
        <v>35.973157894736836</v>
      </c>
      <c r="AV30" s="28">
        <f t="shared" ref="AV30" si="29">SUM(AV4:AV29)</f>
        <v>1077643.43</v>
      </c>
      <c r="AW30" s="29">
        <f t="shared" ref="AW30" si="30">SUM(AW4:AW29)</f>
        <v>2116922.9900000002</v>
      </c>
      <c r="AX30" s="28">
        <f>SUM(AX4:AX29)</f>
        <v>56045</v>
      </c>
      <c r="AY30" s="28">
        <f>AVERAGE(AY4:AY29)</f>
        <v>36.423157894736846</v>
      </c>
      <c r="AZ30" s="28">
        <f t="shared" ref="AZ30" si="31">SUM(AZ4:AZ29)</f>
        <v>1093895.0699999998</v>
      </c>
      <c r="BA30" s="29">
        <f t="shared" ref="BA30" si="32">SUM(BA4:BA29)</f>
        <v>2103226.0399999996</v>
      </c>
      <c r="BB30" s="28">
        <f>SUM(BB4:BB29)</f>
        <v>62012</v>
      </c>
      <c r="BC30" s="28">
        <f>AVERAGE(BC4:BC29)</f>
        <v>36.64</v>
      </c>
      <c r="BD30" s="28">
        <f t="shared" ref="BD30" si="33">SUM(BD4:BD29)</f>
        <v>1222015.33</v>
      </c>
      <c r="BE30" s="29">
        <f t="shared" ref="BE30" si="34">SUM(BE4:BE29)</f>
        <v>2280780.7299999995</v>
      </c>
      <c r="BF30" s="28">
        <f>SUM(BF4:BF29)</f>
        <v>83424</v>
      </c>
      <c r="BG30" s="28">
        <f>AVERAGE(BG4:BG29)</f>
        <v>37.179545454545455</v>
      </c>
      <c r="BH30" s="28">
        <f t="shared" ref="BH30" si="35">SUM(BH4:BH29)</f>
        <v>1698585.58</v>
      </c>
      <c r="BI30" s="29">
        <f t="shared" ref="BI30" si="36">SUM(BI4:BI29)</f>
        <v>3139391.0300000007</v>
      </c>
      <c r="BJ30" s="28">
        <f>SUM(BJ4:BJ29)</f>
        <v>87899</v>
      </c>
      <c r="BK30" s="28">
        <f>AVERAGE(BK4:BK29)</f>
        <v>39.785217391304343</v>
      </c>
      <c r="BL30" s="28">
        <f t="shared" ref="BL30" si="37">SUM(BL4:BL29)</f>
        <v>1940280.2299999997</v>
      </c>
      <c r="BM30" s="29">
        <f t="shared" ref="BM30" si="38">SUM(BM4:BM29)</f>
        <v>3557893.02</v>
      </c>
      <c r="BN30" s="28">
        <f>SUM(BN4:BN29)</f>
        <v>102255</v>
      </c>
      <c r="BO30" s="28">
        <f>AVERAGE(BO4:BO29)</f>
        <v>38.497391304347822</v>
      </c>
      <c r="BP30" s="28">
        <f t="shared" ref="BP30" si="39">SUM(BP4:BP29)</f>
        <v>2147184.2200000002</v>
      </c>
      <c r="BQ30" s="29">
        <f t="shared" ref="BQ30" si="40">SUM(BQ4:BQ29)</f>
        <v>3911165.8099999996</v>
      </c>
      <c r="BR30" s="28">
        <f>SUM(BR4:BR29)</f>
        <v>112474</v>
      </c>
      <c r="BS30" s="28">
        <f>AVERAGE(BS4:BS29)</f>
        <v>38.244583333333338</v>
      </c>
      <c r="BT30" s="28">
        <f t="shared" ref="BT30" si="41">SUM(BT4:BT29)</f>
        <v>2332775.6999999997</v>
      </c>
      <c r="BU30" s="29">
        <f t="shared" ref="BU30" si="42">SUM(BU4:BU29)</f>
        <v>4283480.5199999996</v>
      </c>
      <c r="BV30" s="30"/>
      <c r="BW30" s="31"/>
      <c r="BX30" s="32">
        <v>1796051.24</v>
      </c>
      <c r="BY30" s="33">
        <v>3308651.32</v>
      </c>
      <c r="BZ30" s="28">
        <f>SUM(BZ4:BZ29)</f>
        <v>130686.70000000001</v>
      </c>
      <c r="CA30" s="28">
        <f>AVERAGE(CA4:CA29)</f>
        <v>39.678461538461541</v>
      </c>
      <c r="CB30" s="28">
        <f t="shared" ref="CB30" si="43">SUM(CB4:CB29)</f>
        <v>2841321.3224999993</v>
      </c>
      <c r="CC30" s="29">
        <f t="shared" ref="CC30" si="44">SUM(CC4:CC29)</f>
        <v>5228772.8959999997</v>
      </c>
      <c r="CD30" s="28">
        <f>SUM(CD4:CD29)</f>
        <v>1230348.7</v>
      </c>
      <c r="CE30" s="28">
        <f>AVERAGE(CE4:CE29)</f>
        <v>38.171799149624562</v>
      </c>
      <c r="CF30" s="28">
        <f t="shared" ref="CF30" si="45">SUM(CF4:CF29)</f>
        <v>22333995.352499999</v>
      </c>
      <c r="CG30" s="29">
        <f t="shared" ref="CG30" si="46">SUM(CG4:CG29)</f>
        <v>43194984.566000015</v>
      </c>
      <c r="CH30" s="1"/>
      <c r="CI30" s="1"/>
      <c r="CJ30" s="1"/>
      <c r="CK30" s="1"/>
      <c r="CL30" s="1"/>
      <c r="CM30" s="1"/>
    </row>
    <row r="31" spans="1:91" x14ac:dyDescent="0.2">
      <c r="A31" s="36"/>
      <c r="B31" s="17"/>
      <c r="C31" s="17"/>
      <c r="D31" s="1"/>
      <c r="E31" s="1"/>
      <c r="F31" s="17"/>
      <c r="G31" s="17"/>
      <c r="H31" s="1"/>
      <c r="I31" s="1"/>
      <c r="J31" s="17"/>
      <c r="K31" s="17"/>
      <c r="L31" s="1"/>
      <c r="M31" s="1"/>
      <c r="N31" s="17"/>
      <c r="O31" s="17"/>
      <c r="P31" s="1"/>
      <c r="Q31" s="1"/>
      <c r="R31" s="17"/>
      <c r="S31" s="17"/>
      <c r="T31" s="1"/>
      <c r="U31" s="1"/>
      <c r="V31" s="17"/>
      <c r="W31" s="17"/>
      <c r="X31" s="1"/>
      <c r="Y31" s="1"/>
      <c r="Z31" s="17"/>
      <c r="AA31" s="17"/>
      <c r="AB31" s="1"/>
      <c r="AC31" s="1"/>
      <c r="AD31" s="17"/>
      <c r="AE31" s="17"/>
      <c r="AF31" s="1"/>
      <c r="AG31" s="1"/>
      <c r="AH31" s="17"/>
      <c r="AI31" s="17"/>
      <c r="AJ31" s="1"/>
      <c r="AK31" s="1"/>
      <c r="AL31" s="17"/>
      <c r="AM31" s="17"/>
      <c r="AN31" s="1"/>
      <c r="AO31" s="1"/>
      <c r="AP31" s="17"/>
      <c r="AQ31" s="17"/>
      <c r="AR31" s="1"/>
      <c r="AS31" s="1"/>
      <c r="AT31" s="17"/>
      <c r="AU31" s="17"/>
      <c r="AV31" s="1"/>
      <c r="AW31" s="1"/>
      <c r="AX31" s="17"/>
      <c r="AY31" s="17"/>
      <c r="AZ31" s="1"/>
      <c r="BA31" s="1"/>
      <c r="BB31" s="17"/>
      <c r="BC31" s="17"/>
      <c r="BD31" s="1"/>
      <c r="BE31" s="1"/>
      <c r="BF31" s="17"/>
      <c r="BG31" s="17"/>
      <c r="BH31" s="1"/>
      <c r="BI31" s="1"/>
      <c r="BJ31" s="17"/>
      <c r="BK31" s="17"/>
      <c r="BL31" s="1"/>
      <c r="BM31" s="1"/>
      <c r="BN31" s="17"/>
      <c r="BO31" s="17"/>
      <c r="BP31" s="1"/>
      <c r="BQ31" s="1"/>
      <c r="BR31" s="17"/>
      <c r="BS31" s="17"/>
      <c r="BT31" s="1"/>
      <c r="BU31" s="1"/>
      <c r="BV31" s="17"/>
      <c r="BW31" s="17"/>
      <c r="BX31" s="1"/>
      <c r="BY31" s="1"/>
      <c r="BZ31" s="17"/>
      <c r="CA31" s="17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2">
      <c r="A32" s="36"/>
      <c r="B32" s="17"/>
      <c r="C32" s="17"/>
      <c r="D32" s="1"/>
      <c r="E32" s="1"/>
      <c r="F32" s="17"/>
      <c r="G32" s="17"/>
      <c r="H32" s="1"/>
      <c r="I32" s="1"/>
      <c r="J32" s="17"/>
      <c r="K32" s="17"/>
      <c r="L32" s="1"/>
      <c r="M32" s="1"/>
      <c r="N32" s="17"/>
      <c r="O32" s="17"/>
      <c r="P32" s="1"/>
      <c r="Q32" s="1"/>
      <c r="R32" s="17"/>
      <c r="S32" s="17"/>
      <c r="T32" s="1"/>
      <c r="U32" s="1"/>
      <c r="V32" s="17"/>
      <c r="W32" s="17"/>
      <c r="X32" s="1"/>
      <c r="Y32" s="1"/>
      <c r="Z32" s="17"/>
      <c r="AA32" s="17"/>
      <c r="AB32" s="1"/>
      <c r="AC32" s="1"/>
      <c r="AD32" s="17"/>
      <c r="AE32" s="17"/>
      <c r="AF32" s="1"/>
      <c r="AG32" s="1"/>
      <c r="AH32" s="17"/>
      <c r="AI32" s="17"/>
      <c r="AJ32" s="1"/>
      <c r="AK32" s="1"/>
      <c r="AL32" s="17"/>
      <c r="AM32" s="17"/>
      <c r="AN32" s="1"/>
      <c r="AO32" s="1"/>
      <c r="AP32" s="17"/>
      <c r="AQ32" s="17"/>
      <c r="AR32" s="1"/>
      <c r="AS32" s="1"/>
      <c r="AT32" s="17"/>
      <c r="AU32" s="17"/>
      <c r="AV32" s="1"/>
      <c r="AW32" s="1"/>
      <c r="AX32" s="17"/>
      <c r="AY32" s="17"/>
      <c r="AZ32" s="1"/>
      <c r="BA32" s="1"/>
      <c r="BB32" s="17"/>
      <c r="BC32" s="17"/>
      <c r="BD32" s="1"/>
      <c r="BE32" s="1"/>
      <c r="BF32" s="17"/>
      <c r="BG32" s="17"/>
      <c r="BH32" s="1"/>
      <c r="BI32" s="1"/>
      <c r="BJ32" s="17"/>
      <c r="BK32" s="17"/>
      <c r="BL32" s="1"/>
      <c r="BM32" s="1"/>
      <c r="BN32" s="17"/>
      <c r="BO32" s="17"/>
      <c r="BP32" s="1"/>
      <c r="BQ32" s="1"/>
      <c r="BR32" s="17"/>
      <c r="BS32" s="17"/>
      <c r="BT32" s="1"/>
      <c r="BU32" s="1"/>
      <c r="BV32" s="17"/>
      <c r="BW32" s="17"/>
      <c r="BX32" s="1"/>
      <c r="BY32" s="1"/>
      <c r="BZ32" s="17"/>
      <c r="CA32" s="17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36"/>
      <c r="B33" s="17"/>
      <c r="C33" s="17"/>
      <c r="D33" s="1"/>
      <c r="E33" s="1"/>
      <c r="F33" s="17"/>
      <c r="G33" s="17"/>
      <c r="H33" s="1"/>
      <c r="I33" s="1"/>
      <c r="J33" s="17"/>
      <c r="K33" s="17"/>
      <c r="L33" s="1"/>
      <c r="M33" s="1"/>
      <c r="N33" s="17"/>
      <c r="O33" s="17"/>
      <c r="P33" s="1"/>
      <c r="Q33" s="1"/>
      <c r="R33" s="17"/>
      <c r="S33" s="17"/>
      <c r="T33" s="1"/>
      <c r="U33" s="1"/>
      <c r="V33" s="17"/>
      <c r="W33" s="17"/>
      <c r="X33" s="1"/>
      <c r="Y33" s="1"/>
      <c r="Z33" s="17"/>
      <c r="AA33" s="17"/>
      <c r="AB33" s="1"/>
      <c r="AC33" s="1"/>
      <c r="AD33" s="17"/>
      <c r="AE33" s="17"/>
      <c r="AF33" s="1"/>
      <c r="AG33" s="1"/>
      <c r="AH33" s="17"/>
      <c r="AI33" s="17"/>
      <c r="AJ33" s="1"/>
      <c r="AK33" s="1"/>
      <c r="AL33" s="17"/>
      <c r="AM33" s="17"/>
      <c r="AN33" s="1"/>
      <c r="AO33" s="1"/>
      <c r="AP33" s="17"/>
      <c r="AQ33" s="17"/>
      <c r="AR33" s="1"/>
      <c r="AS33" s="1"/>
      <c r="AT33" s="17"/>
      <c r="AU33" s="17"/>
      <c r="AV33" s="1"/>
      <c r="AW33" s="1"/>
      <c r="AX33" s="17"/>
      <c r="AY33" s="17"/>
      <c r="AZ33" s="1"/>
      <c r="BA33" s="1"/>
      <c r="BB33" s="17"/>
      <c r="BC33" s="17"/>
      <c r="BD33" s="1"/>
      <c r="BE33" s="1"/>
      <c r="BF33" s="17"/>
      <c r="BG33" s="17"/>
      <c r="BH33" s="1"/>
      <c r="BI33" s="1"/>
      <c r="BJ33" s="17"/>
      <c r="BK33" s="17"/>
      <c r="BL33" s="1"/>
      <c r="BM33" s="1"/>
      <c r="BN33" s="17"/>
      <c r="BO33" s="17"/>
      <c r="BP33" s="1"/>
      <c r="BQ33" s="1"/>
      <c r="BR33" s="17"/>
      <c r="BS33" s="17"/>
      <c r="BT33" s="1"/>
      <c r="BU33" s="1"/>
      <c r="BV33" s="17"/>
      <c r="BW33" s="17"/>
      <c r="BX33" s="1"/>
      <c r="BY33" s="1"/>
      <c r="BZ33" s="17"/>
      <c r="CA33" s="17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36"/>
      <c r="B34" s="17"/>
      <c r="C34" s="17"/>
      <c r="D34" s="1"/>
      <c r="E34" s="1"/>
      <c r="F34" s="17"/>
      <c r="G34" s="17"/>
      <c r="H34" s="1"/>
      <c r="I34" s="1"/>
      <c r="J34" s="17"/>
      <c r="K34" s="17"/>
      <c r="L34" s="1"/>
      <c r="M34" s="1"/>
      <c r="N34" s="17"/>
      <c r="O34" s="17"/>
      <c r="P34" s="1"/>
      <c r="Q34" s="1"/>
      <c r="R34" s="17"/>
      <c r="S34" s="17"/>
      <c r="T34" s="1"/>
      <c r="U34" s="1"/>
      <c r="V34" s="17"/>
      <c r="W34" s="17"/>
      <c r="X34" s="1"/>
      <c r="Y34" s="1"/>
      <c r="Z34" s="17"/>
      <c r="AA34" s="17"/>
      <c r="AB34" s="1"/>
      <c r="AC34" s="1"/>
      <c r="AD34" s="17"/>
      <c r="AE34" s="17"/>
      <c r="AF34" s="1"/>
      <c r="AG34" s="1"/>
      <c r="AH34" s="17"/>
      <c r="AI34" s="17"/>
      <c r="AJ34" s="1"/>
      <c r="AK34" s="1"/>
      <c r="AL34" s="17"/>
      <c r="AM34" s="17"/>
      <c r="AN34" s="1"/>
      <c r="AO34" s="1"/>
      <c r="AP34" s="17"/>
      <c r="AQ34" s="17"/>
      <c r="AR34" s="1"/>
      <c r="AS34" s="1"/>
      <c r="AT34" s="17"/>
      <c r="AU34" s="17"/>
      <c r="AV34" s="1"/>
      <c r="AW34" s="1"/>
      <c r="AX34" s="17"/>
      <c r="AY34" s="17"/>
      <c r="AZ34" s="1"/>
      <c r="BA34" s="1"/>
      <c r="BB34" s="17"/>
      <c r="BC34" s="17"/>
      <c r="BD34" s="1"/>
      <c r="BE34" s="1"/>
      <c r="BF34" s="17"/>
      <c r="BG34" s="17"/>
      <c r="BH34" s="1"/>
      <c r="BI34" s="1"/>
      <c r="BJ34" s="17"/>
      <c r="BK34" s="17"/>
      <c r="BL34" s="1"/>
      <c r="BM34" s="1"/>
      <c r="BN34" s="17"/>
      <c r="BO34" s="17"/>
      <c r="BP34" s="1"/>
      <c r="BQ34" s="1"/>
      <c r="BR34" s="17"/>
      <c r="BS34" s="17"/>
      <c r="BT34" s="1"/>
      <c r="BU34" s="1"/>
      <c r="BV34" s="17"/>
      <c r="BW34" s="17"/>
      <c r="BX34" s="1"/>
      <c r="BY34" s="1"/>
      <c r="BZ34" s="17"/>
      <c r="CA34" s="17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36"/>
      <c r="B35" s="17"/>
      <c r="C35" s="17"/>
      <c r="D35" s="1"/>
      <c r="E35" s="1"/>
      <c r="F35" s="17"/>
      <c r="G35" s="17"/>
      <c r="H35" s="1"/>
      <c r="I35" s="1"/>
      <c r="J35" s="17"/>
      <c r="K35" s="17"/>
      <c r="L35" s="1"/>
      <c r="M35" s="1"/>
      <c r="N35" s="17"/>
      <c r="O35" s="17"/>
      <c r="P35" s="1"/>
      <c r="Q35" s="1"/>
      <c r="R35" s="17"/>
      <c r="S35" s="17"/>
      <c r="T35" s="1"/>
      <c r="U35" s="1"/>
      <c r="V35" s="17"/>
      <c r="W35" s="17"/>
      <c r="X35" s="1"/>
      <c r="Y35" s="1"/>
      <c r="Z35" s="17"/>
      <c r="AA35" s="17"/>
      <c r="AB35" s="1"/>
      <c r="AC35" s="1"/>
      <c r="AD35" s="17"/>
      <c r="AE35" s="17"/>
      <c r="AF35" s="1"/>
      <c r="AG35" s="1"/>
      <c r="AH35" s="17"/>
      <c r="AI35" s="17"/>
      <c r="AJ35" s="1"/>
      <c r="AK35" s="1"/>
      <c r="AL35" s="17"/>
      <c r="AM35" s="17"/>
      <c r="AN35" s="1"/>
      <c r="AO35" s="1"/>
      <c r="AP35" s="17"/>
      <c r="AQ35" s="17"/>
      <c r="AR35" s="1"/>
      <c r="AS35" s="1"/>
      <c r="AT35" s="17"/>
      <c r="AU35" s="17"/>
      <c r="AV35" s="1"/>
      <c r="AW35" s="1"/>
      <c r="AX35" s="17"/>
      <c r="AY35" s="17"/>
      <c r="AZ35" s="1"/>
      <c r="BA35" s="1"/>
      <c r="BB35" s="17"/>
      <c r="BC35" s="17"/>
      <c r="BD35" s="1"/>
      <c r="BE35" s="1"/>
      <c r="BF35" s="17"/>
      <c r="BG35" s="17"/>
      <c r="BH35" s="1"/>
      <c r="BI35" s="1"/>
      <c r="BJ35" s="17"/>
      <c r="BK35" s="17"/>
      <c r="BL35" s="1"/>
      <c r="BM35" s="1"/>
      <c r="BN35" s="17"/>
      <c r="BO35" s="17"/>
      <c r="BP35" s="1"/>
      <c r="BQ35" s="1"/>
      <c r="BR35" s="17"/>
      <c r="BS35" s="17"/>
      <c r="BT35" s="1"/>
      <c r="BU35" s="1"/>
      <c r="BV35" s="17"/>
      <c r="BW35" s="17"/>
      <c r="BX35" s="1"/>
      <c r="BY35" s="1"/>
      <c r="BZ35" s="17"/>
      <c r="CA35" s="17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2">
      <c r="A36" s="36"/>
      <c r="B36" s="17"/>
      <c r="C36" s="17"/>
      <c r="D36" s="1"/>
      <c r="E36" s="1"/>
      <c r="F36" s="17"/>
      <c r="G36" s="17"/>
      <c r="H36" s="1"/>
      <c r="I36" s="1"/>
      <c r="J36" s="17"/>
      <c r="K36" s="17"/>
      <c r="L36" s="1"/>
      <c r="M36" s="1"/>
      <c r="N36" s="17"/>
      <c r="O36" s="17"/>
      <c r="P36" s="1"/>
      <c r="Q36" s="1"/>
      <c r="R36" s="17"/>
      <c r="S36" s="17"/>
      <c r="T36" s="1"/>
      <c r="U36" s="1"/>
      <c r="V36" s="17"/>
      <c r="W36" s="17"/>
      <c r="X36" s="1"/>
      <c r="Y36" s="1"/>
      <c r="Z36" s="17"/>
      <c r="AA36" s="17"/>
      <c r="AB36" s="1"/>
      <c r="AC36" s="1"/>
      <c r="AD36" s="17"/>
      <c r="AE36" s="17"/>
      <c r="AF36" s="1"/>
      <c r="AG36" s="1"/>
      <c r="AH36" s="17"/>
      <c r="AI36" s="17"/>
      <c r="AJ36" s="1"/>
      <c r="AK36" s="1"/>
      <c r="AL36" s="17"/>
      <c r="AM36" s="17"/>
      <c r="AN36" s="1"/>
      <c r="AO36" s="1"/>
      <c r="AP36" s="17"/>
      <c r="AQ36" s="17"/>
      <c r="AR36" s="1"/>
      <c r="AS36" s="1"/>
      <c r="AT36" s="17"/>
      <c r="AU36" s="17"/>
      <c r="AV36" s="1"/>
      <c r="AW36" s="1"/>
      <c r="AX36" s="17"/>
      <c r="AY36" s="17"/>
      <c r="AZ36" s="1"/>
      <c r="BA36" s="1"/>
      <c r="BB36" s="17"/>
      <c r="BC36" s="17"/>
      <c r="BD36" s="1"/>
      <c r="BE36" s="1"/>
      <c r="BF36" s="17"/>
      <c r="BG36" s="17"/>
      <c r="BH36" s="1"/>
      <c r="BI36" s="1"/>
      <c r="BJ36" s="17"/>
      <c r="BK36" s="17"/>
      <c r="BL36" s="1"/>
      <c r="BM36" s="1"/>
      <c r="BN36" s="17"/>
      <c r="BO36" s="17"/>
      <c r="BP36" s="1"/>
      <c r="BQ36" s="1"/>
      <c r="BR36" s="17"/>
      <c r="BS36" s="17"/>
      <c r="BT36" s="1"/>
      <c r="BU36" s="1"/>
      <c r="BV36" s="17"/>
      <c r="BW36" s="17"/>
      <c r="BX36" s="1"/>
      <c r="BY36" s="1"/>
      <c r="BZ36" s="17"/>
      <c r="CA36" s="17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36"/>
      <c r="B37" s="17"/>
      <c r="C37" s="17"/>
      <c r="D37" s="1"/>
      <c r="E37" s="1"/>
      <c r="F37" s="17"/>
      <c r="G37" s="17"/>
      <c r="H37" s="1"/>
      <c r="I37" s="1"/>
      <c r="J37" s="17"/>
      <c r="K37" s="17"/>
      <c r="L37" s="1"/>
      <c r="M37" s="1"/>
      <c r="N37" s="17"/>
      <c r="O37" s="17"/>
      <c r="P37" s="1"/>
      <c r="Q37" s="1"/>
      <c r="R37" s="17"/>
      <c r="S37" s="17"/>
      <c r="T37" s="1"/>
      <c r="U37" s="1"/>
      <c r="V37" s="17"/>
      <c r="W37" s="17"/>
      <c r="X37" s="1"/>
      <c r="Y37" s="1"/>
      <c r="Z37" s="17"/>
      <c r="AA37" s="17"/>
      <c r="AB37" s="1"/>
      <c r="AC37" s="1"/>
      <c r="AD37" s="17"/>
      <c r="AE37" s="17"/>
      <c r="AF37" s="1"/>
      <c r="AG37" s="1"/>
      <c r="AH37" s="17"/>
      <c r="AI37" s="17"/>
      <c r="AJ37" s="1"/>
      <c r="AK37" s="1"/>
      <c r="AL37" s="17"/>
      <c r="AM37" s="17"/>
      <c r="AN37" s="1"/>
      <c r="AO37" s="1"/>
      <c r="AP37" s="17"/>
      <c r="AQ37" s="17"/>
      <c r="AR37" s="1"/>
      <c r="AS37" s="1"/>
      <c r="AT37" s="17"/>
      <c r="AU37" s="17"/>
      <c r="AV37" s="1"/>
      <c r="AW37" s="1"/>
      <c r="AX37" s="17"/>
      <c r="AY37" s="17"/>
      <c r="AZ37" s="1"/>
      <c r="BA37" s="1"/>
      <c r="BB37" s="17"/>
      <c r="BC37" s="17"/>
      <c r="BD37" s="1"/>
      <c r="BE37" s="1"/>
      <c r="BF37" s="17"/>
      <c r="BG37" s="17"/>
      <c r="BH37" s="1"/>
      <c r="BI37" s="1"/>
      <c r="BJ37" s="17"/>
      <c r="BK37" s="17"/>
      <c r="BL37" s="1"/>
      <c r="BM37" s="1"/>
      <c r="BN37" s="17"/>
      <c r="BO37" s="17"/>
      <c r="BP37" s="1"/>
      <c r="BQ37" s="1"/>
      <c r="BR37" s="17"/>
      <c r="BS37" s="17"/>
      <c r="BT37" s="1"/>
      <c r="BU37" s="1"/>
      <c r="BV37" s="17"/>
      <c r="BW37" s="17"/>
      <c r="BX37" s="1"/>
      <c r="BY37" s="1"/>
      <c r="BZ37" s="17"/>
      <c r="CA37" s="17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36"/>
      <c r="B38" s="17"/>
      <c r="C38" s="17"/>
      <c r="D38" s="1"/>
      <c r="E38" s="1"/>
      <c r="F38" s="17"/>
      <c r="G38" s="17"/>
      <c r="H38" s="1"/>
      <c r="I38" s="1"/>
      <c r="J38" s="17"/>
      <c r="K38" s="17"/>
      <c r="L38" s="1"/>
      <c r="M38" s="1"/>
      <c r="N38" s="17"/>
      <c r="O38" s="17"/>
      <c r="P38" s="1"/>
      <c r="Q38" s="1"/>
      <c r="R38" s="17"/>
      <c r="S38" s="17"/>
      <c r="T38" s="1"/>
      <c r="U38" s="1"/>
      <c r="V38" s="17"/>
      <c r="W38" s="17"/>
      <c r="X38" s="1"/>
      <c r="Y38" s="1"/>
      <c r="Z38" s="17"/>
      <c r="AA38" s="17"/>
      <c r="AB38" s="1"/>
      <c r="AC38" s="1"/>
      <c r="AD38" s="17"/>
      <c r="AE38" s="17"/>
      <c r="AF38" s="1"/>
      <c r="AG38" s="1"/>
      <c r="AH38" s="17"/>
      <c r="AI38" s="17"/>
      <c r="AJ38" s="1"/>
      <c r="AK38" s="1"/>
      <c r="AL38" s="17"/>
      <c r="AM38" s="17"/>
      <c r="AN38" s="1"/>
      <c r="AO38" s="1"/>
      <c r="AP38" s="17"/>
      <c r="AQ38" s="17"/>
      <c r="AR38" s="1"/>
      <c r="AS38" s="1"/>
      <c r="AT38" s="17"/>
      <c r="AU38" s="17"/>
      <c r="AV38" s="1"/>
      <c r="AW38" s="1"/>
      <c r="AX38" s="17"/>
      <c r="AY38" s="17"/>
      <c r="AZ38" s="1"/>
      <c r="BA38" s="1"/>
      <c r="BB38" s="17"/>
      <c r="BC38" s="17"/>
      <c r="BD38" s="1"/>
      <c r="BE38" s="1"/>
      <c r="BF38" s="17"/>
      <c r="BG38" s="17"/>
      <c r="BH38" s="1"/>
      <c r="BI38" s="1"/>
      <c r="BJ38" s="17"/>
      <c r="BK38" s="17"/>
      <c r="BL38" s="1"/>
      <c r="BM38" s="1"/>
      <c r="BN38" s="17"/>
      <c r="BO38" s="17"/>
      <c r="BP38" s="1"/>
      <c r="BQ38" s="1"/>
      <c r="BR38" s="17"/>
      <c r="BS38" s="17"/>
      <c r="BT38" s="1"/>
      <c r="BU38" s="1"/>
      <c r="BV38" s="17"/>
      <c r="BW38" s="17"/>
      <c r="BX38" s="1"/>
      <c r="BY38" s="1"/>
      <c r="BZ38" s="17"/>
      <c r="CA38" s="17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36"/>
      <c r="B39" s="17"/>
      <c r="C39" s="17"/>
      <c r="D39" s="1"/>
      <c r="E39" s="1"/>
      <c r="F39" s="17"/>
      <c r="G39" s="17"/>
      <c r="H39" s="1"/>
      <c r="I39" s="1"/>
      <c r="J39" s="17"/>
      <c r="K39" s="17"/>
      <c r="L39" s="1"/>
      <c r="M39" s="1"/>
      <c r="N39" s="17"/>
      <c r="O39" s="17"/>
      <c r="P39" s="1"/>
      <c r="Q39" s="1"/>
      <c r="R39" s="17"/>
      <c r="S39" s="17"/>
      <c r="T39" s="1"/>
      <c r="U39" s="1"/>
      <c r="V39" s="17"/>
      <c r="W39" s="17"/>
      <c r="X39" s="1"/>
      <c r="Y39" s="1"/>
      <c r="Z39" s="17"/>
      <c r="AA39" s="17"/>
      <c r="AB39" s="1"/>
      <c r="AC39" s="1"/>
      <c r="AD39" s="17"/>
      <c r="AE39" s="17"/>
      <c r="AF39" s="1"/>
      <c r="AG39" s="1"/>
      <c r="AH39" s="17"/>
      <c r="AI39" s="17"/>
      <c r="AJ39" s="1"/>
      <c r="AK39" s="1"/>
      <c r="AL39" s="17"/>
      <c r="AM39" s="17"/>
      <c r="AN39" s="1"/>
      <c r="AO39" s="1"/>
      <c r="AP39" s="17"/>
      <c r="AQ39" s="17"/>
      <c r="AR39" s="1"/>
      <c r="AS39" s="1"/>
      <c r="AT39" s="17"/>
      <c r="AU39" s="17"/>
      <c r="AV39" s="1"/>
      <c r="AW39" s="1"/>
      <c r="AX39" s="17"/>
      <c r="AY39" s="17"/>
      <c r="AZ39" s="1"/>
      <c r="BA39" s="1"/>
      <c r="BB39" s="17"/>
      <c r="BC39" s="17"/>
      <c r="BD39" s="1"/>
      <c r="BE39" s="1"/>
      <c r="BF39" s="17"/>
      <c r="BG39" s="17"/>
      <c r="BH39" s="1"/>
      <c r="BI39" s="1"/>
      <c r="BJ39" s="17"/>
      <c r="BK39" s="17"/>
      <c r="BL39" s="1"/>
      <c r="BM39" s="1"/>
      <c r="BN39" s="17"/>
      <c r="BO39" s="17"/>
      <c r="BP39" s="1"/>
      <c r="BQ39" s="1"/>
      <c r="BR39" s="17"/>
      <c r="BS39" s="17"/>
      <c r="BT39" s="1"/>
      <c r="BU39" s="1"/>
      <c r="BV39" s="17"/>
      <c r="BW39" s="17"/>
      <c r="BX39" s="1"/>
      <c r="BY39" s="1"/>
      <c r="BZ39" s="17"/>
      <c r="CA39" s="17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A40" s="36"/>
      <c r="B40" s="17"/>
      <c r="C40" s="17"/>
      <c r="D40" s="1"/>
      <c r="E40" s="1"/>
      <c r="F40" s="17"/>
      <c r="G40" s="17"/>
      <c r="H40" s="1"/>
      <c r="I40" s="1"/>
      <c r="J40" s="17"/>
      <c r="K40" s="17"/>
      <c r="L40" s="1"/>
      <c r="M40" s="1"/>
      <c r="N40" s="17"/>
      <c r="O40" s="17"/>
      <c r="P40" s="1"/>
      <c r="Q40" s="1"/>
      <c r="R40" s="17"/>
      <c r="S40" s="17"/>
      <c r="T40" s="1"/>
      <c r="U40" s="1"/>
      <c r="V40" s="17"/>
      <c r="W40" s="17"/>
      <c r="X40" s="1"/>
      <c r="Y40" s="1"/>
      <c r="Z40" s="17"/>
      <c r="AA40" s="17"/>
      <c r="AB40" s="1"/>
      <c r="AC40" s="1"/>
      <c r="AD40" s="17"/>
      <c r="AE40" s="17"/>
      <c r="AF40" s="1"/>
      <c r="AG40" s="1"/>
      <c r="AH40" s="17"/>
      <c r="AI40" s="17"/>
      <c r="AJ40" s="1"/>
      <c r="AK40" s="1"/>
      <c r="AL40" s="17"/>
      <c r="AM40" s="17"/>
      <c r="AN40" s="1"/>
      <c r="AO40" s="1"/>
      <c r="AP40" s="17"/>
      <c r="AQ40" s="17"/>
      <c r="AR40" s="1"/>
      <c r="AS40" s="1"/>
      <c r="AT40" s="17"/>
      <c r="AU40" s="17"/>
      <c r="AV40" s="1"/>
      <c r="AW40" s="1"/>
      <c r="AX40" s="17"/>
      <c r="AY40" s="17"/>
      <c r="AZ40" s="1"/>
      <c r="BA40" s="1"/>
      <c r="BB40" s="17"/>
      <c r="BC40" s="17"/>
      <c r="BD40" s="1"/>
      <c r="BE40" s="1"/>
      <c r="BF40" s="17"/>
      <c r="BG40" s="17"/>
      <c r="BH40" s="1"/>
      <c r="BI40" s="1"/>
      <c r="BJ40" s="17"/>
      <c r="BK40" s="17"/>
      <c r="BL40" s="1"/>
      <c r="BM40" s="1"/>
      <c r="BN40" s="17"/>
      <c r="BO40" s="17"/>
      <c r="BP40" s="1"/>
      <c r="BQ40" s="1"/>
      <c r="BR40" s="17"/>
      <c r="BS40" s="17"/>
      <c r="BT40" s="1"/>
      <c r="BU40" s="1"/>
      <c r="BV40" s="17"/>
      <c r="BW40" s="17"/>
      <c r="BX40" s="1"/>
      <c r="BY40" s="1"/>
      <c r="BZ40" s="17"/>
      <c r="CA40" s="17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</sheetData>
  <mergeCells count="22">
    <mergeCell ref="BJ2:BM2"/>
    <mergeCell ref="BN2:BQ2"/>
    <mergeCell ref="BR2:BU2"/>
    <mergeCell ref="BV2:BY2"/>
    <mergeCell ref="CD2:CG2"/>
    <mergeCell ref="BZ2:CC2"/>
    <mergeCell ref="A2:A3"/>
    <mergeCell ref="BF2:BI2"/>
    <mergeCell ref="AD2:AG2"/>
    <mergeCell ref="AH2:AK2"/>
    <mergeCell ref="AL2:AO2"/>
    <mergeCell ref="AP2:AS2"/>
    <mergeCell ref="V2:Y2"/>
    <mergeCell ref="Z2:AC2"/>
    <mergeCell ref="AT2:AW2"/>
    <mergeCell ref="AX2:BA2"/>
    <mergeCell ref="BB2:BE2"/>
    <mergeCell ref="B2:E2"/>
    <mergeCell ref="F2:I2"/>
    <mergeCell ref="J2:M2"/>
    <mergeCell ref="N2:Q2"/>
    <mergeCell ref="R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7"/>
  <sheetViews>
    <sheetView topLeftCell="BB1" workbookViewId="0">
      <selection activeCell="AR1" sqref="A1:AR1048576"/>
    </sheetView>
  </sheetViews>
  <sheetFormatPr baseColWidth="10" defaultColWidth="8.83203125" defaultRowHeight="15" x14ac:dyDescent="0.2"/>
  <cols>
    <col min="1" max="1" width="0" style="15" hidden="1" customWidth="1"/>
    <col min="2" max="44" width="0" hidden="1" customWidth="1"/>
  </cols>
  <sheetData>
    <row r="1" spans="1:79" x14ac:dyDescent="0.2">
      <c r="A1" s="15">
        <v>1</v>
      </c>
      <c r="E1">
        <v>2</v>
      </c>
      <c r="I1">
        <v>3</v>
      </c>
      <c r="M1">
        <v>4</v>
      </c>
      <c r="Q1">
        <v>5</v>
      </c>
      <c r="U1">
        <v>6</v>
      </c>
      <c r="Y1">
        <v>7</v>
      </c>
      <c r="AC1">
        <v>8</v>
      </c>
      <c r="AG1">
        <v>9</v>
      </c>
      <c r="AK1">
        <v>10</v>
      </c>
      <c r="AO1">
        <v>11</v>
      </c>
      <c r="AS1">
        <v>12</v>
      </c>
      <c r="AW1">
        <v>1</v>
      </c>
      <c r="BA1">
        <v>2</v>
      </c>
      <c r="BE1">
        <v>3</v>
      </c>
      <c r="BI1">
        <v>4</v>
      </c>
      <c r="BM1">
        <v>5</v>
      </c>
      <c r="BQ1">
        <v>6</v>
      </c>
      <c r="BU1">
        <v>7</v>
      </c>
      <c r="BY1" t="s">
        <v>98</v>
      </c>
    </row>
    <row r="2" spans="1:79" ht="39" x14ac:dyDescent="0.2">
      <c r="A2" s="51" t="s">
        <v>0</v>
      </c>
      <c r="B2" s="3" t="s">
        <v>92</v>
      </c>
      <c r="C2" s="3" t="s">
        <v>93</v>
      </c>
      <c r="E2" s="49" t="s">
        <v>0</v>
      </c>
      <c r="F2" s="3" t="s">
        <v>92</v>
      </c>
      <c r="G2" s="3" t="s">
        <v>93</v>
      </c>
      <c r="I2" s="49" t="s">
        <v>0</v>
      </c>
      <c r="J2" s="3" t="s">
        <v>92</v>
      </c>
      <c r="K2" s="3" t="s">
        <v>93</v>
      </c>
      <c r="M2" s="49" t="s">
        <v>0</v>
      </c>
      <c r="N2" s="3" t="s">
        <v>92</v>
      </c>
      <c r="O2" s="3" t="s">
        <v>93</v>
      </c>
      <c r="Q2" s="49" t="s">
        <v>0</v>
      </c>
      <c r="R2" s="3" t="s">
        <v>92</v>
      </c>
      <c r="S2" s="3" t="s">
        <v>93</v>
      </c>
      <c r="U2" s="49" t="s">
        <v>0</v>
      </c>
      <c r="V2" s="3" t="s">
        <v>92</v>
      </c>
      <c r="W2" s="3" t="s">
        <v>93</v>
      </c>
      <c r="Y2" s="49" t="s">
        <v>0</v>
      </c>
      <c r="Z2" s="3" t="s">
        <v>92</v>
      </c>
      <c r="AA2" s="3" t="s">
        <v>93</v>
      </c>
      <c r="AC2" s="49" t="s">
        <v>0</v>
      </c>
      <c r="AD2" s="3" t="s">
        <v>92</v>
      </c>
      <c r="AE2" s="3" t="s">
        <v>93</v>
      </c>
      <c r="AG2" s="49" t="s">
        <v>0</v>
      </c>
      <c r="AH2" s="3" t="s">
        <v>92</v>
      </c>
      <c r="AI2" s="3" t="s">
        <v>93</v>
      </c>
      <c r="AK2" s="49" t="s">
        <v>0</v>
      </c>
      <c r="AL2" s="3" t="s">
        <v>92</v>
      </c>
      <c r="AM2" s="3" t="s">
        <v>93</v>
      </c>
      <c r="AO2" s="49" t="s">
        <v>0</v>
      </c>
      <c r="AP2" s="3" t="s">
        <v>92</v>
      </c>
      <c r="AQ2" s="3" t="s">
        <v>93</v>
      </c>
      <c r="AS2" s="49" t="s">
        <v>0</v>
      </c>
      <c r="AT2" s="3" t="s">
        <v>92</v>
      </c>
      <c r="AU2" s="3" t="s">
        <v>93</v>
      </c>
      <c r="AW2" s="49" t="s">
        <v>0</v>
      </c>
      <c r="AX2" s="3" t="s">
        <v>92</v>
      </c>
      <c r="AY2" s="3" t="s">
        <v>93</v>
      </c>
      <c r="BA2" s="49" t="s">
        <v>0</v>
      </c>
      <c r="BB2" s="3" t="s">
        <v>92</v>
      </c>
      <c r="BC2" s="3" t="s">
        <v>93</v>
      </c>
      <c r="BE2" s="49" t="s">
        <v>0</v>
      </c>
      <c r="BF2" s="3" t="s">
        <v>92</v>
      </c>
      <c r="BG2" s="3" t="s">
        <v>93</v>
      </c>
      <c r="BI2" s="49" t="s">
        <v>0</v>
      </c>
      <c r="BJ2" s="3" t="s">
        <v>92</v>
      </c>
      <c r="BK2" s="3" t="s">
        <v>93</v>
      </c>
      <c r="BM2" s="49" t="s">
        <v>0</v>
      </c>
      <c r="BN2" s="3" t="s">
        <v>92</v>
      </c>
      <c r="BO2" s="3" t="s">
        <v>93</v>
      </c>
      <c r="BQ2" s="49" t="s">
        <v>0</v>
      </c>
      <c r="BR2" s="3" t="s">
        <v>92</v>
      </c>
      <c r="BS2" s="3" t="s">
        <v>93</v>
      </c>
      <c r="BU2" s="49" t="s">
        <v>0</v>
      </c>
      <c r="BV2" s="3" t="s">
        <v>92</v>
      </c>
      <c r="BW2" s="3" t="s">
        <v>93</v>
      </c>
      <c r="BY2" s="49" t="s">
        <v>0</v>
      </c>
      <c r="BZ2" s="3" t="s">
        <v>92</v>
      </c>
      <c r="CA2" s="3" t="s">
        <v>93</v>
      </c>
    </row>
    <row r="3" spans="1:79" ht="65" x14ac:dyDescent="0.2">
      <c r="A3" s="52"/>
      <c r="B3" s="3" t="s">
        <v>94</v>
      </c>
      <c r="C3" s="3" t="s">
        <v>95</v>
      </c>
      <c r="E3" s="50"/>
      <c r="F3" s="3" t="s">
        <v>94</v>
      </c>
      <c r="G3" s="3" t="s">
        <v>95</v>
      </c>
      <c r="I3" s="50"/>
      <c r="J3" s="3" t="s">
        <v>94</v>
      </c>
      <c r="K3" s="3" t="s">
        <v>95</v>
      </c>
      <c r="M3" s="50"/>
      <c r="N3" s="3" t="s">
        <v>94</v>
      </c>
      <c r="O3" s="3" t="s">
        <v>95</v>
      </c>
      <c r="Q3" s="50"/>
      <c r="R3" s="3" t="s">
        <v>94</v>
      </c>
      <c r="S3" s="3" t="s">
        <v>95</v>
      </c>
      <c r="U3" s="50"/>
      <c r="V3" s="3" t="s">
        <v>94</v>
      </c>
      <c r="W3" s="3" t="s">
        <v>95</v>
      </c>
      <c r="Y3" s="50"/>
      <c r="Z3" s="3" t="s">
        <v>94</v>
      </c>
      <c r="AA3" s="3" t="s">
        <v>95</v>
      </c>
      <c r="AC3" s="50"/>
      <c r="AD3" s="3" t="s">
        <v>94</v>
      </c>
      <c r="AE3" s="3" t="s">
        <v>95</v>
      </c>
      <c r="AG3" s="50"/>
      <c r="AH3" s="3" t="s">
        <v>94</v>
      </c>
      <c r="AI3" s="3" t="s">
        <v>95</v>
      </c>
      <c r="AK3" s="50"/>
      <c r="AL3" s="3" t="s">
        <v>94</v>
      </c>
      <c r="AM3" s="3" t="s">
        <v>95</v>
      </c>
      <c r="AO3" s="50"/>
      <c r="AP3" s="3" t="s">
        <v>94</v>
      </c>
      <c r="AQ3" s="3" t="s">
        <v>95</v>
      </c>
      <c r="AS3" s="50"/>
      <c r="AT3" s="3" t="s">
        <v>94</v>
      </c>
      <c r="AU3" s="3" t="s">
        <v>95</v>
      </c>
      <c r="AW3" s="50"/>
      <c r="AX3" s="3" t="s">
        <v>94</v>
      </c>
      <c r="AY3" s="3" t="s">
        <v>95</v>
      </c>
      <c r="BA3" s="50"/>
      <c r="BB3" s="3" t="s">
        <v>94</v>
      </c>
      <c r="BC3" s="3" t="s">
        <v>95</v>
      </c>
      <c r="BE3" s="50"/>
      <c r="BF3" s="3" t="s">
        <v>94</v>
      </c>
      <c r="BG3" s="3" t="s">
        <v>95</v>
      </c>
      <c r="BI3" s="50"/>
      <c r="BJ3" s="3" t="s">
        <v>94</v>
      </c>
      <c r="BK3" s="3" t="s">
        <v>95</v>
      </c>
      <c r="BM3" s="50"/>
      <c r="BN3" s="3" t="s">
        <v>94</v>
      </c>
      <c r="BO3" s="3" t="s">
        <v>95</v>
      </c>
      <c r="BQ3" s="50"/>
      <c r="BR3" s="3" t="s">
        <v>94</v>
      </c>
      <c r="BS3" s="3" t="s">
        <v>95</v>
      </c>
      <c r="BU3" s="50"/>
      <c r="BV3" s="3" t="s">
        <v>94</v>
      </c>
      <c r="BW3" s="3" t="s">
        <v>95</v>
      </c>
      <c r="BY3" s="50"/>
      <c r="BZ3" s="3" t="s">
        <v>94</v>
      </c>
      <c r="CA3" s="3" t="s">
        <v>95</v>
      </c>
    </row>
    <row r="4" spans="1:79" ht="88" x14ac:dyDescent="0.2">
      <c r="A4" s="13" t="s">
        <v>4</v>
      </c>
      <c r="B4" s="5">
        <v>1508</v>
      </c>
      <c r="C4" s="6">
        <v>42.14</v>
      </c>
      <c r="E4" s="4" t="s">
        <v>4</v>
      </c>
      <c r="F4" s="5">
        <v>1425</v>
      </c>
      <c r="G4" s="6">
        <v>45.79</v>
      </c>
      <c r="I4" s="4" t="s">
        <v>4</v>
      </c>
      <c r="J4" s="7">
        <v>12</v>
      </c>
      <c r="K4" s="6">
        <v>38.25</v>
      </c>
      <c r="M4" s="4" t="s">
        <v>5</v>
      </c>
      <c r="N4" s="5">
        <v>1525</v>
      </c>
      <c r="O4" s="6">
        <v>25.08</v>
      </c>
      <c r="Q4" s="4" t="s">
        <v>5</v>
      </c>
      <c r="R4" s="5">
        <v>1562</v>
      </c>
      <c r="S4" s="6">
        <v>22.96</v>
      </c>
      <c r="U4" s="4" t="s">
        <v>5</v>
      </c>
      <c r="V4" s="5">
        <v>2559</v>
      </c>
      <c r="W4" s="6">
        <v>22.91</v>
      </c>
      <c r="Y4" s="4" t="s">
        <v>5</v>
      </c>
      <c r="Z4" s="5">
        <v>3032</v>
      </c>
      <c r="AA4" s="6">
        <v>26.18</v>
      </c>
      <c r="AC4" s="4" t="s">
        <v>5</v>
      </c>
      <c r="AD4" s="5">
        <v>3648</v>
      </c>
      <c r="AE4" s="6">
        <v>26.78</v>
      </c>
      <c r="AG4" s="4" t="s">
        <v>5</v>
      </c>
      <c r="AH4" s="5">
        <v>4070</v>
      </c>
      <c r="AI4" s="6">
        <v>28.68</v>
      </c>
      <c r="AK4" s="4" t="s">
        <v>5</v>
      </c>
      <c r="AL4" s="5">
        <v>4803</v>
      </c>
      <c r="AM4" s="6">
        <v>29.14</v>
      </c>
      <c r="AO4" s="4" t="s">
        <v>5</v>
      </c>
      <c r="AP4" s="5">
        <v>4431</v>
      </c>
      <c r="AQ4" s="6">
        <v>29.72</v>
      </c>
      <c r="AS4" s="4" t="s">
        <v>5</v>
      </c>
      <c r="AT4" s="5">
        <v>4023</v>
      </c>
      <c r="AU4" s="6">
        <v>30.32</v>
      </c>
      <c r="AW4" s="4" t="s">
        <v>5</v>
      </c>
      <c r="AX4" s="5">
        <v>2992</v>
      </c>
      <c r="AY4" s="6">
        <v>33.18</v>
      </c>
      <c r="BA4" s="4" t="s">
        <v>5</v>
      </c>
      <c r="BB4" s="5">
        <v>3163</v>
      </c>
      <c r="BC4" s="6">
        <v>33.85</v>
      </c>
      <c r="BE4" s="4" t="s">
        <v>5</v>
      </c>
      <c r="BF4" s="5">
        <v>3666</v>
      </c>
      <c r="BG4" s="6">
        <v>33.69</v>
      </c>
      <c r="BI4" s="4" t="s">
        <v>5</v>
      </c>
      <c r="BJ4" s="5">
        <v>3022</v>
      </c>
      <c r="BK4" s="6">
        <v>36.64</v>
      </c>
      <c r="BM4" s="4" t="s">
        <v>5</v>
      </c>
      <c r="BN4" s="5">
        <v>3629</v>
      </c>
      <c r="BO4" s="6">
        <v>37.5</v>
      </c>
      <c r="BQ4" s="4" t="s">
        <v>5</v>
      </c>
      <c r="BR4" s="5">
        <v>3363</v>
      </c>
      <c r="BS4" s="6">
        <v>34.54</v>
      </c>
      <c r="BU4" s="4" t="s">
        <v>5</v>
      </c>
      <c r="BV4" s="5">
        <v>2310</v>
      </c>
      <c r="BW4" s="6">
        <v>34.68</v>
      </c>
      <c r="BY4" s="4" t="s">
        <v>5</v>
      </c>
      <c r="BZ4" s="5">
        <f>BV4/20*31</f>
        <v>3580.5</v>
      </c>
      <c r="CA4" s="6">
        <v>34.68</v>
      </c>
    </row>
    <row r="5" spans="1:79" ht="88" x14ac:dyDescent="0.2">
      <c r="A5" s="13" t="s">
        <v>5</v>
      </c>
      <c r="B5" s="5">
        <v>5068</v>
      </c>
      <c r="C5" s="6">
        <v>28.31</v>
      </c>
      <c r="E5" s="4" t="s">
        <v>5</v>
      </c>
      <c r="F5" s="5">
        <v>5035</v>
      </c>
      <c r="G5" s="6">
        <v>28.76</v>
      </c>
      <c r="I5" s="4" t="s">
        <v>5</v>
      </c>
      <c r="J5" s="5">
        <v>4406</v>
      </c>
      <c r="K5" s="6">
        <v>27.36</v>
      </c>
      <c r="M5" s="4" t="s">
        <v>6</v>
      </c>
      <c r="N5" s="7">
        <v>738</v>
      </c>
      <c r="O5" s="6">
        <v>29.8</v>
      </c>
      <c r="Q5" s="4" t="s">
        <v>6</v>
      </c>
      <c r="R5" s="5">
        <v>1653</v>
      </c>
      <c r="S5" s="6">
        <v>30.26</v>
      </c>
      <c r="U5" s="4" t="s">
        <v>6</v>
      </c>
      <c r="V5" s="5">
        <v>4168</v>
      </c>
      <c r="W5" s="6">
        <v>29.82</v>
      </c>
      <c r="Y5" s="4" t="s">
        <v>6</v>
      </c>
      <c r="Z5" s="5">
        <v>5021</v>
      </c>
      <c r="AA5" s="6">
        <v>30.24</v>
      </c>
      <c r="AC5" s="4" t="s">
        <v>6</v>
      </c>
      <c r="AD5" s="5">
        <v>5619</v>
      </c>
      <c r="AE5" s="6">
        <v>28.71</v>
      </c>
      <c r="AG5" s="4" t="s">
        <v>6</v>
      </c>
      <c r="AH5" s="5">
        <v>5744</v>
      </c>
      <c r="AI5" s="6">
        <v>29.78</v>
      </c>
      <c r="AK5" s="4" t="s">
        <v>6</v>
      </c>
      <c r="AL5" s="5">
        <v>6080</v>
      </c>
      <c r="AM5" s="6">
        <v>31.18</v>
      </c>
      <c r="AO5" s="4" t="s">
        <v>6</v>
      </c>
      <c r="AP5" s="5">
        <v>5465</v>
      </c>
      <c r="AQ5" s="6">
        <v>32.33</v>
      </c>
      <c r="AS5" s="4" t="s">
        <v>6</v>
      </c>
      <c r="AT5" s="5">
        <v>4640</v>
      </c>
      <c r="AU5" s="6">
        <v>31.93</v>
      </c>
      <c r="AW5" s="4" t="s">
        <v>6</v>
      </c>
      <c r="AX5" s="5">
        <v>4092</v>
      </c>
      <c r="AY5" s="6">
        <v>32.03</v>
      </c>
      <c r="BA5" s="4" t="s">
        <v>6</v>
      </c>
      <c r="BB5" s="5">
        <v>4534</v>
      </c>
      <c r="BC5" s="6">
        <v>32.9</v>
      </c>
      <c r="BE5" s="4" t="s">
        <v>6</v>
      </c>
      <c r="BF5" s="5">
        <v>5258</v>
      </c>
      <c r="BG5" s="6">
        <v>35.520000000000003</v>
      </c>
      <c r="BI5" s="4" t="s">
        <v>6</v>
      </c>
      <c r="BJ5" s="5">
        <v>3953</v>
      </c>
      <c r="BK5" s="6">
        <v>35.9</v>
      </c>
      <c r="BM5" s="4" t="s">
        <v>6</v>
      </c>
      <c r="BN5" s="5">
        <v>5408</v>
      </c>
      <c r="BO5" s="6">
        <v>34.76</v>
      </c>
      <c r="BQ5" s="4" t="s">
        <v>6</v>
      </c>
      <c r="BR5" s="5">
        <v>5888</v>
      </c>
      <c r="BS5" s="6">
        <v>34.49</v>
      </c>
      <c r="BU5" s="4" t="s">
        <v>6</v>
      </c>
      <c r="BV5" s="5">
        <v>3608</v>
      </c>
      <c r="BW5" s="6">
        <v>34.340000000000003</v>
      </c>
      <c r="BY5" s="4" t="s">
        <v>6</v>
      </c>
      <c r="BZ5" s="5">
        <f t="shared" ref="BZ5:BZ31" si="0">BV5/20*31</f>
        <v>5592.4000000000005</v>
      </c>
      <c r="CA5" s="6">
        <v>34.340000000000003</v>
      </c>
    </row>
    <row r="6" spans="1:79" ht="88" x14ac:dyDescent="0.2">
      <c r="A6" s="13" t="s">
        <v>6</v>
      </c>
      <c r="B6" s="5">
        <v>5690</v>
      </c>
      <c r="C6" s="6">
        <v>30.28</v>
      </c>
      <c r="E6" s="4" t="s">
        <v>6</v>
      </c>
      <c r="F6" s="5">
        <v>6785</v>
      </c>
      <c r="G6" s="6">
        <v>29.37</v>
      </c>
      <c r="I6" s="4" t="s">
        <v>6</v>
      </c>
      <c r="J6" s="5">
        <v>5790</v>
      </c>
      <c r="K6" s="6">
        <v>29.74</v>
      </c>
      <c r="M6" s="4" t="s">
        <v>7</v>
      </c>
      <c r="N6" s="5">
        <v>1358</v>
      </c>
      <c r="O6" s="6">
        <v>17.54</v>
      </c>
      <c r="Q6" s="4" t="s">
        <v>7</v>
      </c>
      <c r="R6" s="5">
        <v>1289</v>
      </c>
      <c r="S6" s="6">
        <v>18.59</v>
      </c>
      <c r="U6" s="4" t="s">
        <v>7</v>
      </c>
      <c r="V6" s="5">
        <v>1929</v>
      </c>
      <c r="W6" s="6">
        <v>17.559999999999999</v>
      </c>
      <c r="Y6" s="4" t="s">
        <v>7</v>
      </c>
      <c r="Z6" s="5">
        <v>2127</v>
      </c>
      <c r="AA6" s="6">
        <v>18.100000000000001</v>
      </c>
      <c r="AC6" s="4" t="s">
        <v>7</v>
      </c>
      <c r="AD6" s="5">
        <v>2161</v>
      </c>
      <c r="AE6" s="6">
        <v>19.39</v>
      </c>
      <c r="AG6" s="4" t="s">
        <v>7</v>
      </c>
      <c r="AH6" s="7">
        <v>90</v>
      </c>
      <c r="AI6" s="6">
        <v>16.63</v>
      </c>
      <c r="AK6" s="4" t="s">
        <v>8</v>
      </c>
      <c r="AL6" s="5">
        <v>7142</v>
      </c>
      <c r="AM6" s="6">
        <v>38.83</v>
      </c>
      <c r="AO6" s="4" t="s">
        <v>8</v>
      </c>
      <c r="AP6" s="5">
        <v>6277</v>
      </c>
      <c r="AQ6" s="6">
        <v>39.96</v>
      </c>
      <c r="AS6" s="4" t="s">
        <v>8</v>
      </c>
      <c r="AT6" s="5">
        <v>5541</v>
      </c>
      <c r="AU6" s="6">
        <v>42.04</v>
      </c>
      <c r="AW6" s="4" t="s">
        <v>8</v>
      </c>
      <c r="AX6" s="5">
        <v>4289</v>
      </c>
      <c r="AY6" s="6">
        <v>44.34</v>
      </c>
      <c r="BA6" s="4" t="s">
        <v>8</v>
      </c>
      <c r="BB6" s="5">
        <v>4513</v>
      </c>
      <c r="BC6" s="6">
        <v>43.67</v>
      </c>
      <c r="BE6" s="4" t="s">
        <v>8</v>
      </c>
      <c r="BF6" s="5">
        <v>5760</v>
      </c>
      <c r="BG6" s="6">
        <v>42.87</v>
      </c>
      <c r="BI6" s="4" t="s">
        <v>8</v>
      </c>
      <c r="BJ6" s="5">
        <v>5460</v>
      </c>
      <c r="BK6" s="6">
        <v>45.44</v>
      </c>
      <c r="BM6" s="4" t="s">
        <v>8</v>
      </c>
      <c r="BN6" s="5">
        <v>5206</v>
      </c>
      <c r="BO6" s="6">
        <v>42.35</v>
      </c>
      <c r="BQ6" s="4" t="s">
        <v>8</v>
      </c>
      <c r="BR6" s="5">
        <v>5264</v>
      </c>
      <c r="BS6" s="6">
        <v>43.09</v>
      </c>
      <c r="BU6" s="4" t="s">
        <v>8</v>
      </c>
      <c r="BV6" s="5">
        <v>3295</v>
      </c>
      <c r="BW6" s="6">
        <v>43.33</v>
      </c>
      <c r="BY6" s="4" t="s">
        <v>8</v>
      </c>
      <c r="BZ6" s="5">
        <f t="shared" si="0"/>
        <v>5107.25</v>
      </c>
      <c r="CA6" s="6">
        <v>43.33</v>
      </c>
    </row>
    <row r="7" spans="1:79" ht="88" x14ac:dyDescent="0.2">
      <c r="A7" s="13" t="s">
        <v>7</v>
      </c>
      <c r="B7" s="5">
        <v>3624</v>
      </c>
      <c r="C7" s="6">
        <v>20.63</v>
      </c>
      <c r="E7" s="4" t="s">
        <v>7</v>
      </c>
      <c r="F7" s="5">
        <v>3606</v>
      </c>
      <c r="G7" s="6">
        <v>20.21</v>
      </c>
      <c r="I7" s="4" t="s">
        <v>7</v>
      </c>
      <c r="J7" s="5">
        <v>3192</v>
      </c>
      <c r="K7" s="6">
        <v>21.34</v>
      </c>
      <c r="M7" s="4" t="s">
        <v>8</v>
      </c>
      <c r="N7" s="5">
        <v>1296</v>
      </c>
      <c r="O7" s="6">
        <v>42.06</v>
      </c>
      <c r="Q7" s="4" t="s">
        <v>8</v>
      </c>
      <c r="R7" s="5">
        <v>2655</v>
      </c>
      <c r="S7" s="6">
        <v>36.31</v>
      </c>
      <c r="U7" s="4" t="s">
        <v>8</v>
      </c>
      <c r="V7" s="5">
        <v>4862</v>
      </c>
      <c r="W7" s="6">
        <v>35.82</v>
      </c>
      <c r="Y7" s="4" t="s">
        <v>8</v>
      </c>
      <c r="Z7" s="5">
        <v>6529</v>
      </c>
      <c r="AA7" s="6">
        <v>37.200000000000003</v>
      </c>
      <c r="AC7" s="4" t="s">
        <v>8</v>
      </c>
      <c r="AD7" s="5">
        <v>6409</v>
      </c>
      <c r="AE7" s="6">
        <v>35.909999999999997</v>
      </c>
      <c r="AG7" s="4" t="s">
        <v>8</v>
      </c>
      <c r="AH7" s="5">
        <v>6901</v>
      </c>
      <c r="AI7" s="6">
        <v>37.57</v>
      </c>
      <c r="AK7" s="4" t="s">
        <v>19</v>
      </c>
      <c r="AL7" s="5">
        <v>3029</v>
      </c>
      <c r="AM7" s="6">
        <v>35.659999999999997</v>
      </c>
      <c r="AO7" s="4" t="s">
        <v>19</v>
      </c>
      <c r="AP7" s="5">
        <v>2373</v>
      </c>
      <c r="AQ7" s="6">
        <v>35.880000000000003</v>
      </c>
      <c r="AS7" s="4" t="s">
        <v>11</v>
      </c>
      <c r="AT7" s="7">
        <v>606</v>
      </c>
      <c r="AU7" s="6">
        <v>30.08</v>
      </c>
      <c r="AW7" s="4" t="s">
        <v>19</v>
      </c>
      <c r="AX7" s="5">
        <v>1389</v>
      </c>
      <c r="AY7" s="6">
        <v>37.700000000000003</v>
      </c>
      <c r="BA7" s="4" t="s">
        <v>19</v>
      </c>
      <c r="BB7" s="5">
        <v>1812</v>
      </c>
      <c r="BC7" s="6">
        <v>36.33</v>
      </c>
      <c r="BE7" s="4" t="s">
        <v>19</v>
      </c>
      <c r="BF7" s="5">
        <v>2337</v>
      </c>
      <c r="BG7" s="6">
        <v>36.92</v>
      </c>
      <c r="BI7" s="4" t="s">
        <v>13</v>
      </c>
      <c r="BJ7" s="5">
        <v>1808</v>
      </c>
      <c r="BK7" s="6">
        <v>56.35</v>
      </c>
      <c r="BM7" s="4" t="s">
        <v>13</v>
      </c>
      <c r="BN7" s="5">
        <v>2831</v>
      </c>
      <c r="BO7" s="6">
        <v>49.97</v>
      </c>
      <c r="BQ7" s="4" t="s">
        <v>13</v>
      </c>
      <c r="BR7" s="5">
        <v>2745</v>
      </c>
      <c r="BS7" s="6">
        <v>48.82</v>
      </c>
      <c r="BU7" s="4" t="s">
        <v>13</v>
      </c>
      <c r="BV7" s="5">
        <v>1610</v>
      </c>
      <c r="BW7" s="6">
        <v>47.16</v>
      </c>
      <c r="BY7" s="4" t="s">
        <v>13</v>
      </c>
      <c r="BZ7" s="5">
        <f t="shared" si="0"/>
        <v>2495.5</v>
      </c>
      <c r="CA7" s="6">
        <v>47.16</v>
      </c>
    </row>
    <row r="8" spans="1:79" ht="99" x14ac:dyDescent="0.2">
      <c r="A8" s="13" t="s">
        <v>8</v>
      </c>
      <c r="B8" s="5">
        <v>7460</v>
      </c>
      <c r="C8" s="6">
        <v>34.67</v>
      </c>
      <c r="E8" s="4" t="s">
        <v>8</v>
      </c>
      <c r="F8" s="5">
        <v>8268</v>
      </c>
      <c r="G8" s="6">
        <v>35.229999999999997</v>
      </c>
      <c r="I8" s="4" t="s">
        <v>8</v>
      </c>
      <c r="J8" s="5">
        <v>6760</v>
      </c>
      <c r="K8" s="6">
        <v>35.85</v>
      </c>
      <c r="M8" s="4" t="s">
        <v>9</v>
      </c>
      <c r="N8" s="5">
        <v>1545</v>
      </c>
      <c r="O8" s="6">
        <v>41.95</v>
      </c>
      <c r="Q8" s="4" t="s">
        <v>9</v>
      </c>
      <c r="R8" s="5">
        <v>1669</v>
      </c>
      <c r="S8" s="6">
        <v>40.72</v>
      </c>
      <c r="U8" s="4" t="s">
        <v>9</v>
      </c>
      <c r="V8" s="5">
        <v>1576</v>
      </c>
      <c r="W8" s="6">
        <v>39.619999999999997</v>
      </c>
      <c r="Y8" s="4" t="s">
        <v>9</v>
      </c>
      <c r="Z8" s="5">
        <v>1697</v>
      </c>
      <c r="AA8" s="6">
        <v>37.869999999999997</v>
      </c>
      <c r="AC8" s="4" t="s">
        <v>9</v>
      </c>
      <c r="AD8" s="5">
        <v>1647</v>
      </c>
      <c r="AE8" s="6">
        <v>39.340000000000003</v>
      </c>
      <c r="AG8" s="4" t="s">
        <v>9</v>
      </c>
      <c r="AH8" s="7">
        <v>42</v>
      </c>
      <c r="AI8" s="6">
        <v>36.39</v>
      </c>
      <c r="AK8" s="4" t="s">
        <v>20</v>
      </c>
      <c r="AL8" s="5">
        <v>3913</v>
      </c>
      <c r="AM8" s="6">
        <v>30.88</v>
      </c>
      <c r="AO8" s="4" t="s">
        <v>20</v>
      </c>
      <c r="AP8" s="5">
        <v>3319</v>
      </c>
      <c r="AQ8" s="6">
        <v>31.47</v>
      </c>
      <c r="AS8" s="4" t="s">
        <v>19</v>
      </c>
      <c r="AT8" s="5">
        <v>2074</v>
      </c>
      <c r="AU8" s="6">
        <v>36.18</v>
      </c>
      <c r="AW8" s="4" t="s">
        <v>20</v>
      </c>
      <c r="AX8" s="5">
        <v>2805</v>
      </c>
      <c r="AY8" s="6">
        <v>32.57</v>
      </c>
      <c r="BA8" s="4" t="s">
        <v>20</v>
      </c>
      <c r="BB8" s="5">
        <v>2704</v>
      </c>
      <c r="BC8" s="6">
        <v>33.799999999999997</v>
      </c>
      <c r="BE8" s="4" t="s">
        <v>20</v>
      </c>
      <c r="BF8" s="5">
        <v>3274</v>
      </c>
      <c r="BG8" s="6">
        <v>34.5</v>
      </c>
      <c r="BI8" s="4" t="s">
        <v>19</v>
      </c>
      <c r="BJ8" s="5">
        <v>1983</v>
      </c>
      <c r="BK8" s="6">
        <v>39.06</v>
      </c>
      <c r="BM8" s="4" t="s">
        <v>19</v>
      </c>
      <c r="BN8" s="5">
        <v>3146</v>
      </c>
      <c r="BO8" s="6">
        <v>37.07</v>
      </c>
      <c r="BQ8" s="4" t="s">
        <v>19</v>
      </c>
      <c r="BR8" s="5">
        <v>3226</v>
      </c>
      <c r="BS8" s="6">
        <v>35.200000000000003</v>
      </c>
      <c r="BU8" s="4" t="s">
        <v>19</v>
      </c>
      <c r="BV8" s="5">
        <v>2098</v>
      </c>
      <c r="BW8" s="6">
        <v>38.17</v>
      </c>
      <c r="BY8" s="4" t="s">
        <v>19</v>
      </c>
      <c r="BZ8" s="5">
        <f t="shared" si="0"/>
        <v>3251.9</v>
      </c>
      <c r="CA8" s="6">
        <v>38.17</v>
      </c>
    </row>
    <row r="9" spans="1:79" ht="99" x14ac:dyDescent="0.2">
      <c r="A9" s="13" t="s">
        <v>9</v>
      </c>
      <c r="B9" s="5">
        <v>1150</v>
      </c>
      <c r="C9" s="6">
        <v>33.39</v>
      </c>
      <c r="E9" s="4" t="s">
        <v>9</v>
      </c>
      <c r="F9" s="5">
        <v>1445</v>
      </c>
      <c r="G9" s="6">
        <v>33.36</v>
      </c>
      <c r="I9" s="4" t="s">
        <v>9</v>
      </c>
      <c r="J9" s="5">
        <v>1590</v>
      </c>
      <c r="K9" s="6">
        <v>38.57</v>
      </c>
      <c r="M9" s="4" t="s">
        <v>10</v>
      </c>
      <c r="N9" s="7">
        <v>442</v>
      </c>
      <c r="O9" s="6">
        <v>25.25</v>
      </c>
      <c r="Q9" s="4" t="s">
        <v>10</v>
      </c>
      <c r="R9" s="7">
        <v>187</v>
      </c>
      <c r="S9" s="6">
        <v>25.64</v>
      </c>
      <c r="U9" s="4" t="s">
        <v>12</v>
      </c>
      <c r="V9" s="5">
        <v>2283</v>
      </c>
      <c r="W9" s="6">
        <v>24.28</v>
      </c>
      <c r="Y9" s="4" t="s">
        <v>12</v>
      </c>
      <c r="Z9" s="5">
        <v>2229</v>
      </c>
      <c r="AA9" s="6">
        <v>23.47</v>
      </c>
      <c r="AC9" s="4" t="s">
        <v>12</v>
      </c>
      <c r="AD9" s="5">
        <v>2274</v>
      </c>
      <c r="AE9" s="6">
        <v>22.71</v>
      </c>
      <c r="AG9" s="4" t="s">
        <v>12</v>
      </c>
      <c r="AH9" s="7">
        <v>919</v>
      </c>
      <c r="AI9" s="6">
        <v>23.35</v>
      </c>
      <c r="AK9" s="4" t="s">
        <v>21</v>
      </c>
      <c r="AL9" s="7">
        <v>1</v>
      </c>
      <c r="AM9" s="6">
        <v>391</v>
      </c>
      <c r="AO9" s="4" t="s">
        <v>21</v>
      </c>
      <c r="AP9" s="5">
        <v>1713</v>
      </c>
      <c r="AQ9" s="6">
        <v>34.22</v>
      </c>
      <c r="AS9" s="4" t="s">
        <v>20</v>
      </c>
      <c r="AT9" s="5">
        <v>3234</v>
      </c>
      <c r="AU9" s="6">
        <v>33.25</v>
      </c>
      <c r="AW9" s="4" t="s">
        <v>21</v>
      </c>
      <c r="AX9" s="5">
        <v>1663</v>
      </c>
      <c r="AY9" s="6">
        <v>35.26</v>
      </c>
      <c r="BA9" s="4" t="s">
        <v>21</v>
      </c>
      <c r="BB9" s="5">
        <v>1978</v>
      </c>
      <c r="BC9" s="6">
        <v>33.15</v>
      </c>
      <c r="BE9" s="4" t="s">
        <v>21</v>
      </c>
      <c r="BF9" s="5">
        <v>2502</v>
      </c>
      <c r="BG9" s="6">
        <v>34.090000000000003</v>
      </c>
      <c r="BI9" s="4" t="s">
        <v>20</v>
      </c>
      <c r="BJ9" s="5">
        <v>2748</v>
      </c>
      <c r="BK9" s="6">
        <v>36.5</v>
      </c>
      <c r="BM9" s="4" t="s">
        <v>20</v>
      </c>
      <c r="BN9" s="5">
        <v>2986</v>
      </c>
      <c r="BO9" s="6">
        <v>34.909999999999997</v>
      </c>
      <c r="BQ9" s="4" t="s">
        <v>20</v>
      </c>
      <c r="BR9" s="5">
        <v>2761</v>
      </c>
      <c r="BS9" s="6">
        <v>36.01</v>
      </c>
      <c r="BU9" s="4" t="s">
        <v>20</v>
      </c>
      <c r="BV9" s="5">
        <v>1553</v>
      </c>
      <c r="BW9" s="6">
        <v>38.69</v>
      </c>
      <c r="BY9" s="4" t="s">
        <v>20</v>
      </c>
      <c r="BZ9" s="5">
        <f t="shared" si="0"/>
        <v>2407.15</v>
      </c>
      <c r="CA9" s="6">
        <v>38.69</v>
      </c>
    </row>
    <row r="10" spans="1:79" ht="88" x14ac:dyDescent="0.2">
      <c r="A10" s="13" t="s">
        <v>10</v>
      </c>
      <c r="B10" s="5">
        <v>1825</v>
      </c>
      <c r="C10" s="6">
        <v>23.3</v>
      </c>
      <c r="E10" s="4" t="s">
        <v>10</v>
      </c>
      <c r="F10" s="5">
        <v>1996</v>
      </c>
      <c r="G10" s="6">
        <v>23.63</v>
      </c>
      <c r="I10" s="4" t="s">
        <v>10</v>
      </c>
      <c r="J10" s="5">
        <v>1541</v>
      </c>
      <c r="K10" s="6">
        <v>24.25</v>
      </c>
      <c r="M10" s="4" t="s">
        <v>12</v>
      </c>
      <c r="N10" s="7">
        <v>971</v>
      </c>
      <c r="O10" s="6">
        <v>25.41</v>
      </c>
      <c r="Q10" s="4" t="s">
        <v>12</v>
      </c>
      <c r="R10" s="5">
        <v>1401</v>
      </c>
      <c r="S10" s="6">
        <v>24.3</v>
      </c>
      <c r="U10" s="4" t="s">
        <v>15</v>
      </c>
      <c r="V10" s="5">
        <v>2149</v>
      </c>
      <c r="W10" s="6">
        <v>19.940000000000001</v>
      </c>
      <c r="Y10" s="4" t="s">
        <v>15</v>
      </c>
      <c r="Z10" s="5">
        <v>2450</v>
      </c>
      <c r="AA10" s="6">
        <v>19.100000000000001</v>
      </c>
      <c r="AC10" s="4" t="s">
        <v>15</v>
      </c>
      <c r="AD10" s="5">
        <v>2534</v>
      </c>
      <c r="AE10" s="6">
        <v>20.03</v>
      </c>
      <c r="AG10" s="4" t="s">
        <v>15</v>
      </c>
      <c r="AH10" s="7">
        <v>873</v>
      </c>
      <c r="AI10" s="6">
        <v>20.260000000000002</v>
      </c>
      <c r="AK10" s="4" t="s">
        <v>22</v>
      </c>
      <c r="AL10" s="5">
        <v>4802</v>
      </c>
      <c r="AM10" s="6">
        <v>45.07</v>
      </c>
      <c r="AO10" s="4" t="s">
        <v>22</v>
      </c>
      <c r="AP10" s="5">
        <v>4019</v>
      </c>
      <c r="AQ10" s="6">
        <v>48.88</v>
      </c>
      <c r="AS10" s="4" t="s">
        <v>21</v>
      </c>
      <c r="AT10" s="5">
        <v>1984</v>
      </c>
      <c r="AU10" s="6">
        <v>33.92</v>
      </c>
      <c r="AW10" s="4" t="s">
        <v>22</v>
      </c>
      <c r="AX10" s="5">
        <v>2732</v>
      </c>
      <c r="AY10" s="6">
        <v>47.74</v>
      </c>
      <c r="BA10" s="4" t="s">
        <v>22</v>
      </c>
      <c r="BB10" s="5">
        <v>3288</v>
      </c>
      <c r="BC10" s="6">
        <v>50.31</v>
      </c>
      <c r="BE10" s="4" t="s">
        <v>22</v>
      </c>
      <c r="BF10" s="5">
        <v>4235</v>
      </c>
      <c r="BG10" s="6">
        <v>48.81</v>
      </c>
      <c r="BI10" s="4" t="s">
        <v>21</v>
      </c>
      <c r="BJ10" s="5">
        <v>2579</v>
      </c>
      <c r="BK10" s="6">
        <v>36.28</v>
      </c>
      <c r="BM10" s="4" t="s">
        <v>21</v>
      </c>
      <c r="BN10" s="5">
        <v>3253</v>
      </c>
      <c r="BO10" s="6">
        <v>34.51</v>
      </c>
      <c r="BQ10" s="4" t="s">
        <v>21</v>
      </c>
      <c r="BR10" s="5">
        <v>3004</v>
      </c>
      <c r="BS10" s="6">
        <v>34.340000000000003</v>
      </c>
      <c r="BU10" s="4" t="s">
        <v>21</v>
      </c>
      <c r="BV10" s="5">
        <v>1921</v>
      </c>
      <c r="BW10" s="6">
        <v>35.65</v>
      </c>
      <c r="BY10" s="4" t="s">
        <v>21</v>
      </c>
      <c r="BZ10" s="5">
        <f t="shared" si="0"/>
        <v>2977.5499999999997</v>
      </c>
      <c r="CA10" s="6">
        <v>35.65</v>
      </c>
    </row>
    <row r="11" spans="1:79" ht="88" x14ac:dyDescent="0.2">
      <c r="A11" s="13" t="s">
        <v>12</v>
      </c>
      <c r="B11" s="5">
        <v>4058</v>
      </c>
      <c r="C11" s="6">
        <v>26.17</v>
      </c>
      <c r="E11" s="4" t="s">
        <v>12</v>
      </c>
      <c r="F11" s="5">
        <v>4424</v>
      </c>
      <c r="G11" s="6">
        <v>25.13</v>
      </c>
      <c r="I11" s="4" t="s">
        <v>12</v>
      </c>
      <c r="J11" s="5">
        <v>2981</v>
      </c>
      <c r="K11" s="6">
        <v>24.15</v>
      </c>
      <c r="M11" s="4" t="s">
        <v>15</v>
      </c>
      <c r="N11" s="5">
        <v>1857</v>
      </c>
      <c r="O11" s="6">
        <v>17.63</v>
      </c>
      <c r="Q11" s="4" t="s">
        <v>15</v>
      </c>
      <c r="R11" s="5">
        <v>1968</v>
      </c>
      <c r="S11" s="6">
        <v>18.37</v>
      </c>
      <c r="U11" s="4" t="s">
        <v>17</v>
      </c>
      <c r="V11" s="5">
        <v>1643</v>
      </c>
      <c r="W11" s="6">
        <v>16.97</v>
      </c>
      <c r="Y11" s="4" t="s">
        <v>17</v>
      </c>
      <c r="Z11" s="7">
        <v>672</v>
      </c>
      <c r="AA11" s="6">
        <v>17.899999999999999</v>
      </c>
      <c r="AC11" s="4" t="s">
        <v>19</v>
      </c>
      <c r="AD11" s="5">
        <v>2191</v>
      </c>
      <c r="AE11" s="6">
        <v>29.15</v>
      </c>
      <c r="AG11" s="4" t="s">
        <v>19</v>
      </c>
      <c r="AH11" s="5">
        <v>2884</v>
      </c>
      <c r="AI11" s="6">
        <v>34.15</v>
      </c>
      <c r="AK11" s="4" t="s">
        <v>26</v>
      </c>
      <c r="AL11" s="5">
        <v>4553</v>
      </c>
      <c r="AM11" s="6">
        <v>35.35</v>
      </c>
      <c r="AO11" s="4" t="s">
        <v>26</v>
      </c>
      <c r="AP11" s="5">
        <v>3862</v>
      </c>
      <c r="AQ11" s="6">
        <v>35.25</v>
      </c>
      <c r="AS11" s="4" t="s">
        <v>22</v>
      </c>
      <c r="AT11" s="5">
        <v>3809</v>
      </c>
      <c r="AU11" s="6">
        <v>48.93</v>
      </c>
      <c r="AW11" s="4" t="s">
        <v>26</v>
      </c>
      <c r="AX11" s="5">
        <v>2498</v>
      </c>
      <c r="AY11" s="6">
        <v>35.99</v>
      </c>
      <c r="BA11" s="4" t="s">
        <v>26</v>
      </c>
      <c r="BB11" s="5">
        <v>2792</v>
      </c>
      <c r="BC11" s="6">
        <v>36.4</v>
      </c>
      <c r="BE11" s="4" t="s">
        <v>26</v>
      </c>
      <c r="BF11" s="5">
        <v>3894</v>
      </c>
      <c r="BG11" s="6">
        <v>37.9</v>
      </c>
      <c r="BI11" s="4" t="s">
        <v>22</v>
      </c>
      <c r="BJ11" s="5">
        <v>5802</v>
      </c>
      <c r="BK11" s="6">
        <v>57.41</v>
      </c>
      <c r="BM11" s="4" t="s">
        <v>22</v>
      </c>
      <c r="BN11" s="5">
        <v>4698</v>
      </c>
      <c r="BO11" s="6">
        <v>54.65</v>
      </c>
      <c r="BQ11" s="4" t="s">
        <v>22</v>
      </c>
      <c r="BR11" s="5">
        <v>4345</v>
      </c>
      <c r="BS11" s="6">
        <v>49.36</v>
      </c>
      <c r="BU11" s="4" t="s">
        <v>22</v>
      </c>
      <c r="BV11" s="5">
        <v>2741</v>
      </c>
      <c r="BW11" s="6">
        <v>49.91</v>
      </c>
      <c r="BY11" s="4" t="s">
        <v>22</v>
      </c>
      <c r="BZ11" s="5">
        <f t="shared" si="0"/>
        <v>4248.55</v>
      </c>
      <c r="CA11" s="6">
        <v>49.91</v>
      </c>
    </row>
    <row r="12" spans="1:79" ht="99" x14ac:dyDescent="0.2">
      <c r="A12" s="13" t="s">
        <v>14</v>
      </c>
      <c r="B12" s="5">
        <v>2050</v>
      </c>
      <c r="C12" s="6">
        <v>31.14</v>
      </c>
      <c r="E12" s="4" t="s">
        <v>14</v>
      </c>
      <c r="F12" s="5">
        <v>1992</v>
      </c>
      <c r="G12" s="6">
        <v>30.16</v>
      </c>
      <c r="I12" s="4" t="s">
        <v>14</v>
      </c>
      <c r="J12" s="5">
        <v>1005</v>
      </c>
      <c r="K12" s="6">
        <v>31.96</v>
      </c>
      <c r="M12" s="4" t="s">
        <v>16</v>
      </c>
      <c r="N12" s="5">
        <v>1233</v>
      </c>
      <c r="O12" s="6">
        <v>23.22</v>
      </c>
      <c r="Q12" s="4" t="s">
        <v>17</v>
      </c>
      <c r="R12" s="5">
        <v>1599</v>
      </c>
      <c r="S12" s="6">
        <v>17.16</v>
      </c>
      <c r="U12" s="4" t="s">
        <v>19</v>
      </c>
      <c r="V12" s="5">
        <v>1685</v>
      </c>
      <c r="W12" s="6">
        <v>33.94</v>
      </c>
      <c r="Y12" s="4" t="s">
        <v>19</v>
      </c>
      <c r="Z12" s="5">
        <v>1936</v>
      </c>
      <c r="AA12" s="6">
        <v>30.67</v>
      </c>
      <c r="AC12" s="4" t="s">
        <v>20</v>
      </c>
      <c r="AD12" s="5">
        <v>3308</v>
      </c>
      <c r="AE12" s="6">
        <v>29.6</v>
      </c>
      <c r="AG12" s="4" t="s">
        <v>20</v>
      </c>
      <c r="AH12" s="5">
        <v>3860</v>
      </c>
      <c r="AI12" s="6">
        <v>29.75</v>
      </c>
      <c r="AK12" s="4" t="s">
        <v>29</v>
      </c>
      <c r="AL12" s="5">
        <v>5291</v>
      </c>
      <c r="AM12" s="6">
        <v>44.51</v>
      </c>
      <c r="AO12" s="4" t="s">
        <v>29</v>
      </c>
      <c r="AP12" s="5">
        <v>4586</v>
      </c>
      <c r="AQ12" s="6">
        <v>44.25</v>
      </c>
      <c r="AS12" s="4" t="s">
        <v>26</v>
      </c>
      <c r="AT12" s="5">
        <v>3083</v>
      </c>
      <c r="AU12" s="6">
        <v>35.36</v>
      </c>
      <c r="AW12" s="4" t="s">
        <v>29</v>
      </c>
      <c r="AX12" s="5">
        <v>3352</v>
      </c>
      <c r="AY12" s="6">
        <v>48.59</v>
      </c>
      <c r="BA12" s="4" t="s">
        <v>29</v>
      </c>
      <c r="BB12" s="5">
        <v>3685</v>
      </c>
      <c r="BC12" s="6">
        <v>48.32</v>
      </c>
      <c r="BE12" s="4" t="s">
        <v>29</v>
      </c>
      <c r="BF12" s="5">
        <v>4445</v>
      </c>
      <c r="BG12" s="6">
        <v>51.33</v>
      </c>
      <c r="BI12" s="4" t="s">
        <v>26</v>
      </c>
      <c r="BJ12" s="5">
        <v>3376</v>
      </c>
      <c r="BK12" s="6">
        <v>43.2</v>
      </c>
      <c r="BM12" s="4" t="s">
        <v>26</v>
      </c>
      <c r="BN12" s="5">
        <v>3361</v>
      </c>
      <c r="BO12" s="6">
        <v>39.07</v>
      </c>
      <c r="BQ12" s="4" t="s">
        <v>26</v>
      </c>
      <c r="BR12" s="5">
        <v>3677</v>
      </c>
      <c r="BS12" s="6">
        <v>37.979999999999997</v>
      </c>
      <c r="BU12" s="4" t="s">
        <v>26</v>
      </c>
      <c r="BV12" s="5">
        <v>2382</v>
      </c>
      <c r="BW12" s="6">
        <v>39.19</v>
      </c>
      <c r="BY12" s="4" t="s">
        <v>26</v>
      </c>
      <c r="BZ12" s="5">
        <f t="shared" si="0"/>
        <v>3692.1</v>
      </c>
      <c r="CA12" s="6">
        <v>39.19</v>
      </c>
    </row>
    <row r="13" spans="1:79" ht="110" x14ac:dyDescent="0.2">
      <c r="A13" s="13" t="s">
        <v>15</v>
      </c>
      <c r="B13" s="5">
        <v>4310</v>
      </c>
      <c r="C13" s="6">
        <v>20.59</v>
      </c>
      <c r="E13" s="4" t="s">
        <v>15</v>
      </c>
      <c r="F13" s="5">
        <v>5070</v>
      </c>
      <c r="G13" s="6">
        <v>20.55</v>
      </c>
      <c r="I13" s="4" t="s">
        <v>15</v>
      </c>
      <c r="J13" s="5">
        <v>4047</v>
      </c>
      <c r="K13" s="6">
        <v>20.100000000000001</v>
      </c>
      <c r="M13" s="4" t="s">
        <v>17</v>
      </c>
      <c r="N13" s="5">
        <v>1354</v>
      </c>
      <c r="O13" s="6">
        <v>16.86</v>
      </c>
      <c r="Q13" s="4" t="s">
        <v>19</v>
      </c>
      <c r="R13" s="7">
        <v>818</v>
      </c>
      <c r="S13" s="6">
        <v>33.83</v>
      </c>
      <c r="U13" s="4" t="s">
        <v>20</v>
      </c>
      <c r="V13" s="5">
        <v>2906</v>
      </c>
      <c r="W13" s="6">
        <v>27.62</v>
      </c>
      <c r="Y13" s="4" t="s">
        <v>20</v>
      </c>
      <c r="Z13" s="5">
        <v>3282</v>
      </c>
      <c r="AA13" s="6">
        <v>29.28</v>
      </c>
      <c r="AC13" s="4" t="s">
        <v>22</v>
      </c>
      <c r="AD13" s="5">
        <v>3913</v>
      </c>
      <c r="AE13" s="6">
        <v>45.94</v>
      </c>
      <c r="AG13" s="4" t="s">
        <v>22</v>
      </c>
      <c r="AH13" s="5">
        <v>4335</v>
      </c>
      <c r="AI13" s="6">
        <v>47.43</v>
      </c>
      <c r="AK13" s="4" t="s">
        <v>32</v>
      </c>
      <c r="AL13" s="5">
        <v>3145</v>
      </c>
      <c r="AM13" s="6">
        <v>32.14</v>
      </c>
      <c r="AO13" s="4" t="s">
        <v>32</v>
      </c>
      <c r="AP13" s="5">
        <v>2291</v>
      </c>
      <c r="AQ13" s="6">
        <v>30.77</v>
      </c>
      <c r="AS13" s="4" t="s">
        <v>29</v>
      </c>
      <c r="AT13" s="5">
        <v>4201</v>
      </c>
      <c r="AU13" s="6">
        <v>45.82</v>
      </c>
      <c r="AW13" s="4" t="s">
        <v>32</v>
      </c>
      <c r="AX13" s="7">
        <v>508</v>
      </c>
      <c r="AY13" s="6">
        <v>30.01</v>
      </c>
      <c r="BA13" s="4" t="s">
        <v>32</v>
      </c>
      <c r="BB13" s="5">
        <v>1733</v>
      </c>
      <c r="BC13" s="6">
        <v>30.67</v>
      </c>
      <c r="BE13" s="4" t="s">
        <v>32</v>
      </c>
      <c r="BF13" s="5">
        <v>1880</v>
      </c>
      <c r="BG13" s="6">
        <v>33.15</v>
      </c>
      <c r="BI13" s="4" t="s">
        <v>29</v>
      </c>
      <c r="BJ13" s="5">
        <v>4417</v>
      </c>
      <c r="BK13" s="6">
        <v>52.37</v>
      </c>
      <c r="BM13" s="4" t="s">
        <v>29</v>
      </c>
      <c r="BN13" s="5">
        <v>3926</v>
      </c>
      <c r="BO13" s="6">
        <v>52.25</v>
      </c>
      <c r="BQ13" s="4" t="s">
        <v>29</v>
      </c>
      <c r="BR13" s="5">
        <v>3730</v>
      </c>
      <c r="BS13" s="6">
        <v>52.97</v>
      </c>
      <c r="BU13" s="4" t="s">
        <v>29</v>
      </c>
      <c r="BV13" s="5">
        <v>1917</v>
      </c>
      <c r="BW13" s="6">
        <v>50.73</v>
      </c>
      <c r="BY13" s="4" t="s">
        <v>29</v>
      </c>
      <c r="BZ13" s="5">
        <f t="shared" si="0"/>
        <v>2971.35</v>
      </c>
      <c r="CA13" s="6">
        <v>50.73</v>
      </c>
    </row>
    <row r="14" spans="1:79" ht="110" x14ac:dyDescent="0.2">
      <c r="A14" s="13" t="s">
        <v>16</v>
      </c>
      <c r="B14" s="5">
        <v>2724</v>
      </c>
      <c r="C14" s="6">
        <v>23.58</v>
      </c>
      <c r="E14" s="4" t="s">
        <v>16</v>
      </c>
      <c r="F14" s="5">
        <v>2667</v>
      </c>
      <c r="G14" s="6">
        <v>22.09</v>
      </c>
      <c r="I14" s="4" t="s">
        <v>16</v>
      </c>
      <c r="J14" s="5">
        <v>2571</v>
      </c>
      <c r="K14" s="6">
        <v>23.7</v>
      </c>
      <c r="M14" s="4" t="s">
        <v>18</v>
      </c>
      <c r="N14" s="7">
        <v>969</v>
      </c>
      <c r="O14" s="6">
        <v>26.69</v>
      </c>
      <c r="Q14" s="4" t="s">
        <v>20</v>
      </c>
      <c r="R14" s="5">
        <v>2180</v>
      </c>
      <c r="S14" s="6">
        <v>26.56</v>
      </c>
      <c r="U14" s="4" t="s">
        <v>22</v>
      </c>
      <c r="V14" s="5">
        <v>3214</v>
      </c>
      <c r="W14" s="6">
        <v>43.77</v>
      </c>
      <c r="Y14" s="4" t="s">
        <v>22</v>
      </c>
      <c r="Z14" s="5">
        <v>4320</v>
      </c>
      <c r="AA14" s="6">
        <v>43.69</v>
      </c>
      <c r="AC14" s="4" t="s">
        <v>23</v>
      </c>
      <c r="AD14" s="5">
        <v>1876</v>
      </c>
      <c r="AE14" s="6">
        <v>35.700000000000003</v>
      </c>
      <c r="AG14" s="4" t="s">
        <v>23</v>
      </c>
      <c r="AH14" s="7">
        <v>73</v>
      </c>
      <c r="AI14" s="6">
        <v>39.79</v>
      </c>
      <c r="AK14" s="4" t="s">
        <v>37</v>
      </c>
      <c r="AL14" s="5">
        <v>1223</v>
      </c>
      <c r="AM14" s="6">
        <v>57.75</v>
      </c>
      <c r="AO14" s="4" t="s">
        <v>37</v>
      </c>
      <c r="AP14" s="7">
        <v>319</v>
      </c>
      <c r="AQ14" s="6">
        <v>60.34</v>
      </c>
      <c r="AS14" s="4" t="s">
        <v>32</v>
      </c>
      <c r="AT14" s="5">
        <v>2252</v>
      </c>
      <c r="AU14" s="6">
        <v>30.58</v>
      </c>
      <c r="AW14" s="4" t="s">
        <v>42</v>
      </c>
      <c r="AX14" s="5">
        <v>1794</v>
      </c>
      <c r="AY14" s="6">
        <v>36.89</v>
      </c>
      <c r="BA14" s="4" t="s">
        <v>42</v>
      </c>
      <c r="BB14" s="5">
        <v>2282</v>
      </c>
      <c r="BC14" s="6">
        <v>36.96</v>
      </c>
      <c r="BE14" s="4" t="s">
        <v>34</v>
      </c>
      <c r="BF14" s="7">
        <v>297</v>
      </c>
      <c r="BG14" s="6">
        <v>38.32</v>
      </c>
      <c r="BI14" s="4" t="s">
        <v>34</v>
      </c>
      <c r="BJ14" s="5">
        <v>3482</v>
      </c>
      <c r="BK14" s="6">
        <v>36.44</v>
      </c>
      <c r="BM14" s="4" t="s">
        <v>34</v>
      </c>
      <c r="BN14" s="5">
        <v>5930</v>
      </c>
      <c r="BO14" s="6">
        <v>36.11</v>
      </c>
      <c r="BQ14" s="4" t="s">
        <v>34</v>
      </c>
      <c r="BR14" s="5">
        <v>6739</v>
      </c>
      <c r="BS14" s="6">
        <v>37.630000000000003</v>
      </c>
      <c r="BU14" s="4" t="s">
        <v>34</v>
      </c>
      <c r="BV14" s="5">
        <v>5339</v>
      </c>
      <c r="BW14" s="6">
        <v>37.049999999999997</v>
      </c>
      <c r="BY14" s="4" t="s">
        <v>34</v>
      </c>
      <c r="BZ14" s="5">
        <f t="shared" si="0"/>
        <v>8275.4499999999989</v>
      </c>
      <c r="CA14" s="6">
        <v>37.049999999999997</v>
      </c>
    </row>
    <row r="15" spans="1:79" ht="99" x14ac:dyDescent="0.2">
      <c r="A15" s="13" t="s">
        <v>17</v>
      </c>
      <c r="B15" s="5">
        <v>3729</v>
      </c>
      <c r="C15" s="6">
        <v>21</v>
      </c>
      <c r="E15" s="4" t="s">
        <v>17</v>
      </c>
      <c r="F15" s="5">
        <v>4124</v>
      </c>
      <c r="G15" s="6">
        <v>21.78</v>
      </c>
      <c r="I15" s="4" t="s">
        <v>17</v>
      </c>
      <c r="J15" s="5">
        <v>3041</v>
      </c>
      <c r="K15" s="6">
        <v>19.86</v>
      </c>
      <c r="M15" s="4" t="s">
        <v>20</v>
      </c>
      <c r="N15" s="5">
        <v>1727</v>
      </c>
      <c r="O15" s="6">
        <v>26.52</v>
      </c>
      <c r="Q15" s="4" t="s">
        <v>22</v>
      </c>
      <c r="R15" s="5">
        <v>1776</v>
      </c>
      <c r="S15" s="6">
        <v>38.11</v>
      </c>
      <c r="U15" s="4" t="s">
        <v>23</v>
      </c>
      <c r="V15" s="5">
        <v>1815</v>
      </c>
      <c r="W15" s="6">
        <v>34.21</v>
      </c>
      <c r="Y15" s="4" t="s">
        <v>23</v>
      </c>
      <c r="Z15" s="5">
        <v>2041</v>
      </c>
      <c r="AA15" s="6">
        <v>35.659999999999997</v>
      </c>
      <c r="AC15" s="4" t="s">
        <v>24</v>
      </c>
      <c r="AD15" s="5">
        <v>2815</v>
      </c>
      <c r="AE15" s="6">
        <v>33.47</v>
      </c>
      <c r="AG15" s="4" t="s">
        <v>24</v>
      </c>
      <c r="AH15" s="7">
        <v>153</v>
      </c>
      <c r="AI15" s="6">
        <v>32.21</v>
      </c>
      <c r="AK15" s="4" t="s">
        <v>49</v>
      </c>
      <c r="AL15" s="5">
        <v>4073</v>
      </c>
      <c r="AM15" s="6">
        <v>28.37</v>
      </c>
      <c r="AO15" s="4" t="s">
        <v>49</v>
      </c>
      <c r="AP15" s="7">
        <v>923</v>
      </c>
      <c r="AQ15" s="6">
        <v>28.8</v>
      </c>
      <c r="AS15" s="4" t="s">
        <v>42</v>
      </c>
      <c r="AT15" s="7">
        <v>702</v>
      </c>
      <c r="AU15" s="6">
        <v>61.67</v>
      </c>
      <c r="AW15" s="4" t="s">
        <v>45</v>
      </c>
      <c r="AX15" s="5">
        <v>8341</v>
      </c>
      <c r="AY15" s="6">
        <v>43.05</v>
      </c>
      <c r="BA15" s="4" t="s">
        <v>45</v>
      </c>
      <c r="BB15" s="5">
        <v>8394</v>
      </c>
      <c r="BC15" s="6">
        <v>39.46</v>
      </c>
      <c r="BE15" s="4" t="s">
        <v>42</v>
      </c>
      <c r="BF15" s="5">
        <v>2863</v>
      </c>
      <c r="BG15" s="6">
        <v>35.17</v>
      </c>
      <c r="BI15" s="4" t="s">
        <v>42</v>
      </c>
      <c r="BJ15" s="5">
        <v>2141</v>
      </c>
      <c r="BK15" s="6">
        <v>37.61</v>
      </c>
      <c r="BM15" s="4" t="s">
        <v>42</v>
      </c>
      <c r="BN15" s="5">
        <v>2222</v>
      </c>
      <c r="BO15" s="6">
        <v>35.58</v>
      </c>
      <c r="BQ15" s="4" t="s">
        <v>42</v>
      </c>
      <c r="BR15" s="5">
        <v>2802</v>
      </c>
      <c r="BS15" s="6">
        <v>31.84</v>
      </c>
      <c r="BU15" s="4" t="s">
        <v>42</v>
      </c>
      <c r="BV15" s="5">
        <v>2156</v>
      </c>
      <c r="BW15" s="6">
        <v>32.909999999999997</v>
      </c>
      <c r="BY15" s="4" t="s">
        <v>42</v>
      </c>
      <c r="BZ15" s="5">
        <f t="shared" si="0"/>
        <v>3341.7999999999997</v>
      </c>
      <c r="CA15" s="6">
        <v>32.909999999999997</v>
      </c>
    </row>
    <row r="16" spans="1:79" ht="99" x14ac:dyDescent="0.2">
      <c r="A16" s="13" t="s">
        <v>18</v>
      </c>
      <c r="B16" s="5">
        <v>2397</v>
      </c>
      <c r="C16" s="6">
        <v>23.84</v>
      </c>
      <c r="E16" s="4" t="s">
        <v>18</v>
      </c>
      <c r="F16" s="5">
        <v>2351</v>
      </c>
      <c r="G16" s="6">
        <v>25.18</v>
      </c>
      <c r="I16" s="4" t="s">
        <v>18</v>
      </c>
      <c r="J16" s="5">
        <v>2154</v>
      </c>
      <c r="K16" s="6">
        <v>25.53</v>
      </c>
      <c r="M16" s="4" t="s">
        <v>22</v>
      </c>
      <c r="N16" s="5">
        <v>1140</v>
      </c>
      <c r="O16" s="6">
        <v>36.799999999999997</v>
      </c>
      <c r="Q16" s="4" t="s">
        <v>23</v>
      </c>
      <c r="R16" s="7">
        <v>991</v>
      </c>
      <c r="S16" s="6">
        <v>33.42</v>
      </c>
      <c r="U16" s="4" t="s">
        <v>24</v>
      </c>
      <c r="V16" s="5">
        <v>2942</v>
      </c>
      <c r="W16" s="6">
        <v>30.05</v>
      </c>
      <c r="Y16" s="4" t="s">
        <v>24</v>
      </c>
      <c r="Z16" s="5">
        <v>3043</v>
      </c>
      <c r="AA16" s="6">
        <v>31.73</v>
      </c>
      <c r="AC16" s="4" t="s">
        <v>26</v>
      </c>
      <c r="AD16" s="5">
        <v>3896</v>
      </c>
      <c r="AE16" s="6">
        <v>31.83</v>
      </c>
      <c r="AG16" s="4" t="s">
        <v>26</v>
      </c>
      <c r="AH16" s="5">
        <v>3328</v>
      </c>
      <c r="AI16" s="6">
        <v>34.880000000000003</v>
      </c>
      <c r="AK16" s="4" t="s">
        <v>51</v>
      </c>
      <c r="AL16" s="5">
        <v>4352</v>
      </c>
      <c r="AM16" s="6">
        <v>30.61</v>
      </c>
      <c r="AO16" s="4" t="s">
        <v>51</v>
      </c>
      <c r="AP16" s="5">
        <v>3542</v>
      </c>
      <c r="AQ16" s="6">
        <v>32.700000000000003</v>
      </c>
      <c r="AS16" s="4" t="s">
        <v>45</v>
      </c>
      <c r="AT16" s="5">
        <v>5435</v>
      </c>
      <c r="AU16" s="6">
        <v>34.28</v>
      </c>
      <c r="AW16" s="4" t="s">
        <v>50</v>
      </c>
      <c r="AX16" s="5">
        <v>2493</v>
      </c>
      <c r="AY16" s="6">
        <v>36.92</v>
      </c>
      <c r="BA16" s="4" t="s">
        <v>46</v>
      </c>
      <c r="BB16" s="7">
        <v>970</v>
      </c>
      <c r="BC16" s="6">
        <v>39.159999999999997</v>
      </c>
      <c r="BE16" s="4" t="s">
        <v>45</v>
      </c>
      <c r="BF16" s="5">
        <v>6343</v>
      </c>
      <c r="BG16" s="6">
        <v>39.18</v>
      </c>
      <c r="BI16" s="4" t="s">
        <v>45</v>
      </c>
      <c r="BJ16" s="5">
        <v>7881</v>
      </c>
      <c r="BK16" s="6">
        <v>41.93</v>
      </c>
      <c r="BM16" s="4" t="s">
        <v>45</v>
      </c>
      <c r="BN16" s="5">
        <v>8600</v>
      </c>
      <c r="BO16" s="6">
        <v>40.83</v>
      </c>
      <c r="BQ16" s="4" t="s">
        <v>45</v>
      </c>
      <c r="BR16" s="5">
        <v>9696</v>
      </c>
      <c r="BS16" s="6">
        <v>41.79</v>
      </c>
      <c r="BU16" s="4" t="s">
        <v>45</v>
      </c>
      <c r="BV16" s="5">
        <v>6912</v>
      </c>
      <c r="BW16" s="6">
        <v>42.69</v>
      </c>
      <c r="BY16" s="4" t="s">
        <v>45</v>
      </c>
      <c r="BZ16" s="5">
        <f t="shared" si="0"/>
        <v>10713.6</v>
      </c>
      <c r="CA16" s="6">
        <v>42.69</v>
      </c>
    </row>
    <row r="17" spans="1:79" ht="99" x14ac:dyDescent="0.2">
      <c r="A17" s="13" t="s">
        <v>19</v>
      </c>
      <c r="B17" s="5">
        <v>2465</v>
      </c>
      <c r="C17" s="6">
        <v>30.85</v>
      </c>
      <c r="E17" s="4" t="s">
        <v>19</v>
      </c>
      <c r="F17" s="5">
        <v>2809</v>
      </c>
      <c r="G17" s="6">
        <v>28.72</v>
      </c>
      <c r="I17" s="4" t="s">
        <v>19</v>
      </c>
      <c r="J17" s="5">
        <v>1608</v>
      </c>
      <c r="K17" s="6">
        <v>30.9</v>
      </c>
      <c r="M17" s="4" t="s">
        <v>23</v>
      </c>
      <c r="N17" s="7">
        <v>312</v>
      </c>
      <c r="O17" s="6">
        <v>35.369999999999997</v>
      </c>
      <c r="Q17" s="4" t="s">
        <v>24</v>
      </c>
      <c r="R17" s="5">
        <v>3137</v>
      </c>
      <c r="S17" s="6">
        <v>29.76</v>
      </c>
      <c r="U17" s="4" t="s">
        <v>25</v>
      </c>
      <c r="V17" s="5">
        <v>1835</v>
      </c>
      <c r="W17" s="6">
        <v>22.76</v>
      </c>
      <c r="Y17" s="4" t="s">
        <v>25</v>
      </c>
      <c r="Z17" s="5">
        <v>1200</v>
      </c>
      <c r="AA17" s="6">
        <v>23.18</v>
      </c>
      <c r="AC17" s="4" t="s">
        <v>28</v>
      </c>
      <c r="AD17" s="5">
        <v>1003</v>
      </c>
      <c r="AE17" s="6">
        <v>24.83</v>
      </c>
      <c r="AG17" s="4" t="s">
        <v>29</v>
      </c>
      <c r="AH17" s="5">
        <v>4746</v>
      </c>
      <c r="AI17" s="6">
        <v>42.01</v>
      </c>
      <c r="AK17" s="4" t="s">
        <v>54</v>
      </c>
      <c r="AL17" s="5">
        <v>10815</v>
      </c>
      <c r="AM17" s="6">
        <v>36.08</v>
      </c>
      <c r="AO17" s="4" t="s">
        <v>54</v>
      </c>
      <c r="AP17" s="5">
        <v>7758</v>
      </c>
      <c r="AQ17" s="6">
        <v>36.67</v>
      </c>
      <c r="AS17" s="4" t="s">
        <v>50</v>
      </c>
      <c r="AT17" s="5">
        <v>1793</v>
      </c>
      <c r="AU17" s="6">
        <v>35.520000000000003</v>
      </c>
      <c r="AW17" s="4" t="s">
        <v>51</v>
      </c>
      <c r="AX17" s="5">
        <v>2763</v>
      </c>
      <c r="AY17" s="6">
        <v>33.11</v>
      </c>
      <c r="BA17" s="4" t="s">
        <v>50</v>
      </c>
      <c r="BB17" s="5">
        <v>2401</v>
      </c>
      <c r="BC17" s="6">
        <v>34.799999999999997</v>
      </c>
      <c r="BE17" s="4" t="s">
        <v>46</v>
      </c>
      <c r="BF17" s="5">
        <v>8659</v>
      </c>
      <c r="BG17" s="6">
        <v>40.18</v>
      </c>
      <c r="BI17" s="4" t="s">
        <v>46</v>
      </c>
      <c r="BJ17" s="5">
        <v>9601</v>
      </c>
      <c r="BK17" s="6">
        <v>41.55</v>
      </c>
      <c r="BM17" s="4" t="s">
        <v>46</v>
      </c>
      <c r="BN17" s="5">
        <v>10665</v>
      </c>
      <c r="BO17" s="6">
        <v>39.97</v>
      </c>
      <c r="BQ17" s="4" t="s">
        <v>46</v>
      </c>
      <c r="BR17" s="5">
        <v>12232</v>
      </c>
      <c r="BS17" s="6">
        <v>40.369999999999997</v>
      </c>
      <c r="BU17" s="4" t="s">
        <v>46</v>
      </c>
      <c r="BV17" s="5">
        <v>8548</v>
      </c>
      <c r="BW17" s="6">
        <v>42.09</v>
      </c>
      <c r="BY17" s="4" t="s">
        <v>46</v>
      </c>
      <c r="BZ17" s="5">
        <f t="shared" si="0"/>
        <v>13249.4</v>
      </c>
      <c r="CA17" s="6">
        <v>42.09</v>
      </c>
    </row>
    <row r="18" spans="1:79" ht="110" x14ac:dyDescent="0.2">
      <c r="A18" s="13" t="s">
        <v>20</v>
      </c>
      <c r="B18" s="5">
        <v>4270</v>
      </c>
      <c r="C18" s="6">
        <v>28.34</v>
      </c>
      <c r="E18" s="4" t="s">
        <v>20</v>
      </c>
      <c r="F18" s="5">
        <v>4318</v>
      </c>
      <c r="G18" s="6">
        <v>29.18</v>
      </c>
      <c r="I18" s="4" t="s">
        <v>20</v>
      </c>
      <c r="J18" s="5">
        <v>3609</v>
      </c>
      <c r="K18" s="6">
        <v>29.69</v>
      </c>
      <c r="M18" s="4" t="s">
        <v>24</v>
      </c>
      <c r="N18" s="5">
        <v>2634</v>
      </c>
      <c r="O18" s="6">
        <v>31.41</v>
      </c>
      <c r="Q18" s="4" t="s">
        <v>25</v>
      </c>
      <c r="R18" s="5">
        <v>1038</v>
      </c>
      <c r="S18" s="6">
        <v>23.8</v>
      </c>
      <c r="U18" s="4" t="s">
        <v>26</v>
      </c>
      <c r="V18" s="5">
        <v>2945</v>
      </c>
      <c r="W18" s="6">
        <v>28.82</v>
      </c>
      <c r="Y18" s="4" t="s">
        <v>26</v>
      </c>
      <c r="Z18" s="5">
        <v>3709</v>
      </c>
      <c r="AA18" s="6">
        <v>29.51</v>
      </c>
      <c r="AC18" s="4" t="s">
        <v>29</v>
      </c>
      <c r="AD18" s="5">
        <v>3421</v>
      </c>
      <c r="AE18" s="6">
        <v>42.04</v>
      </c>
      <c r="AG18" s="4" t="s">
        <v>32</v>
      </c>
      <c r="AH18" s="5">
        <v>4151</v>
      </c>
      <c r="AI18" s="6">
        <v>31.18</v>
      </c>
      <c r="AK18" s="4" t="s">
        <v>56</v>
      </c>
      <c r="AL18" s="5">
        <v>2773</v>
      </c>
      <c r="AM18" s="6">
        <v>25.98</v>
      </c>
      <c r="AO18" s="4" t="s">
        <v>56</v>
      </c>
      <c r="AP18" s="5">
        <v>1860</v>
      </c>
      <c r="AQ18" s="6">
        <v>27.09</v>
      </c>
      <c r="AS18" s="4" t="s">
        <v>51</v>
      </c>
      <c r="AT18" s="5">
        <v>3196</v>
      </c>
      <c r="AU18" s="6">
        <v>33.270000000000003</v>
      </c>
      <c r="AW18" s="4" t="s">
        <v>54</v>
      </c>
      <c r="AX18" s="5">
        <v>5885</v>
      </c>
      <c r="AY18" s="6">
        <v>44.4</v>
      </c>
      <c r="BA18" s="4" t="s">
        <v>51</v>
      </c>
      <c r="BB18" s="5">
        <v>2016</v>
      </c>
      <c r="BC18" s="6">
        <v>34.17</v>
      </c>
      <c r="BE18" s="4" t="s">
        <v>50</v>
      </c>
      <c r="BF18" s="5">
        <v>3053</v>
      </c>
      <c r="BG18" s="6">
        <v>36.659999999999997</v>
      </c>
      <c r="BI18" s="4" t="s">
        <v>50</v>
      </c>
      <c r="BJ18" s="5">
        <v>2708</v>
      </c>
      <c r="BK18" s="6">
        <v>36.85</v>
      </c>
      <c r="BM18" s="4" t="s">
        <v>50</v>
      </c>
      <c r="BN18" s="5">
        <v>3459</v>
      </c>
      <c r="BO18" s="6">
        <v>36.54</v>
      </c>
      <c r="BQ18" s="4" t="s">
        <v>50</v>
      </c>
      <c r="BR18" s="5">
        <v>4220</v>
      </c>
      <c r="BS18" s="6">
        <v>35.72</v>
      </c>
      <c r="BU18" s="4" t="s">
        <v>50</v>
      </c>
      <c r="BV18" s="5">
        <v>3046</v>
      </c>
      <c r="BW18" s="6">
        <v>35.770000000000003</v>
      </c>
      <c r="BY18" s="4" t="s">
        <v>50</v>
      </c>
      <c r="BZ18" s="5">
        <f t="shared" si="0"/>
        <v>4721.3</v>
      </c>
      <c r="CA18" s="6">
        <v>35.770000000000003</v>
      </c>
    </row>
    <row r="19" spans="1:79" ht="110" x14ac:dyDescent="0.2">
      <c r="A19" s="13" t="s">
        <v>22</v>
      </c>
      <c r="B19" s="5">
        <v>2005</v>
      </c>
      <c r="C19" s="6">
        <v>29.6</v>
      </c>
      <c r="E19" s="4" t="s">
        <v>22</v>
      </c>
      <c r="F19" s="5">
        <v>3717</v>
      </c>
      <c r="G19" s="6">
        <v>31.09</v>
      </c>
      <c r="I19" s="4" t="s">
        <v>22</v>
      </c>
      <c r="J19" s="5">
        <v>3345</v>
      </c>
      <c r="K19" s="6">
        <v>33.07</v>
      </c>
      <c r="M19" s="4" t="s">
        <v>25</v>
      </c>
      <c r="N19" s="7">
        <v>889</v>
      </c>
      <c r="O19" s="6">
        <v>26.69</v>
      </c>
      <c r="Q19" s="4" t="s">
        <v>26</v>
      </c>
      <c r="R19" s="5">
        <v>1836</v>
      </c>
      <c r="S19" s="6">
        <v>31.36</v>
      </c>
      <c r="U19" s="4" t="s">
        <v>27</v>
      </c>
      <c r="V19" s="7">
        <v>797</v>
      </c>
      <c r="W19" s="6">
        <v>28.76</v>
      </c>
      <c r="Y19" s="4" t="s">
        <v>28</v>
      </c>
      <c r="Z19" s="5">
        <v>1184</v>
      </c>
      <c r="AA19" s="6">
        <v>22.41</v>
      </c>
      <c r="AC19" s="4" t="s">
        <v>32</v>
      </c>
      <c r="AD19" s="5">
        <v>2783</v>
      </c>
      <c r="AE19" s="6">
        <v>31.5</v>
      </c>
      <c r="AG19" s="4" t="s">
        <v>36</v>
      </c>
      <c r="AH19" s="7">
        <v>811</v>
      </c>
      <c r="AI19" s="6">
        <v>24.81</v>
      </c>
      <c r="AK19" s="4" t="s">
        <v>57</v>
      </c>
      <c r="AL19" s="5">
        <v>5234</v>
      </c>
      <c r="AM19" s="6">
        <v>29.24</v>
      </c>
      <c r="AO19" s="4" t="s">
        <v>57</v>
      </c>
      <c r="AP19" s="5">
        <v>3936</v>
      </c>
      <c r="AQ19" s="6">
        <v>30.28</v>
      </c>
      <c r="AS19" s="4" t="s">
        <v>54</v>
      </c>
      <c r="AT19" s="5">
        <v>6195</v>
      </c>
      <c r="AU19" s="6">
        <v>34.64</v>
      </c>
      <c r="AW19" s="4" t="s">
        <v>56</v>
      </c>
      <c r="AX19" s="5">
        <v>1681</v>
      </c>
      <c r="AY19" s="6">
        <v>28.13</v>
      </c>
      <c r="BA19" s="4" t="s">
        <v>54</v>
      </c>
      <c r="BB19" s="5">
        <v>5280</v>
      </c>
      <c r="BC19" s="6">
        <v>40.479999999999997</v>
      </c>
      <c r="BE19" s="4" t="s">
        <v>51</v>
      </c>
      <c r="BF19" s="5">
        <v>2653</v>
      </c>
      <c r="BG19" s="6">
        <v>33.14</v>
      </c>
      <c r="BI19" s="4" t="s">
        <v>51</v>
      </c>
      <c r="BJ19" s="5">
        <v>2888</v>
      </c>
      <c r="BK19" s="6">
        <v>31.64</v>
      </c>
      <c r="BM19" s="4" t="s">
        <v>51</v>
      </c>
      <c r="BN19" s="5">
        <v>3681</v>
      </c>
      <c r="BO19" s="6">
        <v>31.03</v>
      </c>
      <c r="BQ19" s="4" t="s">
        <v>51</v>
      </c>
      <c r="BR19" s="5">
        <v>4401</v>
      </c>
      <c r="BS19" s="6">
        <v>30.18</v>
      </c>
      <c r="BU19" s="4" t="s">
        <v>51</v>
      </c>
      <c r="BV19" s="5">
        <v>3709</v>
      </c>
      <c r="BW19" s="6">
        <v>30.57</v>
      </c>
      <c r="BY19" s="4" t="s">
        <v>51</v>
      </c>
      <c r="BZ19" s="5">
        <f t="shared" si="0"/>
        <v>5748.95</v>
      </c>
      <c r="CA19" s="6">
        <v>30.57</v>
      </c>
    </row>
    <row r="20" spans="1:79" ht="110" x14ac:dyDescent="0.2">
      <c r="A20" s="13" t="s">
        <v>23</v>
      </c>
      <c r="B20" s="5">
        <v>2069</v>
      </c>
      <c r="C20" s="6">
        <v>34.14</v>
      </c>
      <c r="E20" s="4" t="s">
        <v>23</v>
      </c>
      <c r="F20" s="5">
        <v>2106</v>
      </c>
      <c r="G20" s="6">
        <v>33.06</v>
      </c>
      <c r="I20" s="4" t="s">
        <v>23</v>
      </c>
      <c r="J20" s="5">
        <v>1970</v>
      </c>
      <c r="K20" s="6">
        <v>33.909999999999997</v>
      </c>
      <c r="M20" s="4" t="s">
        <v>26</v>
      </c>
      <c r="N20" s="7">
        <v>933</v>
      </c>
      <c r="O20" s="6">
        <v>31.34</v>
      </c>
      <c r="Q20" s="4" t="s">
        <v>27</v>
      </c>
      <c r="R20" s="7">
        <v>87</v>
      </c>
      <c r="S20" s="6">
        <v>29.98</v>
      </c>
      <c r="U20" s="4" t="s">
        <v>28</v>
      </c>
      <c r="V20" s="5">
        <v>1247</v>
      </c>
      <c r="W20" s="6">
        <v>23.01</v>
      </c>
      <c r="Y20" s="4" t="s">
        <v>29</v>
      </c>
      <c r="Z20" s="5">
        <v>3455</v>
      </c>
      <c r="AA20" s="6">
        <v>41.76</v>
      </c>
      <c r="AC20" s="4" t="s">
        <v>36</v>
      </c>
      <c r="AD20" s="5">
        <v>2868</v>
      </c>
      <c r="AE20" s="6">
        <v>26.82</v>
      </c>
      <c r="AG20" s="4" t="s">
        <v>37</v>
      </c>
      <c r="AH20" s="7">
        <v>940</v>
      </c>
      <c r="AI20" s="6">
        <v>41.31</v>
      </c>
      <c r="AK20" s="4" t="s">
        <v>62</v>
      </c>
      <c r="AL20" s="7">
        <v>97</v>
      </c>
      <c r="AM20" s="6">
        <v>72.91</v>
      </c>
      <c r="AO20" s="4" t="s">
        <v>62</v>
      </c>
      <c r="AP20" s="7">
        <v>382</v>
      </c>
      <c r="AQ20" s="6">
        <v>100.44</v>
      </c>
      <c r="AS20" s="4" t="s">
        <v>56</v>
      </c>
      <c r="AT20" s="5">
        <v>2067</v>
      </c>
      <c r="AU20" s="6">
        <v>26.93</v>
      </c>
      <c r="AW20" s="4" t="s">
        <v>57</v>
      </c>
      <c r="AX20" s="5">
        <v>2924</v>
      </c>
      <c r="AY20" s="6">
        <v>32.979999999999997</v>
      </c>
      <c r="BA20" s="4" t="s">
        <v>56</v>
      </c>
      <c r="BB20" s="5">
        <v>2949</v>
      </c>
      <c r="BC20" s="6">
        <v>27.92</v>
      </c>
      <c r="BE20" s="4" t="s">
        <v>54</v>
      </c>
      <c r="BF20" s="5">
        <v>7661</v>
      </c>
      <c r="BG20" s="6">
        <v>42.94</v>
      </c>
      <c r="BI20" s="4" t="s">
        <v>54</v>
      </c>
      <c r="BJ20" s="5">
        <v>7553</v>
      </c>
      <c r="BK20" s="6">
        <v>46.05</v>
      </c>
      <c r="BM20" s="4" t="s">
        <v>54</v>
      </c>
      <c r="BN20" s="5">
        <v>6827</v>
      </c>
      <c r="BO20" s="6">
        <v>43.43</v>
      </c>
      <c r="BQ20" s="4" t="s">
        <v>54</v>
      </c>
      <c r="BR20" s="5">
        <v>6049</v>
      </c>
      <c r="BS20" s="6">
        <v>43.57</v>
      </c>
      <c r="BU20" s="4" t="s">
        <v>54</v>
      </c>
      <c r="BV20" s="5">
        <v>3302</v>
      </c>
      <c r="BW20" s="6">
        <v>42.44</v>
      </c>
      <c r="BY20" s="4" t="s">
        <v>54</v>
      </c>
      <c r="BZ20" s="5">
        <f t="shared" si="0"/>
        <v>5118.0999999999995</v>
      </c>
      <c r="CA20" s="6">
        <v>42.44</v>
      </c>
    </row>
    <row r="21" spans="1:79" ht="110" x14ac:dyDescent="0.2">
      <c r="A21" s="13" t="s">
        <v>24</v>
      </c>
      <c r="B21" s="5">
        <v>3667</v>
      </c>
      <c r="C21" s="6">
        <v>29.35</v>
      </c>
      <c r="E21" s="4" t="s">
        <v>24</v>
      </c>
      <c r="F21" s="5">
        <v>3749</v>
      </c>
      <c r="G21" s="6">
        <v>29.09</v>
      </c>
      <c r="I21" s="4" t="s">
        <v>24</v>
      </c>
      <c r="J21" s="5">
        <v>3556</v>
      </c>
      <c r="K21" s="6">
        <v>29.99</v>
      </c>
      <c r="M21" s="4" t="s">
        <v>28</v>
      </c>
      <c r="N21" s="5">
        <v>1183</v>
      </c>
      <c r="O21" s="6">
        <v>28.22</v>
      </c>
      <c r="Q21" s="4" t="s">
        <v>28</v>
      </c>
      <c r="R21" s="5">
        <v>1354</v>
      </c>
      <c r="S21" s="6">
        <v>25.9</v>
      </c>
      <c r="U21" s="4" t="s">
        <v>29</v>
      </c>
      <c r="V21" s="5">
        <v>2518</v>
      </c>
      <c r="W21" s="6">
        <v>41.69</v>
      </c>
      <c r="Y21" s="4" t="s">
        <v>32</v>
      </c>
      <c r="Z21" s="5">
        <v>2213</v>
      </c>
      <c r="AA21" s="6">
        <v>31.17</v>
      </c>
      <c r="AC21" s="4" t="s">
        <v>37</v>
      </c>
      <c r="AD21" s="5">
        <v>1121</v>
      </c>
      <c r="AE21" s="6">
        <v>35.06</v>
      </c>
      <c r="AG21" s="4" t="s">
        <v>40</v>
      </c>
      <c r="AH21" s="7">
        <v>246</v>
      </c>
      <c r="AI21" s="6">
        <v>25.49</v>
      </c>
      <c r="AK21" s="4" t="s">
        <v>80</v>
      </c>
      <c r="AL21" s="7">
        <v>950</v>
      </c>
      <c r="AM21" s="6">
        <v>34.33</v>
      </c>
      <c r="AO21" s="4" t="s">
        <v>80</v>
      </c>
      <c r="AP21" s="5">
        <v>2214</v>
      </c>
      <c r="AQ21" s="6">
        <v>35.880000000000003</v>
      </c>
      <c r="AS21" s="4" t="s">
        <v>57</v>
      </c>
      <c r="AT21" s="5">
        <v>3650</v>
      </c>
      <c r="AU21" s="6">
        <v>30.86</v>
      </c>
      <c r="AW21" s="4" t="s">
        <v>62</v>
      </c>
      <c r="AX21" s="7">
        <v>65</v>
      </c>
      <c r="AY21" s="6">
        <v>81.88</v>
      </c>
      <c r="BA21" s="4" t="s">
        <v>57</v>
      </c>
      <c r="BB21" s="5">
        <v>3906</v>
      </c>
      <c r="BC21" s="6">
        <v>33.619999999999997</v>
      </c>
      <c r="BE21" s="4" t="s">
        <v>56</v>
      </c>
      <c r="BF21" s="5">
        <v>5655</v>
      </c>
      <c r="BG21" s="6">
        <v>29.13</v>
      </c>
      <c r="BI21" s="4" t="s">
        <v>56</v>
      </c>
      <c r="BJ21" s="5">
        <v>5861</v>
      </c>
      <c r="BK21" s="6">
        <v>31.33</v>
      </c>
      <c r="BM21" s="4" t="s">
        <v>56</v>
      </c>
      <c r="BN21" s="5">
        <v>10560</v>
      </c>
      <c r="BO21" s="6">
        <v>30.92</v>
      </c>
      <c r="BQ21" s="4" t="s">
        <v>56</v>
      </c>
      <c r="BR21" s="5">
        <v>15614</v>
      </c>
      <c r="BS21" s="6">
        <v>34.619999999999997</v>
      </c>
      <c r="BU21" s="4" t="s">
        <v>55</v>
      </c>
      <c r="BV21" s="5">
        <v>3207</v>
      </c>
      <c r="BW21" s="6">
        <v>57.39</v>
      </c>
      <c r="BY21" s="4" t="s">
        <v>55</v>
      </c>
      <c r="BZ21" s="5">
        <f>BV21/10*31</f>
        <v>9941.6999999999989</v>
      </c>
      <c r="CA21" s="6">
        <v>57.39</v>
      </c>
    </row>
    <row r="22" spans="1:79" ht="110" x14ac:dyDescent="0.2">
      <c r="A22" s="13" t="s">
        <v>25</v>
      </c>
      <c r="B22" s="5">
        <v>2742</v>
      </c>
      <c r="C22" s="6">
        <v>28.21</v>
      </c>
      <c r="E22" s="4" t="s">
        <v>25</v>
      </c>
      <c r="F22" s="5">
        <v>2884</v>
      </c>
      <c r="G22" s="6">
        <v>28.05</v>
      </c>
      <c r="I22" s="4" t="s">
        <v>25</v>
      </c>
      <c r="J22" s="5">
        <v>2343</v>
      </c>
      <c r="K22" s="6">
        <v>26.46</v>
      </c>
      <c r="M22" s="4" t="s">
        <v>29</v>
      </c>
      <c r="N22" s="5">
        <v>2065</v>
      </c>
      <c r="O22" s="6">
        <v>26.45</v>
      </c>
      <c r="Q22" s="4" t="s">
        <v>29</v>
      </c>
      <c r="R22" s="5">
        <v>1484</v>
      </c>
      <c r="S22" s="6">
        <v>25.98</v>
      </c>
      <c r="U22" s="4" t="s">
        <v>32</v>
      </c>
      <c r="V22" s="5">
        <v>1677</v>
      </c>
      <c r="W22" s="6">
        <v>31.21</v>
      </c>
      <c r="Y22" s="4" t="s">
        <v>36</v>
      </c>
      <c r="Z22" s="5">
        <v>2490</v>
      </c>
      <c r="AA22" s="6">
        <v>27.7</v>
      </c>
      <c r="AC22" s="4" t="s">
        <v>40</v>
      </c>
      <c r="AD22" s="5">
        <v>3243</v>
      </c>
      <c r="AE22" s="6">
        <v>25.52</v>
      </c>
      <c r="AG22" s="4" t="s">
        <v>41</v>
      </c>
      <c r="AH22" s="7">
        <v>76</v>
      </c>
      <c r="AI22" s="6">
        <v>27.01</v>
      </c>
      <c r="AK22" s="4" t="s">
        <v>81</v>
      </c>
      <c r="AL22" s="5">
        <v>1489</v>
      </c>
      <c r="AM22" s="6">
        <v>27.9</v>
      </c>
      <c r="AO22" s="4" t="s">
        <v>81</v>
      </c>
      <c r="AP22" s="5">
        <v>1338</v>
      </c>
      <c r="AQ22" s="6">
        <v>28.53</v>
      </c>
      <c r="AS22" s="4" t="s">
        <v>62</v>
      </c>
      <c r="AT22" s="7">
        <v>231</v>
      </c>
      <c r="AU22" s="6">
        <v>105.34</v>
      </c>
      <c r="AW22" s="4" t="s">
        <v>81</v>
      </c>
      <c r="AX22" s="5">
        <v>1268</v>
      </c>
      <c r="AY22" s="6">
        <v>28.19</v>
      </c>
      <c r="BA22" s="4" t="s">
        <v>62</v>
      </c>
      <c r="BB22" s="7">
        <v>143</v>
      </c>
      <c r="BC22" s="6">
        <v>64.94</v>
      </c>
      <c r="BE22" s="4" t="s">
        <v>57</v>
      </c>
      <c r="BF22" s="5">
        <v>4573</v>
      </c>
      <c r="BG22" s="6">
        <v>32.89</v>
      </c>
      <c r="BI22" s="4" t="s">
        <v>57</v>
      </c>
      <c r="BJ22" s="5">
        <v>3220</v>
      </c>
      <c r="BK22" s="6">
        <v>34.89</v>
      </c>
      <c r="BM22" s="4" t="s">
        <v>57</v>
      </c>
      <c r="BN22" s="5">
        <v>3658</v>
      </c>
      <c r="BO22" s="6">
        <v>34.6</v>
      </c>
      <c r="BQ22" s="4" t="s">
        <v>57</v>
      </c>
      <c r="BR22" s="5">
        <v>4260</v>
      </c>
      <c r="BS22" s="6">
        <v>35.85</v>
      </c>
      <c r="BU22" s="4" t="s">
        <v>56</v>
      </c>
      <c r="BV22" s="5">
        <v>11420</v>
      </c>
      <c r="BW22" s="6">
        <v>47.54</v>
      </c>
      <c r="BY22" s="4" t="s">
        <v>56</v>
      </c>
      <c r="BZ22" s="5">
        <f t="shared" si="0"/>
        <v>17701</v>
      </c>
      <c r="CA22" s="6">
        <v>47.54</v>
      </c>
    </row>
    <row r="23" spans="1:79" ht="110" x14ac:dyDescent="0.2">
      <c r="A23" s="13" t="s">
        <v>26</v>
      </c>
      <c r="B23" s="5">
        <v>5955</v>
      </c>
      <c r="C23" s="6">
        <v>30.83</v>
      </c>
      <c r="E23" s="4" t="s">
        <v>26</v>
      </c>
      <c r="F23" s="5">
        <v>5870</v>
      </c>
      <c r="G23" s="6">
        <v>32.229999999999997</v>
      </c>
      <c r="I23" s="4" t="s">
        <v>26</v>
      </c>
      <c r="J23" s="5">
        <v>4186</v>
      </c>
      <c r="K23" s="6">
        <v>31.1</v>
      </c>
      <c r="M23" s="4" t="s">
        <v>32</v>
      </c>
      <c r="N23" s="7">
        <v>486</v>
      </c>
      <c r="O23" s="6">
        <v>31.73</v>
      </c>
      <c r="Q23" s="4" t="s">
        <v>32</v>
      </c>
      <c r="R23" s="5">
        <v>1319</v>
      </c>
      <c r="S23" s="6">
        <v>28.09</v>
      </c>
      <c r="U23" s="4" t="s">
        <v>36</v>
      </c>
      <c r="V23" s="5">
        <v>2001</v>
      </c>
      <c r="W23" s="6">
        <v>25.89</v>
      </c>
      <c r="Y23" s="4" t="s">
        <v>37</v>
      </c>
      <c r="Z23" s="5">
        <v>1823</v>
      </c>
      <c r="AA23" s="6">
        <v>40.520000000000003</v>
      </c>
      <c r="AC23" s="4" t="s">
        <v>41</v>
      </c>
      <c r="AD23" s="5">
        <v>1745</v>
      </c>
      <c r="AE23" s="6">
        <v>31.59</v>
      </c>
      <c r="AG23" s="4" t="s">
        <v>43</v>
      </c>
      <c r="AH23" s="5">
        <v>1015</v>
      </c>
      <c r="AI23" s="6">
        <v>27.54</v>
      </c>
      <c r="AK23" s="4" t="s">
        <v>82</v>
      </c>
      <c r="AL23" s="5">
        <v>2474</v>
      </c>
      <c r="AM23" s="6">
        <v>30.06</v>
      </c>
      <c r="AO23" s="4" t="s">
        <v>82</v>
      </c>
      <c r="AP23" s="5">
        <v>2131</v>
      </c>
      <c r="AQ23" s="6">
        <v>28.7</v>
      </c>
      <c r="AS23" s="4" t="s">
        <v>80</v>
      </c>
      <c r="AT23" s="7">
        <v>124</v>
      </c>
      <c r="AU23" s="6">
        <v>30.3</v>
      </c>
      <c r="AW23" s="4" t="s">
        <v>82</v>
      </c>
      <c r="AX23" s="5">
        <v>1625</v>
      </c>
      <c r="AY23" s="6">
        <v>29.34</v>
      </c>
      <c r="BA23" s="4" t="s">
        <v>76</v>
      </c>
      <c r="BB23" s="7">
        <v>753</v>
      </c>
      <c r="BC23" s="6">
        <v>43.28</v>
      </c>
      <c r="BE23" s="4" t="s">
        <v>62</v>
      </c>
      <c r="BF23" s="7">
        <v>69</v>
      </c>
      <c r="BG23" s="6">
        <v>84.52</v>
      </c>
      <c r="BI23" s="4" t="s">
        <v>62</v>
      </c>
      <c r="BJ23" s="7">
        <v>3</v>
      </c>
      <c r="BK23" s="6">
        <v>34</v>
      </c>
      <c r="BM23" s="4" t="s">
        <v>76</v>
      </c>
      <c r="BN23" s="5">
        <v>1510</v>
      </c>
      <c r="BO23" s="6">
        <v>44.36</v>
      </c>
      <c r="BQ23" s="4" t="s">
        <v>62</v>
      </c>
      <c r="BR23" s="7">
        <v>14</v>
      </c>
      <c r="BS23" s="6">
        <v>445.93</v>
      </c>
      <c r="BU23" s="4" t="s">
        <v>57</v>
      </c>
      <c r="BV23" s="5">
        <v>2793</v>
      </c>
      <c r="BW23" s="6">
        <v>35.36</v>
      </c>
      <c r="BY23" s="4" t="s">
        <v>57</v>
      </c>
      <c r="BZ23" s="5">
        <f t="shared" si="0"/>
        <v>4329.1500000000005</v>
      </c>
      <c r="CA23" s="6">
        <v>35.36</v>
      </c>
    </row>
    <row r="24" spans="1:79" ht="110" x14ac:dyDescent="0.2">
      <c r="A24" s="13" t="s">
        <v>27</v>
      </c>
      <c r="B24" s="5">
        <v>4800</v>
      </c>
      <c r="C24" s="6">
        <v>28.06</v>
      </c>
      <c r="E24" s="4" t="s">
        <v>27</v>
      </c>
      <c r="F24" s="5">
        <v>5760</v>
      </c>
      <c r="G24" s="6">
        <v>27.6</v>
      </c>
      <c r="I24" s="4" t="s">
        <v>27</v>
      </c>
      <c r="J24" s="5">
        <v>2492</v>
      </c>
      <c r="K24" s="6">
        <v>27.93</v>
      </c>
      <c r="M24" s="4" t="s">
        <v>36</v>
      </c>
      <c r="N24" s="5">
        <v>1088</v>
      </c>
      <c r="O24" s="6">
        <v>26.65</v>
      </c>
      <c r="Q24" s="4" t="s">
        <v>36</v>
      </c>
      <c r="R24" s="5">
        <v>1369</v>
      </c>
      <c r="S24" s="6">
        <v>26.41</v>
      </c>
      <c r="U24" s="4" t="s">
        <v>37</v>
      </c>
      <c r="V24" s="5">
        <v>1520</v>
      </c>
      <c r="W24" s="6">
        <v>38.450000000000003</v>
      </c>
      <c r="Y24" s="4" t="s">
        <v>38</v>
      </c>
      <c r="Z24" s="7">
        <v>36</v>
      </c>
      <c r="AA24" s="6">
        <v>25.64</v>
      </c>
      <c r="AC24" s="4" t="s">
        <v>43</v>
      </c>
      <c r="AD24" s="5">
        <v>2973</v>
      </c>
      <c r="AE24" s="6">
        <v>26.91</v>
      </c>
      <c r="AG24" s="4" t="s">
        <v>44</v>
      </c>
      <c r="AH24" s="7">
        <v>811</v>
      </c>
      <c r="AI24" s="6">
        <v>25.73</v>
      </c>
      <c r="AK24" s="4" t="s">
        <v>83</v>
      </c>
      <c r="AL24" s="5">
        <v>2325</v>
      </c>
      <c r="AM24" s="6">
        <v>33.21</v>
      </c>
      <c r="AO24" s="4" t="s">
        <v>83</v>
      </c>
      <c r="AP24" s="5">
        <v>1692</v>
      </c>
      <c r="AQ24" s="6">
        <v>31.07</v>
      </c>
      <c r="AS24" s="4" t="s">
        <v>81</v>
      </c>
      <c r="AT24" s="5">
        <v>1504</v>
      </c>
      <c r="AU24" s="6">
        <v>29.17</v>
      </c>
      <c r="AW24" s="4" t="s">
        <v>83</v>
      </c>
      <c r="AX24" s="5">
        <v>1459</v>
      </c>
      <c r="AY24" s="6">
        <v>31.63</v>
      </c>
      <c r="BA24" s="4" t="s">
        <v>81</v>
      </c>
      <c r="BB24" s="5">
        <v>1418</v>
      </c>
      <c r="BC24" s="6">
        <v>28.37</v>
      </c>
      <c r="BE24" s="4" t="s">
        <v>76</v>
      </c>
      <c r="BF24" s="5">
        <v>1353</v>
      </c>
      <c r="BG24" s="6">
        <v>41.16</v>
      </c>
      <c r="BI24" s="4" t="s">
        <v>76</v>
      </c>
      <c r="BJ24" s="5">
        <v>1546</v>
      </c>
      <c r="BK24" s="6">
        <v>44.86</v>
      </c>
      <c r="BM24" s="4" t="s">
        <v>81</v>
      </c>
      <c r="BN24" s="5">
        <v>2019</v>
      </c>
      <c r="BO24" s="6">
        <v>29.54</v>
      </c>
      <c r="BQ24" s="4" t="s">
        <v>76</v>
      </c>
      <c r="BR24" s="5">
        <v>1611</v>
      </c>
      <c r="BS24" s="6">
        <v>44.22</v>
      </c>
      <c r="BU24" s="4" t="s">
        <v>73</v>
      </c>
      <c r="BV24" s="7">
        <v>290</v>
      </c>
      <c r="BW24" s="6">
        <v>28.66</v>
      </c>
      <c r="BY24" s="4" t="s">
        <v>73</v>
      </c>
      <c r="BZ24" s="5">
        <f t="shared" si="0"/>
        <v>449.5</v>
      </c>
      <c r="CA24" s="6">
        <v>28.66</v>
      </c>
    </row>
    <row r="25" spans="1:79" ht="110" x14ac:dyDescent="0.2">
      <c r="A25" s="13" t="s">
        <v>28</v>
      </c>
      <c r="B25" s="5">
        <v>2870</v>
      </c>
      <c r="C25" s="6">
        <v>25.81</v>
      </c>
      <c r="E25" s="4" t="s">
        <v>28</v>
      </c>
      <c r="F25" s="5">
        <v>3054</v>
      </c>
      <c r="G25" s="6">
        <v>27.09</v>
      </c>
      <c r="I25" s="4" t="s">
        <v>28</v>
      </c>
      <c r="J25" s="5">
        <v>2820</v>
      </c>
      <c r="K25" s="6">
        <v>26.44</v>
      </c>
      <c r="M25" s="4" t="s">
        <v>39</v>
      </c>
      <c r="N25" s="7">
        <v>66</v>
      </c>
      <c r="O25" s="6">
        <v>34.659999999999997</v>
      </c>
      <c r="Q25" s="4" t="s">
        <v>37</v>
      </c>
      <c r="R25" s="7">
        <v>765</v>
      </c>
      <c r="S25" s="6">
        <v>39.409999999999997</v>
      </c>
      <c r="U25" s="4" t="s">
        <v>38</v>
      </c>
      <c r="V25" s="7">
        <v>350</v>
      </c>
      <c r="W25" s="6">
        <v>25.75</v>
      </c>
      <c r="Y25" s="4" t="s">
        <v>40</v>
      </c>
      <c r="Z25" s="5">
        <v>3092</v>
      </c>
      <c r="AA25" s="6">
        <v>25.5</v>
      </c>
      <c r="AC25" s="4" t="s">
        <v>44</v>
      </c>
      <c r="AD25" s="5">
        <v>2468</v>
      </c>
      <c r="AE25" s="6">
        <v>25.37</v>
      </c>
      <c r="AG25" s="4" t="s">
        <v>49</v>
      </c>
      <c r="AH25" s="5">
        <v>4470</v>
      </c>
      <c r="AI25" s="6">
        <v>28.89</v>
      </c>
      <c r="AK25" s="4" t="s">
        <v>84</v>
      </c>
      <c r="AL25" s="7">
        <v>974</v>
      </c>
      <c r="AM25" s="6">
        <v>26.57</v>
      </c>
      <c r="AO25" s="4" t="s">
        <v>84</v>
      </c>
      <c r="AP25" s="7">
        <v>665</v>
      </c>
      <c r="AQ25" s="6">
        <v>26.13</v>
      </c>
      <c r="AS25" s="4" t="s">
        <v>82</v>
      </c>
      <c r="AT25" s="5">
        <v>1955</v>
      </c>
      <c r="AU25" s="6">
        <v>29.28</v>
      </c>
      <c r="AW25" s="4" t="s">
        <v>87</v>
      </c>
      <c r="AX25" s="7">
        <v>10</v>
      </c>
      <c r="AY25" s="6">
        <v>41.6</v>
      </c>
      <c r="BA25" s="4" t="s">
        <v>82</v>
      </c>
      <c r="BB25" s="5">
        <v>1644</v>
      </c>
      <c r="BC25" s="6">
        <v>30.42</v>
      </c>
      <c r="BE25" s="4" t="s">
        <v>81</v>
      </c>
      <c r="BF25" s="5">
        <v>1341</v>
      </c>
      <c r="BG25" s="6">
        <v>29.36</v>
      </c>
      <c r="BI25" s="4" t="s">
        <v>81</v>
      </c>
      <c r="BJ25" s="5">
        <v>1494</v>
      </c>
      <c r="BK25" s="6">
        <v>28.66</v>
      </c>
      <c r="BM25" s="4" t="s">
        <v>82</v>
      </c>
      <c r="BN25" s="5">
        <v>2346</v>
      </c>
      <c r="BO25" s="6">
        <v>29.68</v>
      </c>
      <c r="BQ25" s="4" t="s">
        <v>81</v>
      </c>
      <c r="BR25" s="5">
        <v>1593</v>
      </c>
      <c r="BS25" s="6">
        <v>29.13</v>
      </c>
      <c r="BU25" s="4" t="s">
        <v>76</v>
      </c>
      <c r="BV25" s="5">
        <v>1077</v>
      </c>
      <c r="BW25" s="6">
        <v>46.22</v>
      </c>
      <c r="BY25" s="4" t="s">
        <v>76</v>
      </c>
      <c r="BZ25" s="5">
        <f t="shared" si="0"/>
        <v>1669.3500000000001</v>
      </c>
      <c r="CA25" s="6">
        <v>46.22</v>
      </c>
    </row>
    <row r="26" spans="1:79" ht="110" x14ac:dyDescent="0.2">
      <c r="A26" s="13" t="s">
        <v>29</v>
      </c>
      <c r="B26" s="5">
        <v>5361</v>
      </c>
      <c r="C26" s="6">
        <v>28.42</v>
      </c>
      <c r="E26" s="4" t="s">
        <v>29</v>
      </c>
      <c r="F26" s="5">
        <v>5403</v>
      </c>
      <c r="G26" s="6">
        <v>28.98</v>
      </c>
      <c r="I26" s="4" t="s">
        <v>29</v>
      </c>
      <c r="J26" s="5">
        <v>4639</v>
      </c>
      <c r="K26" s="6">
        <v>29.21</v>
      </c>
      <c r="M26" s="4" t="s">
        <v>40</v>
      </c>
      <c r="N26" s="5">
        <v>1593</v>
      </c>
      <c r="O26" s="6">
        <v>30.95</v>
      </c>
      <c r="Q26" s="4" t="s">
        <v>38</v>
      </c>
      <c r="R26" s="7">
        <v>54</v>
      </c>
      <c r="S26" s="6">
        <v>30.52</v>
      </c>
      <c r="U26" s="4" t="s">
        <v>40</v>
      </c>
      <c r="V26" s="5">
        <v>2700</v>
      </c>
      <c r="W26" s="6">
        <v>24.13</v>
      </c>
      <c r="Y26" s="4" t="s">
        <v>41</v>
      </c>
      <c r="Z26" s="5">
        <v>1661</v>
      </c>
      <c r="AA26" s="6">
        <v>32.5</v>
      </c>
      <c r="AC26" s="4" t="s">
        <v>47</v>
      </c>
      <c r="AD26" s="7">
        <v>499</v>
      </c>
      <c r="AE26" s="6">
        <v>32.9</v>
      </c>
      <c r="AG26" s="4" t="s">
        <v>51</v>
      </c>
      <c r="AH26" s="5">
        <v>3170</v>
      </c>
      <c r="AI26" s="6">
        <v>31.37</v>
      </c>
      <c r="AK26" s="9" t="s">
        <v>1</v>
      </c>
      <c r="AL26" s="10">
        <v>79538</v>
      </c>
      <c r="AM26" s="11">
        <v>34.49</v>
      </c>
      <c r="AO26" s="4" t="s">
        <v>87</v>
      </c>
      <c r="AP26" s="7">
        <v>23</v>
      </c>
      <c r="AQ26" s="6">
        <v>65.39</v>
      </c>
      <c r="AS26" s="4" t="s">
        <v>83</v>
      </c>
      <c r="AT26" s="5">
        <v>1752</v>
      </c>
      <c r="AU26" s="6">
        <v>30.12</v>
      </c>
      <c r="AW26" s="9" t="s">
        <v>1</v>
      </c>
      <c r="AX26" s="10">
        <v>56628</v>
      </c>
      <c r="AY26" s="11">
        <v>38.33</v>
      </c>
      <c r="BA26" s="4" t="s">
        <v>83</v>
      </c>
      <c r="BB26" s="5">
        <v>1530</v>
      </c>
      <c r="BC26" s="6">
        <v>32.07</v>
      </c>
      <c r="BE26" s="4" t="s">
        <v>82</v>
      </c>
      <c r="BF26" s="5">
        <v>1917</v>
      </c>
      <c r="BG26" s="6">
        <v>30.96</v>
      </c>
      <c r="BI26" s="4" t="s">
        <v>82</v>
      </c>
      <c r="BJ26" s="5">
        <v>2207</v>
      </c>
      <c r="BK26" s="6">
        <v>30.27</v>
      </c>
      <c r="BM26" s="4" t="s">
        <v>83</v>
      </c>
      <c r="BN26" s="5">
        <v>2334</v>
      </c>
      <c r="BO26" s="6">
        <v>35.81</v>
      </c>
      <c r="BQ26" s="4" t="s">
        <v>82</v>
      </c>
      <c r="BR26" s="5">
        <v>2593</v>
      </c>
      <c r="BS26" s="6">
        <v>29.84</v>
      </c>
      <c r="BU26" s="4" t="s">
        <v>81</v>
      </c>
      <c r="BV26" s="7">
        <v>826</v>
      </c>
      <c r="BW26" s="6">
        <v>31.69</v>
      </c>
      <c r="BY26" s="4" t="s">
        <v>81</v>
      </c>
      <c r="BZ26" s="5">
        <f t="shared" si="0"/>
        <v>1280.3</v>
      </c>
      <c r="CA26" s="6">
        <v>31.69</v>
      </c>
    </row>
    <row r="27" spans="1:79" ht="121" x14ac:dyDescent="0.2">
      <c r="A27" s="13" t="s">
        <v>30</v>
      </c>
      <c r="B27" s="5">
        <v>1475</v>
      </c>
      <c r="C27" s="6">
        <v>30.69</v>
      </c>
      <c r="E27" s="4" t="s">
        <v>30</v>
      </c>
      <c r="F27" s="5">
        <v>1521</v>
      </c>
      <c r="G27" s="6">
        <v>32.19</v>
      </c>
      <c r="I27" s="4" t="s">
        <v>30</v>
      </c>
      <c r="J27" s="7">
        <v>998</v>
      </c>
      <c r="K27" s="6">
        <v>30.08</v>
      </c>
      <c r="M27" s="4" t="s">
        <v>41</v>
      </c>
      <c r="N27" s="7">
        <v>370</v>
      </c>
      <c r="O27" s="6">
        <v>30.71</v>
      </c>
      <c r="Q27" s="4" t="s">
        <v>40</v>
      </c>
      <c r="R27" s="5">
        <v>1982</v>
      </c>
      <c r="S27" s="6">
        <v>25.98</v>
      </c>
      <c r="U27" s="4" t="s">
        <v>41</v>
      </c>
      <c r="V27" s="5">
        <v>1705</v>
      </c>
      <c r="W27" s="6">
        <v>32.5</v>
      </c>
      <c r="Y27" s="4" t="s">
        <v>43</v>
      </c>
      <c r="Z27" s="5">
        <v>2869</v>
      </c>
      <c r="AA27" s="6">
        <v>25.78</v>
      </c>
      <c r="AC27" s="4" t="s">
        <v>49</v>
      </c>
      <c r="AD27" s="5">
        <v>3547</v>
      </c>
      <c r="AE27" s="6">
        <v>27.7</v>
      </c>
      <c r="AG27" s="4" t="s">
        <v>54</v>
      </c>
      <c r="AH27" s="5">
        <v>9911</v>
      </c>
      <c r="AI27" s="6">
        <v>33.369999999999997</v>
      </c>
      <c r="AO27" s="9" t="s">
        <v>1</v>
      </c>
      <c r="AP27" s="10">
        <v>65119</v>
      </c>
      <c r="AQ27" s="11">
        <v>35.590000000000003</v>
      </c>
      <c r="AS27" s="4" t="s">
        <v>87</v>
      </c>
      <c r="AT27" s="7">
        <v>6</v>
      </c>
      <c r="AU27" s="6">
        <v>112.17</v>
      </c>
      <c r="BA27" s="4" t="s">
        <v>87</v>
      </c>
      <c r="BB27" s="7">
        <v>8</v>
      </c>
      <c r="BC27" s="6">
        <v>36.78</v>
      </c>
      <c r="BE27" s="4" t="s">
        <v>83</v>
      </c>
      <c r="BF27" s="5">
        <v>1685</v>
      </c>
      <c r="BG27" s="6">
        <v>33.229999999999997</v>
      </c>
      <c r="BI27" s="4" t="s">
        <v>83</v>
      </c>
      <c r="BJ27" s="5">
        <v>2169</v>
      </c>
      <c r="BK27" s="6">
        <v>33.83</v>
      </c>
      <c r="BM27" s="4" t="s">
        <v>87</v>
      </c>
      <c r="BN27" s="7">
        <v>24</v>
      </c>
      <c r="BO27" s="6">
        <v>49.58</v>
      </c>
      <c r="BQ27" s="4" t="s">
        <v>83</v>
      </c>
      <c r="BR27" s="5">
        <v>2541</v>
      </c>
      <c r="BS27" s="6">
        <v>40.549999999999997</v>
      </c>
      <c r="BU27" s="4" t="s">
        <v>82</v>
      </c>
      <c r="BV27" s="5">
        <v>1855</v>
      </c>
      <c r="BW27" s="6">
        <v>29.31</v>
      </c>
      <c r="BY27" s="4" t="s">
        <v>82</v>
      </c>
      <c r="BZ27" s="5">
        <f t="shared" si="0"/>
        <v>2875.25</v>
      </c>
      <c r="CA27" s="6">
        <v>29.31</v>
      </c>
    </row>
    <row r="28" spans="1:79" ht="121" x14ac:dyDescent="0.2">
      <c r="A28" s="13" t="s">
        <v>31</v>
      </c>
      <c r="B28" s="5">
        <v>1475</v>
      </c>
      <c r="C28" s="6">
        <v>38.520000000000003</v>
      </c>
      <c r="E28" s="4" t="s">
        <v>31</v>
      </c>
      <c r="F28" s="5">
        <v>1360</v>
      </c>
      <c r="G28" s="6">
        <v>34.619999999999997</v>
      </c>
      <c r="I28" s="4" t="s">
        <v>31</v>
      </c>
      <c r="J28" s="5">
        <v>1021</v>
      </c>
      <c r="K28" s="6">
        <v>32.659999999999997</v>
      </c>
      <c r="M28" s="4" t="s">
        <v>43</v>
      </c>
      <c r="N28" s="5">
        <v>1478</v>
      </c>
      <c r="O28" s="6">
        <v>23.36</v>
      </c>
      <c r="Q28" s="4" t="s">
        <v>41</v>
      </c>
      <c r="R28" s="7">
        <v>914</v>
      </c>
      <c r="S28" s="6">
        <v>32.31</v>
      </c>
      <c r="U28" s="4" t="s">
        <v>43</v>
      </c>
      <c r="V28" s="5">
        <v>2588</v>
      </c>
      <c r="W28" s="6">
        <v>24.87</v>
      </c>
      <c r="Y28" s="4" t="s">
        <v>44</v>
      </c>
      <c r="Z28" s="5">
        <v>2611</v>
      </c>
      <c r="AA28" s="6">
        <v>24.55</v>
      </c>
      <c r="AC28" s="4" t="s">
        <v>51</v>
      </c>
      <c r="AD28" s="5">
        <v>1538</v>
      </c>
      <c r="AE28" s="6">
        <v>31.52</v>
      </c>
      <c r="AG28" s="4" t="s">
        <v>56</v>
      </c>
      <c r="AH28" s="5">
        <v>3036</v>
      </c>
      <c r="AI28" s="6">
        <v>24.61</v>
      </c>
      <c r="AS28" s="9" t="s">
        <v>1</v>
      </c>
      <c r="AT28" s="10">
        <v>64057</v>
      </c>
      <c r="AU28" s="11">
        <v>35.799999999999997</v>
      </c>
      <c r="BA28" s="9" t="s">
        <v>1</v>
      </c>
      <c r="BB28" s="10">
        <v>63896</v>
      </c>
      <c r="BC28" s="11">
        <v>37.39</v>
      </c>
      <c r="BE28" s="4" t="s">
        <v>87</v>
      </c>
      <c r="BF28" s="7">
        <v>11</v>
      </c>
      <c r="BG28" s="6">
        <v>48.18</v>
      </c>
      <c r="BI28" s="9" t="s">
        <v>1</v>
      </c>
      <c r="BJ28" s="10">
        <v>87902</v>
      </c>
      <c r="BK28" s="11">
        <v>41.05</v>
      </c>
      <c r="BM28" s="9" t="s">
        <v>1</v>
      </c>
      <c r="BN28" s="10">
        <v>102279</v>
      </c>
      <c r="BO28" s="11">
        <v>38.659999999999997</v>
      </c>
      <c r="BQ28" s="4" t="s">
        <v>87</v>
      </c>
      <c r="BR28" s="7">
        <v>19</v>
      </c>
      <c r="BS28" s="6">
        <v>97.58</v>
      </c>
      <c r="BU28" s="4" t="s">
        <v>83</v>
      </c>
      <c r="BV28" s="5">
        <v>1680</v>
      </c>
      <c r="BW28" s="6">
        <v>40.98</v>
      </c>
      <c r="BY28" s="4" t="s">
        <v>83</v>
      </c>
      <c r="BZ28" s="5">
        <f t="shared" si="0"/>
        <v>2604</v>
      </c>
      <c r="CA28" s="6">
        <v>40.98</v>
      </c>
    </row>
    <row r="29" spans="1:79" ht="110" x14ac:dyDescent="0.2">
      <c r="A29" s="13" t="s">
        <v>32</v>
      </c>
      <c r="B29" s="5">
        <v>3951</v>
      </c>
      <c r="C29" s="6">
        <v>30.16</v>
      </c>
      <c r="E29" s="4" t="s">
        <v>32</v>
      </c>
      <c r="F29" s="5">
        <v>4990</v>
      </c>
      <c r="G29" s="6">
        <v>30.11</v>
      </c>
      <c r="I29" s="4" t="s">
        <v>32</v>
      </c>
      <c r="J29" s="5">
        <v>3044</v>
      </c>
      <c r="K29" s="6">
        <v>29.52</v>
      </c>
      <c r="M29" s="4" t="s">
        <v>44</v>
      </c>
      <c r="N29" s="5">
        <v>1444</v>
      </c>
      <c r="O29" s="6">
        <v>26.7</v>
      </c>
      <c r="Q29" s="4" t="s">
        <v>43</v>
      </c>
      <c r="R29" s="5">
        <v>1689</v>
      </c>
      <c r="S29" s="6">
        <v>23.85</v>
      </c>
      <c r="U29" s="4" t="s">
        <v>44</v>
      </c>
      <c r="V29" s="5">
        <v>2319</v>
      </c>
      <c r="W29" s="6">
        <v>25.02</v>
      </c>
      <c r="Y29" s="4" t="s">
        <v>47</v>
      </c>
      <c r="Z29" s="5">
        <v>1358</v>
      </c>
      <c r="AA29" s="6">
        <v>32.520000000000003</v>
      </c>
      <c r="AC29" s="4" t="s">
        <v>54</v>
      </c>
      <c r="AD29" s="5">
        <v>8692</v>
      </c>
      <c r="AE29" s="6">
        <v>32.6</v>
      </c>
      <c r="AG29" s="4" t="s">
        <v>57</v>
      </c>
      <c r="AH29" s="5">
        <v>4420</v>
      </c>
      <c r="AI29" s="6">
        <v>30.67</v>
      </c>
      <c r="AS29" s="12"/>
      <c r="AT29" s="12"/>
      <c r="AU29" s="12"/>
      <c r="BE29" s="9" t="s">
        <v>1</v>
      </c>
      <c r="BF29" s="10">
        <v>85384</v>
      </c>
      <c r="BG29" s="11">
        <v>38.130000000000003</v>
      </c>
      <c r="BQ29" s="4" t="s">
        <v>89</v>
      </c>
      <c r="BR29" s="7">
        <v>120</v>
      </c>
      <c r="BS29" s="6">
        <v>35.76</v>
      </c>
      <c r="BU29" s="4" t="s">
        <v>87</v>
      </c>
      <c r="BV29" s="7">
        <v>7</v>
      </c>
      <c r="BW29" s="6">
        <v>56.43</v>
      </c>
      <c r="BY29" s="4" t="s">
        <v>87</v>
      </c>
      <c r="BZ29" s="5">
        <f t="shared" si="0"/>
        <v>10.85</v>
      </c>
      <c r="CA29" s="6">
        <v>56.43</v>
      </c>
    </row>
    <row r="30" spans="1:79" ht="110" x14ac:dyDescent="0.2">
      <c r="A30" s="13" t="s">
        <v>33</v>
      </c>
      <c r="B30" s="5">
        <v>2195</v>
      </c>
      <c r="C30" s="6">
        <v>32.36</v>
      </c>
      <c r="E30" s="4" t="s">
        <v>33</v>
      </c>
      <c r="F30" s="5">
        <v>2283</v>
      </c>
      <c r="G30" s="6">
        <v>32.17</v>
      </c>
      <c r="I30" s="4" t="s">
        <v>33</v>
      </c>
      <c r="J30" s="7">
        <v>211</v>
      </c>
      <c r="K30" s="6">
        <v>28.39</v>
      </c>
      <c r="M30" s="4" t="s">
        <v>49</v>
      </c>
      <c r="N30" s="7">
        <v>860</v>
      </c>
      <c r="O30" s="6">
        <v>32.44</v>
      </c>
      <c r="Q30" s="4" t="s">
        <v>44</v>
      </c>
      <c r="R30" s="5">
        <v>2061</v>
      </c>
      <c r="S30" s="6">
        <v>25.98</v>
      </c>
      <c r="U30" s="4" t="s">
        <v>47</v>
      </c>
      <c r="V30" s="5">
        <v>1212</v>
      </c>
      <c r="W30" s="6">
        <v>33.94</v>
      </c>
      <c r="Y30" s="4" t="s">
        <v>49</v>
      </c>
      <c r="Z30" s="5">
        <v>3162</v>
      </c>
      <c r="AA30" s="6">
        <v>26.83</v>
      </c>
      <c r="AC30" s="4" t="s">
        <v>56</v>
      </c>
      <c r="AD30" s="5">
        <v>3368</v>
      </c>
      <c r="AE30" s="6">
        <v>24.03</v>
      </c>
      <c r="AG30" s="4" t="s">
        <v>59</v>
      </c>
      <c r="AH30" s="7">
        <v>676</v>
      </c>
      <c r="AI30" s="6">
        <v>26.88</v>
      </c>
      <c r="AS30" s="12"/>
      <c r="AT30" s="12"/>
      <c r="AU30" s="12"/>
      <c r="BQ30" s="9" t="s">
        <v>1</v>
      </c>
      <c r="BR30" s="10">
        <v>112507</v>
      </c>
      <c r="BS30" s="11">
        <v>38.58</v>
      </c>
      <c r="BU30" s="4" t="s">
        <v>89</v>
      </c>
      <c r="BV30" s="5">
        <v>1512</v>
      </c>
      <c r="BW30" s="6">
        <v>39.119999999999997</v>
      </c>
      <c r="BY30" s="4" t="s">
        <v>89</v>
      </c>
      <c r="BZ30" s="5">
        <f t="shared" si="0"/>
        <v>2343.6</v>
      </c>
      <c r="CA30" s="6">
        <v>39.119999999999997</v>
      </c>
    </row>
    <row r="31" spans="1:79" ht="121" x14ac:dyDescent="0.2">
      <c r="A31" s="13" t="s">
        <v>35</v>
      </c>
      <c r="B31" s="5">
        <v>2169</v>
      </c>
      <c r="C31" s="6">
        <v>31.05</v>
      </c>
      <c r="E31" s="4" t="s">
        <v>35</v>
      </c>
      <c r="F31" s="5">
        <v>2297</v>
      </c>
      <c r="G31" s="6">
        <v>29.37</v>
      </c>
      <c r="I31" s="4" t="s">
        <v>35</v>
      </c>
      <c r="J31" s="5">
        <v>1422</v>
      </c>
      <c r="K31" s="6">
        <v>29.56</v>
      </c>
      <c r="M31" s="4" t="s">
        <v>54</v>
      </c>
      <c r="N31" s="5">
        <v>2542</v>
      </c>
      <c r="O31" s="6">
        <v>26.19</v>
      </c>
      <c r="Q31" s="4" t="s">
        <v>47</v>
      </c>
      <c r="R31" s="7">
        <v>234</v>
      </c>
      <c r="S31" s="6">
        <v>30.87</v>
      </c>
      <c r="U31" s="4" t="s">
        <v>49</v>
      </c>
      <c r="V31" s="5">
        <v>2901</v>
      </c>
      <c r="W31" s="6">
        <v>28.02</v>
      </c>
      <c r="Y31" s="4" t="s">
        <v>51</v>
      </c>
      <c r="Z31" s="5">
        <v>1175</v>
      </c>
      <c r="AA31" s="6">
        <v>30.41</v>
      </c>
      <c r="AC31" s="4" t="s">
        <v>57</v>
      </c>
      <c r="AD31" s="5">
        <v>3450</v>
      </c>
      <c r="AE31" s="6">
        <v>29.3</v>
      </c>
      <c r="AG31" s="4" t="s">
        <v>81</v>
      </c>
      <c r="AH31" s="5">
        <v>1565</v>
      </c>
      <c r="AI31" s="6">
        <v>27.34</v>
      </c>
      <c r="BQ31" s="12"/>
      <c r="BR31" s="12"/>
      <c r="BS31" s="12"/>
      <c r="BU31" s="9" t="s">
        <v>1</v>
      </c>
      <c r="BV31" s="10">
        <v>81114</v>
      </c>
      <c r="BW31" s="11">
        <v>41.15</v>
      </c>
      <c r="BY31" s="9" t="s">
        <v>1</v>
      </c>
      <c r="BZ31" s="5">
        <f t="shared" si="0"/>
        <v>125726.7</v>
      </c>
      <c r="CA31" s="11">
        <v>41.15</v>
      </c>
    </row>
    <row r="32" spans="1:79" ht="99" x14ac:dyDescent="0.2">
      <c r="A32" s="13" t="s">
        <v>36</v>
      </c>
      <c r="B32" s="5">
        <v>3795</v>
      </c>
      <c r="C32" s="6">
        <v>27.26</v>
      </c>
      <c r="E32" s="4" t="s">
        <v>36</v>
      </c>
      <c r="F32" s="5">
        <v>3965</v>
      </c>
      <c r="G32" s="6">
        <v>27.57</v>
      </c>
      <c r="I32" s="4" t="s">
        <v>36</v>
      </c>
      <c r="J32" s="5">
        <v>3339</v>
      </c>
      <c r="K32" s="6">
        <v>29.7</v>
      </c>
      <c r="M32" s="4" t="s">
        <v>57</v>
      </c>
      <c r="N32" s="7">
        <v>604</v>
      </c>
      <c r="O32" s="6">
        <v>23.93</v>
      </c>
      <c r="Q32" s="4" t="s">
        <v>49</v>
      </c>
      <c r="R32" s="5">
        <v>1499</v>
      </c>
      <c r="S32" s="6">
        <v>29.05</v>
      </c>
      <c r="U32" s="4" t="s">
        <v>51</v>
      </c>
      <c r="V32" s="7">
        <v>774</v>
      </c>
      <c r="W32" s="6">
        <v>32.61</v>
      </c>
      <c r="Y32" s="4" t="s">
        <v>54</v>
      </c>
      <c r="Z32" s="5">
        <v>8664</v>
      </c>
      <c r="AA32" s="6">
        <v>32.5</v>
      </c>
      <c r="AC32" s="4" t="s">
        <v>58</v>
      </c>
      <c r="AD32" s="7">
        <v>756</v>
      </c>
      <c r="AE32" s="6">
        <v>32.36</v>
      </c>
      <c r="AG32" s="4" t="s">
        <v>82</v>
      </c>
      <c r="AH32" s="5">
        <v>1815</v>
      </c>
      <c r="AI32" s="6">
        <v>31.63</v>
      </c>
    </row>
    <row r="33" spans="1:35" ht="110" x14ac:dyDescent="0.2">
      <c r="A33" s="13" t="s">
        <v>37</v>
      </c>
      <c r="B33" s="5">
        <v>3089</v>
      </c>
      <c r="C33" s="6">
        <v>40.82</v>
      </c>
      <c r="E33" s="4" t="s">
        <v>37</v>
      </c>
      <c r="F33" s="5">
        <v>3239</v>
      </c>
      <c r="G33" s="6">
        <v>43.4</v>
      </c>
      <c r="I33" s="4" t="s">
        <v>37</v>
      </c>
      <c r="J33" s="5">
        <v>1849</v>
      </c>
      <c r="K33" s="6">
        <v>42.34</v>
      </c>
      <c r="M33" s="4" t="s">
        <v>59</v>
      </c>
      <c r="N33" s="7">
        <v>721</v>
      </c>
      <c r="O33" s="6">
        <v>21.44</v>
      </c>
      <c r="Q33" s="4" t="s">
        <v>51</v>
      </c>
      <c r="R33" s="7">
        <v>510</v>
      </c>
      <c r="S33" s="6">
        <v>31.53</v>
      </c>
      <c r="U33" s="4" t="s">
        <v>54</v>
      </c>
      <c r="V33" s="5">
        <v>7199</v>
      </c>
      <c r="W33" s="6">
        <v>31.13</v>
      </c>
      <c r="Y33" s="4" t="s">
        <v>56</v>
      </c>
      <c r="Z33" s="7">
        <v>683</v>
      </c>
      <c r="AA33" s="6">
        <v>23.39</v>
      </c>
      <c r="AC33" s="4" t="s">
        <v>59</v>
      </c>
      <c r="AD33" s="5">
        <v>1840</v>
      </c>
      <c r="AE33" s="6">
        <v>26.79</v>
      </c>
      <c r="AG33" s="4" t="s">
        <v>83</v>
      </c>
      <c r="AH33" s="5">
        <v>1980</v>
      </c>
      <c r="AI33" s="6">
        <v>30.69</v>
      </c>
    </row>
    <row r="34" spans="1:35" ht="110" x14ac:dyDescent="0.2">
      <c r="A34" s="13" t="s">
        <v>38</v>
      </c>
      <c r="B34" s="5">
        <v>1709</v>
      </c>
      <c r="C34" s="6">
        <v>26.79</v>
      </c>
      <c r="E34" s="4" t="s">
        <v>38</v>
      </c>
      <c r="F34" s="5">
        <v>1588</v>
      </c>
      <c r="G34" s="6">
        <v>28.06</v>
      </c>
      <c r="I34" s="4" t="s">
        <v>38</v>
      </c>
      <c r="J34" s="7">
        <v>562</v>
      </c>
      <c r="K34" s="6">
        <v>27.94</v>
      </c>
      <c r="M34" s="9" t="s">
        <v>1</v>
      </c>
      <c r="N34" s="10">
        <v>35423</v>
      </c>
      <c r="O34" s="11">
        <v>27.57</v>
      </c>
      <c r="Q34" s="4" t="s">
        <v>54</v>
      </c>
      <c r="R34" s="5">
        <v>5037</v>
      </c>
      <c r="S34" s="6">
        <v>31.47</v>
      </c>
      <c r="U34" s="4" t="s">
        <v>57</v>
      </c>
      <c r="V34" s="5">
        <v>2908</v>
      </c>
      <c r="W34" s="6">
        <v>27.52</v>
      </c>
      <c r="Y34" s="4" t="s">
        <v>57</v>
      </c>
      <c r="Z34" s="5">
        <v>2920</v>
      </c>
      <c r="AA34" s="6">
        <v>27.14</v>
      </c>
      <c r="AC34" s="4" t="s">
        <v>81</v>
      </c>
      <c r="AD34" s="5">
        <v>1314</v>
      </c>
      <c r="AE34" s="6">
        <v>33.76</v>
      </c>
      <c r="AG34" s="4" t="s">
        <v>84</v>
      </c>
      <c r="AH34" s="7">
        <v>918</v>
      </c>
      <c r="AI34" s="6">
        <v>24.96</v>
      </c>
    </row>
    <row r="35" spans="1:35" ht="110" x14ac:dyDescent="0.2">
      <c r="A35" s="13" t="s">
        <v>39</v>
      </c>
      <c r="B35" s="5">
        <v>1881</v>
      </c>
      <c r="C35" s="6">
        <v>34.51</v>
      </c>
      <c r="E35" s="4" t="s">
        <v>39</v>
      </c>
      <c r="F35" s="5">
        <v>2350</v>
      </c>
      <c r="G35" s="6">
        <v>32.83</v>
      </c>
      <c r="I35" s="4" t="s">
        <v>39</v>
      </c>
      <c r="J35" s="5">
        <v>2240</v>
      </c>
      <c r="K35" s="6">
        <v>32.31</v>
      </c>
      <c r="M35" s="12"/>
      <c r="N35" s="12"/>
      <c r="O35" s="12"/>
      <c r="Q35" s="4" t="s">
        <v>57</v>
      </c>
      <c r="R35" s="5">
        <v>1423</v>
      </c>
      <c r="S35" s="6">
        <v>26.87</v>
      </c>
      <c r="U35" s="4" t="s">
        <v>58</v>
      </c>
      <c r="V35" s="5">
        <v>1474</v>
      </c>
      <c r="W35" s="6">
        <v>31.8</v>
      </c>
      <c r="Y35" s="4" t="s">
        <v>58</v>
      </c>
      <c r="Z35" s="5">
        <v>2100</v>
      </c>
      <c r="AA35" s="6">
        <v>31.92</v>
      </c>
      <c r="AC35" s="4" t="s">
        <v>82</v>
      </c>
      <c r="AD35" s="5">
        <v>2009</v>
      </c>
      <c r="AE35" s="6">
        <v>35.200000000000003</v>
      </c>
      <c r="AG35" s="4" t="s">
        <v>87</v>
      </c>
      <c r="AH35" s="7">
        <v>64</v>
      </c>
      <c r="AI35" s="6">
        <v>51.84</v>
      </c>
    </row>
    <row r="36" spans="1:35" ht="110" x14ac:dyDescent="0.2">
      <c r="A36" s="13" t="s">
        <v>40</v>
      </c>
      <c r="B36" s="5">
        <v>3781</v>
      </c>
      <c r="C36" s="6">
        <v>26.7</v>
      </c>
      <c r="E36" s="4" t="s">
        <v>40</v>
      </c>
      <c r="F36" s="5">
        <v>3850</v>
      </c>
      <c r="G36" s="6">
        <v>26.48</v>
      </c>
      <c r="I36" s="4" t="s">
        <v>40</v>
      </c>
      <c r="J36" s="5">
        <v>3455</v>
      </c>
      <c r="K36" s="6">
        <v>27.5</v>
      </c>
      <c r="M36" s="12"/>
      <c r="N36" s="12"/>
      <c r="O36" s="12"/>
      <c r="Q36" s="4" t="s">
        <v>58</v>
      </c>
      <c r="R36" s="7">
        <v>128</v>
      </c>
      <c r="S36" s="6">
        <v>28.39</v>
      </c>
      <c r="U36" s="4" t="s">
        <v>59</v>
      </c>
      <c r="V36" s="5">
        <v>1032</v>
      </c>
      <c r="W36" s="6">
        <v>26.15</v>
      </c>
      <c r="Y36" s="4" t="s">
        <v>59</v>
      </c>
      <c r="Z36" s="5">
        <v>1795</v>
      </c>
      <c r="AA36" s="6">
        <v>26.85</v>
      </c>
      <c r="AC36" s="4" t="s">
        <v>83</v>
      </c>
      <c r="AD36" s="5">
        <v>1636</v>
      </c>
      <c r="AE36" s="6">
        <v>30.42</v>
      </c>
      <c r="AG36" s="9" t="s">
        <v>1</v>
      </c>
      <c r="AH36" s="10">
        <v>78093</v>
      </c>
      <c r="AI36" s="11">
        <v>32.68</v>
      </c>
    </row>
    <row r="37" spans="1:35" ht="110" x14ac:dyDescent="0.2">
      <c r="A37" s="13" t="s">
        <v>41</v>
      </c>
      <c r="B37" s="5">
        <v>2479</v>
      </c>
      <c r="C37" s="6">
        <v>27.86</v>
      </c>
      <c r="E37" s="4" t="s">
        <v>41</v>
      </c>
      <c r="F37" s="5">
        <v>2293</v>
      </c>
      <c r="G37" s="6">
        <v>29.63</v>
      </c>
      <c r="I37" s="4" t="s">
        <v>41</v>
      </c>
      <c r="J37" s="5">
        <v>2241</v>
      </c>
      <c r="K37" s="6">
        <v>29.73</v>
      </c>
      <c r="M37" s="12"/>
      <c r="N37" s="12"/>
      <c r="O37" s="12"/>
      <c r="Q37" s="4" t="s">
        <v>59</v>
      </c>
      <c r="R37" s="5">
        <v>1323</v>
      </c>
      <c r="S37" s="6">
        <v>23.68</v>
      </c>
      <c r="U37" s="4" t="s">
        <v>81</v>
      </c>
      <c r="V37" s="5">
        <v>1174</v>
      </c>
      <c r="W37" s="6">
        <v>31.85</v>
      </c>
      <c r="Y37" s="4" t="s">
        <v>81</v>
      </c>
      <c r="Z37" s="5">
        <v>1319</v>
      </c>
      <c r="AA37" s="6">
        <v>31.61</v>
      </c>
      <c r="AC37" s="4" t="s">
        <v>84</v>
      </c>
      <c r="AD37" s="7">
        <v>744</v>
      </c>
      <c r="AE37" s="6">
        <v>25.22</v>
      </c>
      <c r="AG37" s="12"/>
      <c r="AH37" s="12"/>
      <c r="AI37" s="12"/>
    </row>
    <row r="38" spans="1:35" ht="110" x14ac:dyDescent="0.2">
      <c r="A38" s="13" t="s">
        <v>43</v>
      </c>
      <c r="B38" s="5">
        <v>4283</v>
      </c>
      <c r="C38" s="6">
        <v>26.43</v>
      </c>
      <c r="E38" s="4" t="s">
        <v>43</v>
      </c>
      <c r="F38" s="5">
        <v>4306</v>
      </c>
      <c r="G38" s="6">
        <v>26.37</v>
      </c>
      <c r="I38" s="4" t="s">
        <v>43</v>
      </c>
      <c r="J38" s="5">
        <v>3775</v>
      </c>
      <c r="K38" s="6">
        <v>27.01</v>
      </c>
      <c r="M38" s="12"/>
      <c r="N38" s="12"/>
      <c r="O38" s="12"/>
      <c r="Q38" s="4" t="s">
        <v>81</v>
      </c>
      <c r="R38" s="7">
        <v>494</v>
      </c>
      <c r="S38" s="6">
        <v>36.01</v>
      </c>
      <c r="U38" s="4" t="s">
        <v>83</v>
      </c>
      <c r="V38" s="5">
        <v>1415</v>
      </c>
      <c r="W38" s="6">
        <v>30.37</v>
      </c>
      <c r="Y38" s="4" t="s">
        <v>82</v>
      </c>
      <c r="Z38" s="5">
        <v>1290</v>
      </c>
      <c r="AA38" s="6">
        <v>48.06</v>
      </c>
      <c r="AC38" s="4" t="s">
        <v>87</v>
      </c>
      <c r="AD38" s="7">
        <v>38</v>
      </c>
      <c r="AE38" s="6">
        <v>76.14</v>
      </c>
      <c r="AG38" s="12"/>
      <c r="AH38" s="12"/>
      <c r="AI38" s="12"/>
    </row>
    <row r="39" spans="1:35" ht="110" x14ac:dyDescent="0.2">
      <c r="A39" s="13" t="s">
        <v>44</v>
      </c>
      <c r="B39" s="5">
        <v>4381</v>
      </c>
      <c r="C39" s="6">
        <v>28.77</v>
      </c>
      <c r="E39" s="4" t="s">
        <v>44</v>
      </c>
      <c r="F39" s="5">
        <v>4493</v>
      </c>
      <c r="G39" s="6">
        <v>28.79</v>
      </c>
      <c r="I39" s="4" t="s">
        <v>44</v>
      </c>
      <c r="J39" s="5">
        <v>4138</v>
      </c>
      <c r="K39" s="6">
        <v>28.53</v>
      </c>
      <c r="M39" s="12"/>
      <c r="N39" s="12"/>
      <c r="O39" s="12"/>
      <c r="Q39" s="4" t="s">
        <v>83</v>
      </c>
      <c r="R39" s="7">
        <v>155</v>
      </c>
      <c r="S39" s="6">
        <v>33.03</v>
      </c>
      <c r="U39" s="4" t="s">
        <v>84</v>
      </c>
      <c r="V39" s="7">
        <v>743</v>
      </c>
      <c r="W39" s="6">
        <v>26.02</v>
      </c>
      <c r="Y39" s="4" t="s">
        <v>83</v>
      </c>
      <c r="Z39" s="5">
        <v>1398</v>
      </c>
      <c r="AA39" s="6">
        <v>33.68</v>
      </c>
      <c r="AC39" s="9" t="s">
        <v>1</v>
      </c>
      <c r="AD39" s="10">
        <v>93347</v>
      </c>
      <c r="AE39" s="11">
        <v>30.71</v>
      </c>
      <c r="AG39" s="12"/>
      <c r="AH39" s="12"/>
      <c r="AI39" s="12"/>
    </row>
    <row r="40" spans="1:35" ht="99" x14ac:dyDescent="0.2">
      <c r="A40" s="13" t="s">
        <v>47</v>
      </c>
      <c r="B40" s="5">
        <v>1976</v>
      </c>
      <c r="C40" s="6">
        <v>33.630000000000003</v>
      </c>
      <c r="E40" s="4" t="s">
        <v>47</v>
      </c>
      <c r="F40" s="5">
        <v>2207</v>
      </c>
      <c r="G40" s="6">
        <v>32.54</v>
      </c>
      <c r="I40" s="4" t="s">
        <v>47</v>
      </c>
      <c r="J40" s="5">
        <v>1185</v>
      </c>
      <c r="K40" s="6">
        <v>32.9</v>
      </c>
      <c r="M40" s="12"/>
      <c r="N40" s="12"/>
      <c r="O40" s="12"/>
      <c r="Q40" s="4" t="s">
        <v>84</v>
      </c>
      <c r="R40" s="7">
        <v>330</v>
      </c>
      <c r="S40" s="6">
        <v>28.17</v>
      </c>
      <c r="U40" s="4" t="s">
        <v>86</v>
      </c>
      <c r="V40" s="7">
        <v>1</v>
      </c>
      <c r="W40" s="6">
        <v>11</v>
      </c>
      <c r="Y40" s="4" t="s">
        <v>84</v>
      </c>
      <c r="Z40" s="7">
        <v>630</v>
      </c>
      <c r="AA40" s="6">
        <v>26.93</v>
      </c>
      <c r="AC40" s="12"/>
      <c r="AD40" s="12"/>
      <c r="AE40" s="12"/>
      <c r="AG40" s="12"/>
      <c r="AH40" s="12"/>
      <c r="AI40" s="12"/>
    </row>
    <row r="41" spans="1:35" ht="88" x14ac:dyDescent="0.2">
      <c r="A41" s="13" t="s">
        <v>48</v>
      </c>
      <c r="B41" s="5">
        <v>1544</v>
      </c>
      <c r="C41" s="6">
        <v>31.45</v>
      </c>
      <c r="E41" s="4" t="s">
        <v>48</v>
      </c>
      <c r="F41" s="5">
        <v>1478</v>
      </c>
      <c r="G41" s="6">
        <v>29.34</v>
      </c>
      <c r="I41" s="4" t="s">
        <v>48</v>
      </c>
      <c r="J41" s="5">
        <v>1132</v>
      </c>
      <c r="K41" s="6">
        <v>30.36</v>
      </c>
      <c r="M41" s="12"/>
      <c r="N41" s="12"/>
      <c r="O41" s="12"/>
      <c r="Q41" s="4" t="s">
        <v>86</v>
      </c>
      <c r="R41" s="7">
        <v>404</v>
      </c>
      <c r="S41" s="6">
        <v>32.08</v>
      </c>
      <c r="U41" s="4" t="s">
        <v>87</v>
      </c>
      <c r="V41" s="7">
        <v>1</v>
      </c>
      <c r="W41" s="6">
        <v>12</v>
      </c>
      <c r="Y41" s="4" t="s">
        <v>87</v>
      </c>
      <c r="Z41" s="7">
        <v>22</v>
      </c>
      <c r="AA41" s="6">
        <v>74.3</v>
      </c>
      <c r="AC41" s="12"/>
      <c r="AD41" s="12"/>
      <c r="AE41" s="12"/>
      <c r="AG41" s="12"/>
      <c r="AH41" s="12"/>
      <c r="AI41" s="12"/>
    </row>
    <row r="42" spans="1:35" ht="88" x14ac:dyDescent="0.2">
      <c r="A42" s="13" t="s">
        <v>49</v>
      </c>
      <c r="B42" s="5">
        <v>6495</v>
      </c>
      <c r="C42" s="6">
        <v>25.92</v>
      </c>
      <c r="E42" s="4" t="s">
        <v>49</v>
      </c>
      <c r="F42" s="5">
        <v>7233</v>
      </c>
      <c r="G42" s="6">
        <v>26.28</v>
      </c>
      <c r="I42" s="4" t="s">
        <v>49</v>
      </c>
      <c r="J42" s="5">
        <v>4251</v>
      </c>
      <c r="K42" s="6">
        <v>27.46</v>
      </c>
      <c r="M42" s="12"/>
      <c r="N42" s="12"/>
      <c r="O42" s="12"/>
      <c r="Q42" s="9" t="s">
        <v>1</v>
      </c>
      <c r="R42" s="10">
        <v>50374</v>
      </c>
      <c r="S42" s="11">
        <v>28.55</v>
      </c>
      <c r="U42" s="9" t="s">
        <v>1</v>
      </c>
      <c r="V42" s="10">
        <v>78767</v>
      </c>
      <c r="W42" s="11">
        <v>29.6</v>
      </c>
      <c r="Y42" s="9" t="s">
        <v>1</v>
      </c>
      <c r="Z42" s="10">
        <v>91238</v>
      </c>
      <c r="AA42" s="11">
        <v>30.9</v>
      </c>
      <c r="AC42" s="12"/>
      <c r="AD42" s="12"/>
      <c r="AE42" s="12"/>
      <c r="AG42" s="12"/>
      <c r="AH42" s="12"/>
      <c r="AI42" s="12"/>
    </row>
    <row r="43" spans="1:35" ht="99" x14ac:dyDescent="0.2">
      <c r="A43" s="13" t="s">
        <v>51</v>
      </c>
      <c r="B43" s="5">
        <v>1579</v>
      </c>
      <c r="C43" s="6">
        <v>29.6</v>
      </c>
      <c r="E43" s="4" t="s">
        <v>51</v>
      </c>
      <c r="F43" s="5">
        <v>1764</v>
      </c>
      <c r="G43" s="6">
        <v>31.24</v>
      </c>
      <c r="I43" s="4" t="s">
        <v>51</v>
      </c>
      <c r="J43" s="5">
        <v>1053</v>
      </c>
      <c r="K43" s="6">
        <v>31.41</v>
      </c>
      <c r="M43" s="12"/>
      <c r="N43" s="12"/>
      <c r="O43" s="12"/>
      <c r="Q43" s="12"/>
      <c r="R43" s="12"/>
      <c r="S43" s="12"/>
      <c r="U43" s="12"/>
      <c r="V43" s="12"/>
      <c r="W43" s="12"/>
      <c r="Y43" s="12"/>
      <c r="Z43" s="12"/>
      <c r="AA43" s="12"/>
      <c r="AC43" s="12"/>
      <c r="AD43" s="12"/>
      <c r="AE43" s="12"/>
      <c r="AG43" s="12"/>
      <c r="AH43" s="12"/>
      <c r="AI43" s="12"/>
    </row>
    <row r="44" spans="1:35" ht="99" x14ac:dyDescent="0.2">
      <c r="A44" s="13" t="s">
        <v>52</v>
      </c>
      <c r="B44" s="5">
        <v>1574</v>
      </c>
      <c r="C44" s="6">
        <v>29.31</v>
      </c>
      <c r="E44" s="4" t="s">
        <v>53</v>
      </c>
      <c r="F44" s="5">
        <v>1343</v>
      </c>
      <c r="G44" s="6">
        <v>27.92</v>
      </c>
      <c r="I44" s="4" t="s">
        <v>54</v>
      </c>
      <c r="J44" s="5">
        <v>9440</v>
      </c>
      <c r="K44" s="6">
        <v>31.15</v>
      </c>
      <c r="M44" s="12"/>
      <c r="N44" s="12"/>
      <c r="O44" s="12"/>
      <c r="Q44" s="12"/>
      <c r="R44" s="12"/>
      <c r="S44" s="12"/>
      <c r="U44" s="12"/>
      <c r="V44" s="12"/>
      <c r="W44" s="12"/>
      <c r="Y44" s="12"/>
      <c r="Z44" s="12"/>
      <c r="AA44" s="12"/>
      <c r="AC44" s="12"/>
      <c r="AD44" s="12"/>
      <c r="AE44" s="12"/>
      <c r="AG44" s="12"/>
      <c r="AH44" s="12"/>
      <c r="AI44" s="12"/>
    </row>
    <row r="45" spans="1:35" ht="99" x14ac:dyDescent="0.2">
      <c r="A45" s="13" t="s">
        <v>53</v>
      </c>
      <c r="B45" s="5">
        <v>1210</v>
      </c>
      <c r="C45" s="6">
        <v>29.84</v>
      </c>
      <c r="E45" s="4" t="s">
        <v>54</v>
      </c>
      <c r="F45" s="5">
        <v>10937</v>
      </c>
      <c r="G45" s="6">
        <v>31.7</v>
      </c>
      <c r="I45" s="4" t="s">
        <v>57</v>
      </c>
      <c r="J45" s="5">
        <v>3660</v>
      </c>
      <c r="K45" s="6">
        <v>26.34</v>
      </c>
      <c r="M45" s="12"/>
      <c r="N45" s="12"/>
      <c r="O45" s="12"/>
      <c r="Q45" s="12"/>
      <c r="R45" s="12"/>
      <c r="S45" s="12"/>
      <c r="U45" s="12"/>
      <c r="V45" s="12"/>
      <c r="W45" s="12"/>
      <c r="Y45" s="12"/>
      <c r="Z45" s="12"/>
      <c r="AA45" s="12"/>
      <c r="AC45" s="12"/>
      <c r="AD45" s="12"/>
      <c r="AE45" s="12"/>
      <c r="AG45" s="12"/>
      <c r="AH45" s="12"/>
      <c r="AI45" s="12"/>
    </row>
    <row r="46" spans="1:35" ht="88" x14ac:dyDescent="0.2">
      <c r="A46" s="13" t="s">
        <v>54</v>
      </c>
      <c r="B46" s="5">
        <v>9671</v>
      </c>
      <c r="C46" s="6">
        <v>29.87</v>
      </c>
      <c r="E46" s="4" t="s">
        <v>57</v>
      </c>
      <c r="F46" s="5">
        <v>5322</v>
      </c>
      <c r="G46" s="6">
        <v>27.09</v>
      </c>
      <c r="I46" s="4" t="s">
        <v>58</v>
      </c>
      <c r="J46" s="5">
        <v>1544</v>
      </c>
      <c r="K46" s="6">
        <v>31.25</v>
      </c>
      <c r="M46" s="12"/>
      <c r="N46" s="12"/>
      <c r="O46" s="12"/>
      <c r="Q46" s="12"/>
      <c r="R46" s="12"/>
      <c r="S46" s="12"/>
      <c r="U46" s="12"/>
      <c r="V46" s="12"/>
      <c r="W46" s="12"/>
      <c r="Y46" s="12"/>
      <c r="Z46" s="12"/>
      <c r="AA46" s="12"/>
      <c r="AC46" s="12"/>
      <c r="AD46" s="12"/>
      <c r="AE46" s="12"/>
      <c r="AG46" s="12"/>
      <c r="AH46" s="12"/>
      <c r="AI46" s="12"/>
    </row>
    <row r="47" spans="1:35" ht="88" x14ac:dyDescent="0.2">
      <c r="A47" s="13" t="s">
        <v>57</v>
      </c>
      <c r="B47" s="5">
        <v>4457</v>
      </c>
      <c r="C47" s="6">
        <v>26.55</v>
      </c>
      <c r="E47" s="4" t="s">
        <v>58</v>
      </c>
      <c r="F47" s="5">
        <v>2685</v>
      </c>
      <c r="G47" s="6">
        <v>31.38</v>
      </c>
      <c r="I47" s="4" t="s">
        <v>59</v>
      </c>
      <c r="J47" s="5">
        <v>2756</v>
      </c>
      <c r="K47" s="6">
        <v>26.95</v>
      </c>
      <c r="M47" s="12"/>
      <c r="N47" s="12"/>
      <c r="O47" s="12"/>
      <c r="Q47" s="12"/>
      <c r="R47" s="12"/>
      <c r="S47" s="12"/>
      <c r="U47" s="12"/>
      <c r="V47" s="12"/>
      <c r="W47" s="12"/>
      <c r="Y47" s="12"/>
      <c r="Z47" s="12"/>
      <c r="AA47" s="12"/>
      <c r="AC47" s="12"/>
      <c r="AD47" s="12"/>
      <c r="AE47" s="12"/>
      <c r="AG47" s="12"/>
      <c r="AH47" s="12"/>
      <c r="AI47" s="12"/>
    </row>
    <row r="48" spans="1:35" ht="88" x14ac:dyDescent="0.2">
      <c r="A48" s="13" t="s">
        <v>58</v>
      </c>
      <c r="B48" s="5">
        <v>2475</v>
      </c>
      <c r="C48" s="6">
        <v>31.79</v>
      </c>
      <c r="E48" s="4" t="s">
        <v>59</v>
      </c>
      <c r="F48" s="5">
        <v>3661</v>
      </c>
      <c r="G48" s="6">
        <v>26.14</v>
      </c>
      <c r="I48" s="4" t="s">
        <v>61</v>
      </c>
      <c r="J48" s="5">
        <v>1498</v>
      </c>
      <c r="K48" s="6">
        <v>29.94</v>
      </c>
      <c r="M48" s="12"/>
      <c r="N48" s="12"/>
      <c r="O48" s="12"/>
      <c r="Q48" s="12"/>
      <c r="R48" s="12"/>
      <c r="S48" s="12"/>
      <c r="U48" s="12"/>
      <c r="V48" s="12"/>
      <c r="W48" s="12"/>
      <c r="Y48" s="12"/>
      <c r="Z48" s="12"/>
      <c r="AA48" s="12"/>
      <c r="AC48" s="12"/>
      <c r="AD48" s="12"/>
      <c r="AE48" s="12"/>
      <c r="AG48" s="12"/>
      <c r="AH48" s="12"/>
      <c r="AI48" s="12"/>
    </row>
    <row r="49" spans="1:35" ht="110" x14ac:dyDescent="0.2">
      <c r="A49" s="13" t="s">
        <v>59</v>
      </c>
      <c r="B49" s="5">
        <v>3450</v>
      </c>
      <c r="C49" s="6">
        <v>25.52</v>
      </c>
      <c r="E49" s="4" t="s">
        <v>60</v>
      </c>
      <c r="F49" s="5">
        <v>1550</v>
      </c>
      <c r="G49" s="6">
        <v>29.46</v>
      </c>
      <c r="I49" s="4" t="s">
        <v>67</v>
      </c>
      <c r="J49" s="7">
        <v>43</v>
      </c>
      <c r="K49" s="6">
        <v>27.6</v>
      </c>
      <c r="M49" s="12"/>
      <c r="N49" s="12"/>
      <c r="O49" s="12"/>
      <c r="Q49" s="12"/>
      <c r="R49" s="12"/>
      <c r="S49" s="12"/>
      <c r="U49" s="12"/>
      <c r="V49" s="12"/>
      <c r="W49" s="12"/>
      <c r="Y49" s="12"/>
      <c r="Z49" s="12"/>
      <c r="AA49" s="12"/>
      <c r="AC49" s="12"/>
      <c r="AD49" s="12"/>
      <c r="AE49" s="12"/>
      <c r="AG49" s="12"/>
      <c r="AH49" s="12"/>
      <c r="AI49" s="12"/>
    </row>
    <row r="50" spans="1:35" ht="110" x14ac:dyDescent="0.2">
      <c r="A50" s="13" t="s">
        <v>60</v>
      </c>
      <c r="B50" s="5">
        <v>1915</v>
      </c>
      <c r="C50" s="6">
        <v>29.48</v>
      </c>
      <c r="E50" s="4" t="s">
        <v>61</v>
      </c>
      <c r="F50" s="5">
        <v>2166</v>
      </c>
      <c r="G50" s="6">
        <v>32.770000000000003</v>
      </c>
      <c r="I50" s="4" t="s">
        <v>68</v>
      </c>
      <c r="J50" s="7">
        <v>77</v>
      </c>
      <c r="K50" s="6">
        <v>35.57</v>
      </c>
      <c r="M50" s="12"/>
      <c r="N50" s="12"/>
      <c r="O50" s="12"/>
      <c r="Q50" s="12"/>
      <c r="R50" s="12"/>
      <c r="S50" s="12"/>
      <c r="U50" s="12"/>
      <c r="V50" s="12"/>
      <c r="W50" s="12"/>
      <c r="Y50" s="12"/>
      <c r="Z50" s="12"/>
      <c r="AA50" s="12"/>
      <c r="AC50" s="12"/>
      <c r="AD50" s="12"/>
      <c r="AE50" s="12"/>
      <c r="AG50" s="12"/>
      <c r="AH50" s="12"/>
      <c r="AI50" s="12"/>
    </row>
    <row r="51" spans="1:35" ht="132" x14ac:dyDescent="0.2">
      <c r="A51" s="13" t="s">
        <v>61</v>
      </c>
      <c r="B51" s="5">
        <v>2216</v>
      </c>
      <c r="C51" s="6">
        <v>32.94</v>
      </c>
      <c r="E51" s="4" t="s">
        <v>63</v>
      </c>
      <c r="F51" s="7">
        <v>454</v>
      </c>
      <c r="G51" s="6">
        <v>29.81</v>
      </c>
      <c r="I51" s="4" t="s">
        <v>70</v>
      </c>
      <c r="J51" s="7">
        <v>45</v>
      </c>
      <c r="K51" s="6">
        <v>31.6</v>
      </c>
      <c r="M51" s="12"/>
      <c r="N51" s="12"/>
      <c r="O51" s="12"/>
      <c r="Q51" s="12"/>
      <c r="R51" s="12"/>
      <c r="S51" s="12"/>
      <c r="U51" s="12"/>
      <c r="V51" s="12"/>
      <c r="W51" s="12"/>
      <c r="Y51" s="12"/>
      <c r="Z51" s="12"/>
      <c r="AA51" s="12"/>
      <c r="AC51" s="12"/>
      <c r="AD51" s="12"/>
      <c r="AE51" s="12"/>
      <c r="AG51" s="12"/>
      <c r="AH51" s="12"/>
      <c r="AI51" s="12"/>
    </row>
    <row r="52" spans="1:35" ht="132" x14ac:dyDescent="0.2">
      <c r="A52" s="13" t="s">
        <v>63</v>
      </c>
      <c r="B52" s="7">
        <v>353</v>
      </c>
      <c r="C52" s="6">
        <v>32.979999999999997</v>
      </c>
      <c r="E52" s="4" t="s">
        <v>64</v>
      </c>
      <c r="F52" s="7">
        <v>804</v>
      </c>
      <c r="G52" s="6">
        <v>28.93</v>
      </c>
      <c r="I52" s="4" t="s">
        <v>71</v>
      </c>
      <c r="J52" s="7">
        <v>30</v>
      </c>
      <c r="K52" s="6">
        <v>549.27</v>
      </c>
      <c r="M52" s="12"/>
      <c r="N52" s="12"/>
      <c r="O52" s="12"/>
      <c r="Q52" s="12"/>
      <c r="R52" s="12"/>
      <c r="S52" s="12"/>
      <c r="U52" s="12"/>
      <c r="V52" s="12"/>
      <c r="W52" s="12"/>
      <c r="Y52" s="12"/>
      <c r="Z52" s="12"/>
      <c r="AA52" s="12"/>
      <c r="AC52" s="12"/>
      <c r="AD52" s="12"/>
      <c r="AE52" s="12"/>
      <c r="AG52" s="12"/>
      <c r="AH52" s="12"/>
      <c r="AI52" s="12"/>
    </row>
    <row r="53" spans="1:35" ht="132" x14ac:dyDescent="0.2">
      <c r="A53" s="13" t="s">
        <v>64</v>
      </c>
      <c r="B53" s="7">
        <v>815</v>
      </c>
      <c r="C53" s="6">
        <v>31.7</v>
      </c>
      <c r="E53" s="4" t="s">
        <v>65</v>
      </c>
      <c r="F53" s="7">
        <v>439</v>
      </c>
      <c r="G53" s="6">
        <v>25.31</v>
      </c>
      <c r="I53" s="4" t="s">
        <v>72</v>
      </c>
      <c r="J53" s="7">
        <v>44</v>
      </c>
      <c r="K53" s="6">
        <v>27.89</v>
      </c>
      <c r="M53" s="12"/>
      <c r="N53" s="12"/>
      <c r="O53" s="12"/>
      <c r="Q53" s="12"/>
      <c r="R53" s="12"/>
      <c r="S53" s="12"/>
      <c r="U53" s="12"/>
      <c r="V53" s="12"/>
      <c r="W53" s="12"/>
      <c r="Y53" s="12"/>
      <c r="Z53" s="12"/>
      <c r="AA53" s="12"/>
      <c r="AC53" s="12"/>
      <c r="AD53" s="12"/>
      <c r="AE53" s="12"/>
      <c r="AG53" s="12"/>
      <c r="AH53" s="12"/>
      <c r="AI53" s="12"/>
    </row>
    <row r="54" spans="1:35" ht="110" x14ac:dyDescent="0.2">
      <c r="A54" s="13" t="s">
        <v>65</v>
      </c>
      <c r="B54" s="7">
        <v>308</v>
      </c>
      <c r="C54" s="6">
        <v>25.89</v>
      </c>
      <c r="E54" s="4" t="s">
        <v>66</v>
      </c>
      <c r="F54" s="7">
        <v>718</v>
      </c>
      <c r="G54" s="6">
        <v>62.61</v>
      </c>
      <c r="I54" s="4" t="s">
        <v>77</v>
      </c>
      <c r="J54" s="7">
        <v>1</v>
      </c>
      <c r="K54" s="8" t="s">
        <v>78</v>
      </c>
      <c r="M54" s="12"/>
      <c r="N54" s="12"/>
      <c r="O54" s="12"/>
      <c r="Q54" s="12"/>
      <c r="R54" s="12"/>
      <c r="S54" s="12"/>
      <c r="U54" s="12"/>
      <c r="V54" s="12"/>
      <c r="W54" s="12"/>
      <c r="Y54" s="12"/>
      <c r="Z54" s="12"/>
      <c r="AA54" s="12"/>
      <c r="AC54" s="12"/>
      <c r="AD54" s="12"/>
      <c r="AE54" s="12"/>
      <c r="AG54" s="12"/>
      <c r="AH54" s="12"/>
      <c r="AI54" s="12"/>
    </row>
    <row r="55" spans="1:35" ht="110" x14ac:dyDescent="0.2">
      <c r="A55" s="13" t="s">
        <v>66</v>
      </c>
      <c r="B55" s="7">
        <v>769</v>
      </c>
      <c r="C55" s="6">
        <v>63.8</v>
      </c>
      <c r="E55" s="4" t="s">
        <v>67</v>
      </c>
      <c r="F55" s="7">
        <v>643</v>
      </c>
      <c r="G55" s="6">
        <v>30.87</v>
      </c>
      <c r="I55" s="4" t="s">
        <v>79</v>
      </c>
      <c r="J55" s="7">
        <v>28</v>
      </c>
      <c r="K55" s="6">
        <v>94.25</v>
      </c>
      <c r="M55" s="12"/>
      <c r="N55" s="12"/>
      <c r="O55" s="12"/>
      <c r="Q55" s="12"/>
      <c r="R55" s="12"/>
      <c r="S55" s="12"/>
      <c r="U55" s="12"/>
      <c r="V55" s="12"/>
      <c r="W55" s="12"/>
      <c r="Y55" s="12"/>
      <c r="Z55" s="12"/>
      <c r="AA55" s="12"/>
      <c r="AC55" s="12"/>
      <c r="AD55" s="12"/>
      <c r="AE55" s="12"/>
      <c r="AG55" s="12"/>
      <c r="AH55" s="12"/>
      <c r="AI55" s="12"/>
    </row>
    <row r="56" spans="1:35" ht="110" x14ac:dyDescent="0.2">
      <c r="A56" s="13" t="s">
        <v>67</v>
      </c>
      <c r="B56" s="7">
        <v>912</v>
      </c>
      <c r="C56" s="6">
        <v>29.01</v>
      </c>
      <c r="E56" s="4" t="s">
        <v>68</v>
      </c>
      <c r="F56" s="5">
        <v>2347</v>
      </c>
      <c r="G56" s="6">
        <v>34.950000000000003</v>
      </c>
      <c r="I56" s="4" t="s">
        <v>81</v>
      </c>
      <c r="J56" s="5">
        <v>1915</v>
      </c>
      <c r="K56" s="6">
        <v>28.08</v>
      </c>
      <c r="M56" s="12"/>
      <c r="N56" s="12"/>
      <c r="O56" s="12"/>
      <c r="Q56" s="12"/>
      <c r="R56" s="12"/>
      <c r="S56" s="12"/>
      <c r="U56" s="12"/>
      <c r="V56" s="12"/>
      <c r="W56" s="12"/>
      <c r="Y56" s="12"/>
      <c r="Z56" s="12"/>
      <c r="AA56" s="12"/>
      <c r="AC56" s="12"/>
      <c r="AD56" s="12"/>
      <c r="AE56" s="12"/>
      <c r="AG56" s="12"/>
      <c r="AH56" s="12"/>
      <c r="AI56" s="12"/>
    </row>
    <row r="57" spans="1:35" ht="110" x14ac:dyDescent="0.2">
      <c r="A57" s="13" t="s">
        <v>68</v>
      </c>
      <c r="B57" s="5">
        <v>2575</v>
      </c>
      <c r="C57" s="6">
        <v>35.78</v>
      </c>
      <c r="E57" s="4" t="s">
        <v>69</v>
      </c>
      <c r="F57" s="7">
        <v>251</v>
      </c>
      <c r="G57" s="6">
        <v>926.02</v>
      </c>
      <c r="I57" s="4" t="s">
        <v>83</v>
      </c>
      <c r="J57" s="7">
        <v>886</v>
      </c>
      <c r="K57" s="6">
        <v>33.49</v>
      </c>
      <c r="M57" s="12"/>
      <c r="N57" s="12"/>
      <c r="O57" s="12"/>
      <c r="Q57" s="12"/>
      <c r="R57" s="12"/>
      <c r="S57" s="12"/>
      <c r="U57" s="12"/>
      <c r="V57" s="12"/>
      <c r="W57" s="12"/>
      <c r="Y57" s="12"/>
      <c r="Z57" s="12"/>
      <c r="AA57" s="12"/>
      <c r="AC57" s="12"/>
      <c r="AD57" s="12"/>
      <c r="AE57" s="12"/>
      <c r="AG57" s="12"/>
      <c r="AH57" s="12"/>
      <c r="AI57" s="12"/>
    </row>
    <row r="58" spans="1:35" ht="99" x14ac:dyDescent="0.2">
      <c r="A58" s="13" t="s">
        <v>69</v>
      </c>
      <c r="B58" s="7">
        <v>348</v>
      </c>
      <c r="C58" s="6">
        <v>537.65</v>
      </c>
      <c r="E58" s="4" t="s">
        <v>70</v>
      </c>
      <c r="F58" s="5">
        <v>1210</v>
      </c>
      <c r="G58" s="6">
        <v>28.74</v>
      </c>
      <c r="I58" s="4" t="s">
        <v>84</v>
      </c>
      <c r="J58" s="5">
        <v>1157</v>
      </c>
      <c r="K58" s="6">
        <v>28.9</v>
      </c>
      <c r="M58" s="12"/>
      <c r="N58" s="12"/>
      <c r="O58" s="12"/>
      <c r="Q58" s="12"/>
      <c r="R58" s="12"/>
      <c r="S58" s="12"/>
      <c r="U58" s="12"/>
      <c r="V58" s="12"/>
      <c r="W58" s="12"/>
      <c r="Y58" s="12"/>
      <c r="Z58" s="12"/>
      <c r="AA58" s="12"/>
      <c r="AC58" s="12"/>
      <c r="AD58" s="12"/>
      <c r="AE58" s="12"/>
      <c r="AG58" s="12"/>
      <c r="AH58" s="12"/>
      <c r="AI58" s="12"/>
    </row>
    <row r="59" spans="1:35" ht="88" x14ac:dyDescent="0.2">
      <c r="A59" s="13" t="s">
        <v>70</v>
      </c>
      <c r="B59" s="5">
        <v>1373</v>
      </c>
      <c r="C59" s="6">
        <v>28.36</v>
      </c>
      <c r="E59" s="4" t="s">
        <v>71</v>
      </c>
      <c r="F59" s="7">
        <v>540</v>
      </c>
      <c r="G59" s="6">
        <v>733.44</v>
      </c>
      <c r="I59" s="4" t="s">
        <v>85</v>
      </c>
      <c r="J59" s="7">
        <v>43</v>
      </c>
      <c r="K59" s="6">
        <v>28.27</v>
      </c>
      <c r="M59" s="12"/>
      <c r="N59" s="12"/>
      <c r="O59" s="12"/>
      <c r="Q59" s="12"/>
      <c r="R59" s="12"/>
      <c r="S59" s="12"/>
      <c r="U59" s="12"/>
      <c r="V59" s="12"/>
      <c r="W59" s="12"/>
      <c r="Y59" s="12"/>
      <c r="Z59" s="12"/>
      <c r="AA59" s="12"/>
      <c r="AC59" s="12"/>
      <c r="AD59" s="12"/>
      <c r="AE59" s="12"/>
      <c r="AG59" s="12"/>
      <c r="AH59" s="12"/>
      <c r="AI59" s="12"/>
    </row>
    <row r="60" spans="1:35" ht="88" x14ac:dyDescent="0.2">
      <c r="A60" s="13" t="s">
        <v>71</v>
      </c>
      <c r="B60" s="7">
        <v>642</v>
      </c>
      <c r="C60" s="6">
        <v>710.49</v>
      </c>
      <c r="E60" s="4" t="s">
        <v>72</v>
      </c>
      <c r="F60" s="5">
        <v>1574</v>
      </c>
      <c r="G60" s="6">
        <v>32.5</v>
      </c>
      <c r="I60" s="4" t="s">
        <v>86</v>
      </c>
      <c r="J60" s="5">
        <v>1741</v>
      </c>
      <c r="K60" s="6">
        <v>27.19</v>
      </c>
      <c r="M60" s="12"/>
      <c r="N60" s="12"/>
      <c r="O60" s="12"/>
      <c r="Q60" s="12"/>
      <c r="R60" s="12"/>
      <c r="S60" s="12"/>
      <c r="U60" s="12"/>
      <c r="V60" s="12"/>
      <c r="W60" s="12"/>
      <c r="Y60" s="12"/>
      <c r="Z60" s="12"/>
      <c r="AA60" s="12"/>
      <c r="AC60" s="12"/>
      <c r="AD60" s="12"/>
      <c r="AE60" s="12"/>
      <c r="AG60" s="12"/>
      <c r="AH60" s="12"/>
      <c r="AI60" s="12"/>
    </row>
    <row r="61" spans="1:35" ht="88" x14ac:dyDescent="0.2">
      <c r="A61" s="13" t="s">
        <v>72</v>
      </c>
      <c r="B61" s="5">
        <v>1069</v>
      </c>
      <c r="C61" s="6">
        <v>29.77</v>
      </c>
      <c r="E61" s="4" t="s">
        <v>74</v>
      </c>
      <c r="F61" s="5">
        <v>1619</v>
      </c>
      <c r="G61" s="6">
        <v>27.99</v>
      </c>
      <c r="I61" s="9" t="s">
        <v>1</v>
      </c>
      <c r="J61" s="10">
        <v>130482</v>
      </c>
      <c r="K61" s="11">
        <v>29.13</v>
      </c>
      <c r="M61" s="12"/>
      <c r="N61" s="12"/>
      <c r="O61" s="12"/>
      <c r="Q61" s="12"/>
      <c r="R61" s="12"/>
      <c r="S61" s="12"/>
      <c r="U61" s="12"/>
      <c r="V61" s="12"/>
      <c r="W61" s="12"/>
      <c r="Y61" s="12"/>
      <c r="Z61" s="12"/>
      <c r="AA61" s="12"/>
      <c r="AC61" s="12"/>
      <c r="AD61" s="12"/>
      <c r="AE61" s="12"/>
      <c r="AG61" s="12"/>
      <c r="AH61" s="12"/>
      <c r="AI61" s="12"/>
    </row>
    <row r="62" spans="1:35" ht="66" x14ac:dyDescent="0.2">
      <c r="A62" s="13" t="s">
        <v>74</v>
      </c>
      <c r="B62" s="5">
        <v>1487</v>
      </c>
      <c r="C62" s="6">
        <v>28.8</v>
      </c>
      <c r="E62" s="4" t="s">
        <v>75</v>
      </c>
      <c r="F62" s="5">
        <v>3666</v>
      </c>
      <c r="G62" s="6">
        <v>28.28</v>
      </c>
      <c r="I62" s="12"/>
      <c r="J62" s="12"/>
      <c r="K62" s="12"/>
      <c r="M62" s="12"/>
      <c r="N62" s="12"/>
      <c r="O62" s="12"/>
      <c r="Q62" s="12"/>
      <c r="R62" s="12"/>
      <c r="S62" s="12"/>
      <c r="U62" s="12"/>
      <c r="V62" s="12"/>
      <c r="W62" s="12"/>
      <c r="Y62" s="12"/>
      <c r="Z62" s="12"/>
      <c r="AA62" s="12"/>
      <c r="AC62" s="12"/>
      <c r="AD62" s="12"/>
      <c r="AE62" s="12"/>
      <c r="AG62" s="12"/>
      <c r="AH62" s="12"/>
      <c r="AI62" s="12"/>
    </row>
    <row r="63" spans="1:35" ht="88" x14ac:dyDescent="0.2">
      <c r="A63" s="13" t="s">
        <v>75</v>
      </c>
      <c r="B63" s="5">
        <v>2294</v>
      </c>
      <c r="C63" s="6">
        <v>27.33</v>
      </c>
      <c r="E63" s="4" t="s">
        <v>77</v>
      </c>
      <c r="F63" s="7">
        <v>47</v>
      </c>
      <c r="G63" s="8" t="s">
        <v>97</v>
      </c>
      <c r="I63" s="12"/>
      <c r="J63" s="12"/>
      <c r="K63" s="12"/>
      <c r="M63" s="12"/>
      <c r="N63" s="12"/>
      <c r="O63" s="12"/>
      <c r="Q63" s="12"/>
      <c r="R63" s="12"/>
      <c r="S63" s="12"/>
      <c r="U63" s="12"/>
      <c r="V63" s="12"/>
      <c r="W63" s="12"/>
      <c r="Y63" s="12"/>
      <c r="Z63" s="12"/>
      <c r="AA63" s="12"/>
      <c r="AC63" s="12"/>
      <c r="AD63" s="12"/>
      <c r="AE63" s="12"/>
      <c r="AG63" s="12"/>
      <c r="AH63" s="12"/>
      <c r="AI63" s="12"/>
    </row>
    <row r="64" spans="1:35" ht="88" x14ac:dyDescent="0.2">
      <c r="A64" s="13" t="s">
        <v>77</v>
      </c>
      <c r="B64" s="7">
        <v>47</v>
      </c>
      <c r="C64" s="8" t="s">
        <v>96</v>
      </c>
      <c r="E64" s="4" t="s">
        <v>79</v>
      </c>
      <c r="F64" s="7">
        <v>252</v>
      </c>
      <c r="G64" s="6">
        <v>32.11</v>
      </c>
      <c r="I64" s="12"/>
      <c r="J64" s="12"/>
      <c r="K64" s="12"/>
      <c r="M64" s="12"/>
      <c r="N64" s="12"/>
      <c r="O64" s="12"/>
      <c r="Q64" s="12"/>
      <c r="R64" s="12"/>
      <c r="S64" s="12"/>
      <c r="U64" s="12"/>
      <c r="V64" s="12"/>
      <c r="W64" s="12"/>
      <c r="Y64" s="12"/>
      <c r="Z64" s="12"/>
      <c r="AA64" s="12"/>
      <c r="AC64" s="12"/>
      <c r="AD64" s="12"/>
      <c r="AE64" s="12"/>
      <c r="AG64" s="12"/>
      <c r="AH64" s="12"/>
      <c r="AI64" s="12"/>
    </row>
    <row r="65" spans="1:35" ht="110" x14ac:dyDescent="0.2">
      <c r="A65" s="13" t="s">
        <v>79</v>
      </c>
      <c r="B65" s="7">
        <v>356</v>
      </c>
      <c r="C65" s="6">
        <v>26.38</v>
      </c>
      <c r="E65" s="4" t="s">
        <v>81</v>
      </c>
      <c r="F65" s="5">
        <v>3056</v>
      </c>
      <c r="G65" s="6">
        <v>27.74</v>
      </c>
      <c r="I65" s="12"/>
      <c r="J65" s="12"/>
      <c r="K65" s="12"/>
      <c r="Q65" s="12"/>
      <c r="R65" s="12"/>
      <c r="S65" s="12"/>
      <c r="U65" s="12"/>
      <c r="V65" s="12"/>
      <c r="W65" s="12"/>
      <c r="Y65" s="12"/>
      <c r="Z65" s="12"/>
      <c r="AA65" s="12"/>
      <c r="AC65" s="12"/>
      <c r="AD65" s="12"/>
      <c r="AE65" s="12"/>
      <c r="AG65" s="12"/>
      <c r="AH65" s="12"/>
      <c r="AI65" s="12"/>
    </row>
    <row r="66" spans="1:35" ht="88" x14ac:dyDescent="0.2">
      <c r="A66" s="13" t="s">
        <v>81</v>
      </c>
      <c r="B66" s="5">
        <v>1385</v>
      </c>
      <c r="C66" s="6">
        <v>26.3</v>
      </c>
      <c r="E66" s="4" t="s">
        <v>84</v>
      </c>
      <c r="F66" s="5">
        <v>1971</v>
      </c>
      <c r="G66" s="6">
        <v>29.88</v>
      </c>
      <c r="I66" s="12"/>
      <c r="J66" s="12"/>
      <c r="K66" s="12"/>
      <c r="Q66" s="12"/>
      <c r="R66" s="12"/>
      <c r="S66" s="12"/>
      <c r="U66" s="12"/>
      <c r="V66" s="12"/>
      <c r="W66" s="12"/>
      <c r="Y66" s="12"/>
      <c r="Z66" s="12"/>
      <c r="AA66" s="12"/>
      <c r="AC66" s="12"/>
      <c r="AD66" s="12"/>
      <c r="AE66" s="12"/>
    </row>
    <row r="67" spans="1:35" ht="88" x14ac:dyDescent="0.2">
      <c r="A67" s="13" t="s">
        <v>84</v>
      </c>
      <c r="B67" s="5">
        <v>1321</v>
      </c>
      <c r="C67" s="6">
        <v>28.66</v>
      </c>
      <c r="E67" s="4" t="s">
        <v>85</v>
      </c>
      <c r="F67" s="5">
        <v>2548</v>
      </c>
      <c r="G67" s="6">
        <v>27.52</v>
      </c>
      <c r="I67" s="12"/>
      <c r="J67" s="12"/>
      <c r="K67" s="12"/>
      <c r="Q67" s="12"/>
      <c r="R67" s="12"/>
      <c r="S67" s="12"/>
      <c r="U67" s="12"/>
      <c r="V67" s="12"/>
      <c r="W67" s="12"/>
      <c r="Y67" s="12"/>
      <c r="Z67" s="12"/>
      <c r="AA67" s="12"/>
      <c r="AC67" s="12"/>
      <c r="AD67" s="12"/>
      <c r="AE67" s="12"/>
    </row>
    <row r="68" spans="1:35" ht="88" x14ac:dyDescent="0.2">
      <c r="A68" s="13" t="s">
        <v>85</v>
      </c>
      <c r="B68" s="5">
        <v>2174</v>
      </c>
      <c r="C68" s="6">
        <v>28.16</v>
      </c>
      <c r="E68" s="4" t="s">
        <v>86</v>
      </c>
      <c r="F68" s="5">
        <v>2743</v>
      </c>
      <c r="G68" s="6">
        <v>26.61</v>
      </c>
      <c r="I68" s="12"/>
      <c r="J68" s="12"/>
      <c r="K68" s="12"/>
      <c r="Q68" s="12"/>
      <c r="R68" s="12"/>
      <c r="S68" s="12"/>
      <c r="U68" s="12"/>
      <c r="V68" s="12"/>
      <c r="W68" s="12"/>
      <c r="Y68" s="12"/>
      <c r="Z68" s="12"/>
      <c r="AA68" s="12"/>
      <c r="AC68" s="12"/>
      <c r="AD68" s="12"/>
      <c r="AE68" s="12"/>
    </row>
    <row r="69" spans="1:35" ht="55" x14ac:dyDescent="0.2">
      <c r="A69" s="13" t="s">
        <v>86</v>
      </c>
      <c r="B69" s="5">
        <v>3099</v>
      </c>
      <c r="C69" s="6">
        <v>25.86</v>
      </c>
      <c r="E69" s="4" t="s">
        <v>87</v>
      </c>
      <c r="F69" s="7">
        <v>12</v>
      </c>
      <c r="G69" s="6">
        <v>17.579999999999998</v>
      </c>
      <c r="I69" s="12"/>
      <c r="J69" s="12"/>
      <c r="K69" s="12"/>
      <c r="Q69" s="12"/>
      <c r="R69" s="12"/>
      <c r="S69" s="12"/>
      <c r="U69" s="12"/>
      <c r="V69" s="12"/>
      <c r="W69" s="12"/>
      <c r="Y69" s="12"/>
      <c r="Z69" s="12"/>
      <c r="AA69" s="12"/>
    </row>
    <row r="70" spans="1:35" ht="110" x14ac:dyDescent="0.2">
      <c r="A70" s="13" t="s">
        <v>87</v>
      </c>
      <c r="B70" s="7">
        <v>5</v>
      </c>
      <c r="C70" s="6">
        <v>30.5</v>
      </c>
      <c r="E70" s="4" t="s">
        <v>88</v>
      </c>
      <c r="F70" s="5">
        <v>1143</v>
      </c>
      <c r="G70" s="6">
        <v>126.65</v>
      </c>
      <c r="I70" s="12"/>
      <c r="J70" s="12"/>
      <c r="K70" s="12"/>
      <c r="Q70" s="12"/>
      <c r="R70" s="12"/>
      <c r="S70" s="12"/>
      <c r="U70" s="12"/>
      <c r="V70" s="12"/>
      <c r="W70" s="12"/>
      <c r="Y70" s="12"/>
      <c r="Z70" s="12"/>
      <c r="AA70" s="12"/>
    </row>
    <row r="71" spans="1:35" ht="88" x14ac:dyDescent="0.2">
      <c r="A71" s="13" t="s">
        <v>88</v>
      </c>
      <c r="B71" s="5">
        <v>1159</v>
      </c>
      <c r="C71" s="6">
        <v>136.18</v>
      </c>
      <c r="E71" s="4" t="s">
        <v>90</v>
      </c>
      <c r="F71" s="5">
        <v>1554</v>
      </c>
      <c r="G71" s="6">
        <v>28.58</v>
      </c>
      <c r="I71" s="12"/>
      <c r="J71" s="12"/>
      <c r="K71" s="12"/>
      <c r="Q71" s="12"/>
      <c r="R71" s="12"/>
      <c r="S71" s="12"/>
      <c r="U71" s="12"/>
      <c r="V71" s="12"/>
      <c r="W71" s="12"/>
      <c r="Y71" s="12"/>
      <c r="Z71" s="12"/>
      <c r="AA71" s="12"/>
    </row>
    <row r="72" spans="1:35" x14ac:dyDescent="0.2">
      <c r="A72" s="13" t="s">
        <v>90</v>
      </c>
      <c r="B72" s="5">
        <v>2341</v>
      </c>
      <c r="C72" s="6">
        <v>28.58</v>
      </c>
      <c r="E72" s="9" t="s">
        <v>1</v>
      </c>
      <c r="F72" s="10">
        <v>195330</v>
      </c>
      <c r="G72" s="11">
        <v>33.4</v>
      </c>
      <c r="I72" s="12"/>
      <c r="J72" s="12"/>
      <c r="K72" s="12"/>
      <c r="Q72" s="12"/>
      <c r="R72" s="12"/>
      <c r="S72" s="12"/>
      <c r="U72" s="12"/>
      <c r="V72" s="12"/>
      <c r="W72" s="12"/>
      <c r="Y72" s="12"/>
      <c r="Z72" s="12"/>
      <c r="AA72" s="12"/>
    </row>
    <row r="73" spans="1:35" x14ac:dyDescent="0.2">
      <c r="A73" s="9" t="s">
        <v>1</v>
      </c>
      <c r="B73" s="10">
        <v>181854</v>
      </c>
      <c r="C73" s="11">
        <v>33.619999999999997</v>
      </c>
      <c r="E73" s="12"/>
      <c r="F73" s="12"/>
      <c r="G73" s="12"/>
      <c r="I73" s="12"/>
      <c r="J73" s="12"/>
      <c r="K73" s="12"/>
      <c r="Q73" s="12"/>
      <c r="R73" s="12"/>
      <c r="S73" s="12"/>
      <c r="U73" s="12"/>
      <c r="V73" s="12"/>
      <c r="W73" s="12"/>
      <c r="Y73" s="12"/>
      <c r="Z73" s="12"/>
      <c r="AA73" s="12"/>
    </row>
    <row r="74" spans="1:35" x14ac:dyDescent="0.2">
      <c r="A74" s="14"/>
      <c r="B74" s="12"/>
      <c r="C74" s="12"/>
      <c r="E74" s="12"/>
      <c r="F74" s="12"/>
      <c r="G74" s="12"/>
      <c r="I74" s="12"/>
      <c r="J74" s="12"/>
      <c r="K74" s="12"/>
      <c r="Q74" s="12"/>
      <c r="R74" s="12"/>
      <c r="S74" s="12"/>
      <c r="U74" s="12"/>
      <c r="V74" s="12"/>
      <c r="W74" s="12"/>
      <c r="Y74" s="12"/>
      <c r="Z74" s="12"/>
      <c r="AA74" s="12"/>
    </row>
    <row r="75" spans="1:35" x14ac:dyDescent="0.2">
      <c r="A75" s="14"/>
      <c r="B75" s="12"/>
      <c r="C75" s="12"/>
      <c r="E75" s="12"/>
      <c r="F75" s="12"/>
      <c r="G75" s="12"/>
      <c r="I75" s="12"/>
      <c r="J75" s="12"/>
      <c r="K75" s="12"/>
      <c r="Q75" s="12"/>
      <c r="R75" s="12"/>
      <c r="S75" s="12"/>
      <c r="U75" s="12"/>
      <c r="V75" s="12"/>
      <c r="W75" s="12"/>
      <c r="Y75" s="12"/>
      <c r="Z75" s="12"/>
      <c r="AA75" s="12"/>
    </row>
    <row r="76" spans="1:35" x14ac:dyDescent="0.2">
      <c r="A76" s="14"/>
      <c r="B76" s="12"/>
      <c r="C76" s="12"/>
      <c r="E76" s="12"/>
      <c r="F76" s="12"/>
      <c r="G76" s="12"/>
      <c r="I76" s="12"/>
      <c r="J76" s="12"/>
      <c r="K76" s="12"/>
      <c r="Q76" s="12"/>
      <c r="R76" s="12"/>
      <c r="S76" s="12"/>
      <c r="U76" s="12"/>
      <c r="V76" s="12"/>
      <c r="W76" s="12"/>
      <c r="Y76" s="12"/>
      <c r="Z76" s="12"/>
      <c r="AA76" s="12"/>
    </row>
    <row r="77" spans="1:35" x14ac:dyDescent="0.2">
      <c r="A77" s="14"/>
      <c r="B77" s="12"/>
      <c r="C77" s="12"/>
      <c r="E77" s="12"/>
      <c r="F77" s="12"/>
      <c r="G77" s="12"/>
      <c r="I77" s="12"/>
      <c r="J77" s="12"/>
      <c r="K77" s="12"/>
      <c r="U77" s="12"/>
      <c r="V77" s="12"/>
      <c r="W77" s="12"/>
      <c r="Y77" s="12"/>
      <c r="Z77" s="12"/>
      <c r="AA77" s="12"/>
    </row>
    <row r="78" spans="1:35" x14ac:dyDescent="0.2">
      <c r="A78" s="14"/>
      <c r="B78" s="12"/>
      <c r="C78" s="12"/>
      <c r="E78" s="12"/>
      <c r="F78" s="12"/>
      <c r="G78" s="12"/>
      <c r="I78" s="12"/>
      <c r="J78" s="12"/>
      <c r="K78" s="12"/>
      <c r="U78" s="12"/>
      <c r="V78" s="12"/>
      <c r="W78" s="12"/>
      <c r="Y78" s="12"/>
      <c r="Z78" s="12"/>
      <c r="AA78" s="12"/>
    </row>
    <row r="79" spans="1:35" x14ac:dyDescent="0.2">
      <c r="A79" s="14"/>
      <c r="B79" s="12"/>
      <c r="C79" s="12"/>
      <c r="E79" s="12"/>
      <c r="F79" s="12"/>
      <c r="G79" s="12"/>
      <c r="I79" s="12"/>
      <c r="J79" s="12"/>
      <c r="K79" s="12"/>
      <c r="U79" s="12"/>
      <c r="V79" s="12"/>
      <c r="W79" s="12"/>
      <c r="Y79" s="12"/>
      <c r="Z79" s="12"/>
      <c r="AA79" s="12"/>
    </row>
    <row r="80" spans="1:35" x14ac:dyDescent="0.2">
      <c r="A80" s="14"/>
      <c r="B80" s="12"/>
      <c r="C80" s="12"/>
      <c r="E80" s="12"/>
      <c r="F80" s="12"/>
      <c r="G80" s="12"/>
      <c r="I80" s="12"/>
      <c r="J80" s="12"/>
      <c r="K80" s="12"/>
      <c r="U80" s="12"/>
      <c r="V80" s="12"/>
      <c r="W80" s="12"/>
      <c r="Y80" s="12"/>
      <c r="Z80" s="12"/>
      <c r="AA80" s="12"/>
    </row>
    <row r="81" spans="1:27" x14ac:dyDescent="0.2">
      <c r="A81" s="14"/>
      <c r="B81" s="12"/>
      <c r="C81" s="12"/>
      <c r="E81" s="12"/>
      <c r="F81" s="12"/>
      <c r="G81" s="12"/>
      <c r="I81" s="12"/>
      <c r="J81" s="12"/>
      <c r="K81" s="12"/>
      <c r="U81" s="12"/>
      <c r="V81" s="12"/>
      <c r="W81" s="12"/>
      <c r="Y81" s="12"/>
      <c r="Z81" s="12"/>
      <c r="AA81" s="12"/>
    </row>
    <row r="82" spans="1:27" x14ac:dyDescent="0.2">
      <c r="A82" s="14"/>
      <c r="B82" s="12"/>
      <c r="C82" s="12"/>
      <c r="E82" s="12"/>
      <c r="F82" s="12"/>
      <c r="G82" s="12"/>
      <c r="I82" s="12"/>
      <c r="J82" s="12"/>
      <c r="K82" s="12"/>
      <c r="U82" s="12"/>
      <c r="V82" s="12"/>
      <c r="W82" s="12"/>
      <c r="Y82" s="12"/>
      <c r="Z82" s="12"/>
      <c r="AA82" s="12"/>
    </row>
    <row r="83" spans="1:27" x14ac:dyDescent="0.2">
      <c r="A83" s="14"/>
      <c r="B83" s="12"/>
      <c r="C83" s="12"/>
      <c r="E83" s="12"/>
      <c r="F83" s="12"/>
      <c r="G83" s="12"/>
      <c r="I83" s="12"/>
      <c r="J83" s="12"/>
      <c r="K83" s="12"/>
      <c r="U83" s="12"/>
      <c r="V83" s="12"/>
      <c r="W83" s="12"/>
      <c r="Y83" s="12"/>
      <c r="Z83" s="12"/>
      <c r="AA83" s="12"/>
    </row>
    <row r="84" spans="1:27" x14ac:dyDescent="0.2">
      <c r="A84" s="14"/>
      <c r="B84" s="12"/>
      <c r="C84" s="12"/>
      <c r="E84" s="12"/>
      <c r="F84" s="12"/>
      <c r="G84" s="12"/>
      <c r="I84" s="12"/>
      <c r="J84" s="12"/>
      <c r="K84" s="12"/>
      <c r="U84" s="12"/>
      <c r="V84" s="12"/>
      <c r="W84" s="12"/>
      <c r="Y84" s="12"/>
      <c r="Z84" s="12"/>
      <c r="AA84" s="12"/>
    </row>
    <row r="85" spans="1:27" x14ac:dyDescent="0.2">
      <c r="A85" s="14"/>
      <c r="B85" s="12"/>
      <c r="C85" s="12"/>
      <c r="E85" s="12"/>
      <c r="F85" s="12"/>
      <c r="G85" s="12"/>
      <c r="U85" s="12"/>
      <c r="V85" s="12"/>
      <c r="W85" s="12"/>
      <c r="Y85" s="12"/>
      <c r="Z85" s="12"/>
      <c r="AA85" s="12"/>
    </row>
    <row r="86" spans="1:27" x14ac:dyDescent="0.2">
      <c r="A86" s="14"/>
      <c r="B86" s="12"/>
      <c r="C86" s="12"/>
      <c r="E86" s="12"/>
      <c r="F86" s="12"/>
      <c r="G86" s="12"/>
      <c r="U86" s="12"/>
      <c r="V86" s="12"/>
      <c r="W86" s="12"/>
      <c r="Y86" s="12"/>
      <c r="Z86" s="12"/>
      <c r="AA86" s="12"/>
    </row>
    <row r="87" spans="1:27" x14ac:dyDescent="0.2">
      <c r="A87" s="14"/>
      <c r="B87" s="12"/>
      <c r="C87" s="12"/>
      <c r="E87" s="12"/>
      <c r="F87" s="12"/>
      <c r="G87" s="12"/>
      <c r="U87" s="12"/>
      <c r="V87" s="12"/>
      <c r="W87" s="12"/>
      <c r="Y87" s="12"/>
      <c r="Z87" s="12"/>
      <c r="AA87" s="12"/>
    </row>
    <row r="88" spans="1:27" x14ac:dyDescent="0.2">
      <c r="A88" s="14"/>
      <c r="B88" s="12"/>
      <c r="C88" s="12"/>
      <c r="E88" s="12"/>
      <c r="F88" s="12"/>
      <c r="G88" s="12"/>
      <c r="U88" s="12"/>
      <c r="V88" s="12"/>
      <c r="W88" s="12"/>
      <c r="Y88" s="12"/>
      <c r="Z88" s="12"/>
      <c r="AA88" s="12"/>
    </row>
    <row r="89" spans="1:27" x14ac:dyDescent="0.2">
      <c r="A89" s="14"/>
      <c r="B89" s="12"/>
      <c r="C89" s="12"/>
      <c r="E89" s="12"/>
      <c r="F89" s="12"/>
      <c r="G89" s="12"/>
      <c r="U89" s="12"/>
      <c r="V89" s="12"/>
      <c r="W89" s="12"/>
      <c r="Y89" s="12"/>
      <c r="Z89" s="12"/>
      <c r="AA89" s="12"/>
    </row>
    <row r="90" spans="1:27" x14ac:dyDescent="0.2">
      <c r="A90" s="14"/>
      <c r="B90" s="12"/>
      <c r="C90" s="12"/>
      <c r="E90" s="12"/>
      <c r="F90" s="12"/>
      <c r="G90" s="12"/>
      <c r="U90" s="12"/>
      <c r="V90" s="12"/>
      <c r="W90" s="12"/>
      <c r="Y90" s="12"/>
      <c r="Z90" s="12"/>
      <c r="AA90" s="12"/>
    </row>
    <row r="91" spans="1:27" x14ac:dyDescent="0.2">
      <c r="A91" s="14"/>
      <c r="B91" s="12"/>
      <c r="C91" s="12"/>
      <c r="E91" s="12"/>
      <c r="F91" s="12"/>
      <c r="G91" s="12"/>
      <c r="U91" s="12"/>
      <c r="V91" s="12"/>
      <c r="W91" s="12"/>
      <c r="Y91" s="12"/>
      <c r="Z91" s="12"/>
      <c r="AA91" s="12"/>
    </row>
    <row r="92" spans="1:27" x14ac:dyDescent="0.2">
      <c r="A92" s="14"/>
      <c r="B92" s="12"/>
      <c r="C92" s="12"/>
      <c r="E92" s="12"/>
      <c r="F92" s="12"/>
      <c r="G92" s="12"/>
      <c r="U92" s="12"/>
      <c r="V92" s="12"/>
      <c r="W92" s="12"/>
      <c r="Y92" s="12"/>
      <c r="Z92" s="12"/>
      <c r="AA92" s="12"/>
    </row>
    <row r="93" spans="1:27" x14ac:dyDescent="0.2">
      <c r="A93" s="14"/>
      <c r="B93" s="12"/>
      <c r="C93" s="12"/>
      <c r="E93" s="12"/>
      <c r="F93" s="12"/>
      <c r="G93" s="12"/>
      <c r="U93" s="12"/>
      <c r="V93" s="12"/>
      <c r="W93" s="12"/>
      <c r="Y93" s="12"/>
      <c r="Z93" s="12"/>
      <c r="AA93" s="12"/>
    </row>
    <row r="94" spans="1:27" x14ac:dyDescent="0.2">
      <c r="A94" s="14"/>
      <c r="B94" s="12"/>
      <c r="C94" s="12"/>
      <c r="E94" s="12"/>
      <c r="F94" s="12"/>
      <c r="G94" s="12"/>
      <c r="U94" s="12"/>
      <c r="V94" s="12"/>
      <c r="W94" s="12"/>
      <c r="Y94" s="12"/>
      <c r="Z94" s="12"/>
      <c r="AA94" s="12"/>
    </row>
    <row r="95" spans="1:27" x14ac:dyDescent="0.2">
      <c r="A95" s="14"/>
      <c r="B95" s="12"/>
      <c r="C95" s="12"/>
      <c r="E95" s="12"/>
      <c r="F95" s="12"/>
      <c r="G95" s="12"/>
      <c r="U95" s="12"/>
      <c r="V95" s="12"/>
      <c r="W95" s="12"/>
      <c r="Y95" s="12"/>
      <c r="Z95" s="12"/>
      <c r="AA95" s="12"/>
    </row>
    <row r="96" spans="1:27" x14ac:dyDescent="0.2">
      <c r="A96" s="14"/>
      <c r="B96" s="12"/>
      <c r="C96" s="12"/>
      <c r="E96" s="12"/>
      <c r="F96" s="12"/>
      <c r="G96" s="12"/>
      <c r="U96" s="12"/>
      <c r="V96" s="12"/>
      <c r="W96" s="12"/>
      <c r="Y96" s="12"/>
      <c r="Z96" s="12"/>
      <c r="AA96" s="12"/>
    </row>
    <row r="97" spans="1:27" x14ac:dyDescent="0.2">
      <c r="A97" s="14"/>
      <c r="B97" s="12"/>
      <c r="C97" s="12"/>
      <c r="E97" s="12"/>
      <c r="F97" s="12"/>
      <c r="G97" s="12"/>
      <c r="U97" s="12"/>
      <c r="V97" s="12"/>
      <c r="W97" s="12"/>
      <c r="Y97" s="12"/>
      <c r="Z97" s="12"/>
      <c r="AA97" s="12"/>
    </row>
    <row r="98" spans="1:27" x14ac:dyDescent="0.2">
      <c r="A98" s="14"/>
      <c r="B98" s="12"/>
      <c r="C98" s="12"/>
      <c r="U98" s="12"/>
      <c r="V98" s="12"/>
      <c r="W98" s="12"/>
      <c r="Y98" s="12"/>
      <c r="Z98" s="12"/>
      <c r="AA98" s="12"/>
    </row>
    <row r="99" spans="1:27" x14ac:dyDescent="0.2">
      <c r="A99" s="14"/>
      <c r="B99" s="12"/>
      <c r="C99" s="12"/>
      <c r="U99" s="12"/>
      <c r="V99" s="12"/>
      <c r="W99" s="12"/>
      <c r="Y99" s="12"/>
      <c r="Z99" s="12"/>
      <c r="AA99" s="12"/>
    </row>
    <row r="100" spans="1:27" x14ac:dyDescent="0.2">
      <c r="A100" s="14"/>
      <c r="B100" s="12"/>
      <c r="C100" s="12"/>
      <c r="U100" s="12"/>
      <c r="V100" s="12"/>
      <c r="W100" s="12"/>
      <c r="Y100" s="12"/>
      <c r="Z100" s="12"/>
      <c r="AA100" s="12"/>
    </row>
    <row r="101" spans="1:27" x14ac:dyDescent="0.2">
      <c r="A101" s="14"/>
      <c r="B101" s="12"/>
      <c r="C101" s="12"/>
      <c r="U101" s="12"/>
      <c r="V101" s="12"/>
      <c r="W101" s="12"/>
      <c r="Y101" s="12"/>
      <c r="Z101" s="12"/>
      <c r="AA101" s="12"/>
    </row>
    <row r="102" spans="1:27" x14ac:dyDescent="0.2">
      <c r="A102" s="14"/>
      <c r="B102" s="12"/>
      <c r="C102" s="12"/>
      <c r="U102" s="12"/>
      <c r="V102" s="12"/>
      <c r="W102" s="12"/>
    </row>
    <row r="103" spans="1:27" x14ac:dyDescent="0.2">
      <c r="A103" s="14"/>
      <c r="B103" s="12"/>
      <c r="C103" s="12"/>
      <c r="U103" s="12"/>
      <c r="V103" s="12"/>
      <c r="W103" s="12"/>
    </row>
    <row r="104" spans="1:27" x14ac:dyDescent="0.2">
      <c r="A104" s="14"/>
      <c r="B104" s="12"/>
      <c r="C104" s="12"/>
      <c r="U104" s="12"/>
      <c r="V104" s="12"/>
      <c r="W104" s="12"/>
    </row>
    <row r="105" spans="1:27" x14ac:dyDescent="0.2">
      <c r="A105" s="14"/>
      <c r="B105" s="12"/>
      <c r="C105" s="12"/>
      <c r="U105" s="12"/>
      <c r="V105" s="12"/>
      <c r="W105" s="12"/>
    </row>
    <row r="106" spans="1:27" x14ac:dyDescent="0.2">
      <c r="A106" s="14"/>
      <c r="B106" s="12"/>
      <c r="C106" s="12"/>
      <c r="U106" s="12"/>
      <c r="V106" s="12"/>
      <c r="W106" s="12"/>
    </row>
    <row r="107" spans="1:27" x14ac:dyDescent="0.2">
      <c r="A107" s="14"/>
      <c r="B107" s="12"/>
      <c r="C107" s="12"/>
      <c r="U107" s="12"/>
      <c r="V107" s="12"/>
      <c r="W107" s="12"/>
    </row>
    <row r="108" spans="1:27" x14ac:dyDescent="0.2">
      <c r="A108" s="14"/>
      <c r="B108" s="12"/>
      <c r="C108" s="12"/>
      <c r="U108" s="12"/>
      <c r="V108" s="12"/>
      <c r="W108" s="12"/>
    </row>
    <row r="109" spans="1:27" x14ac:dyDescent="0.2">
      <c r="A109" s="14"/>
      <c r="B109" s="12"/>
      <c r="C109" s="12"/>
      <c r="U109" s="12"/>
      <c r="V109" s="12"/>
      <c r="W109" s="12"/>
    </row>
    <row r="110" spans="1:27" x14ac:dyDescent="0.2">
      <c r="A110" s="14"/>
      <c r="B110" s="12"/>
      <c r="C110" s="12"/>
      <c r="U110" s="12"/>
      <c r="V110" s="12"/>
      <c r="W110" s="12"/>
    </row>
    <row r="111" spans="1:27" x14ac:dyDescent="0.2">
      <c r="A111" s="14"/>
      <c r="B111" s="12"/>
      <c r="C111" s="12"/>
    </row>
    <row r="112" spans="1:27" x14ac:dyDescent="0.2">
      <c r="A112" s="14"/>
      <c r="B112" s="12"/>
      <c r="C112" s="12"/>
    </row>
    <row r="113" spans="1:3" x14ac:dyDescent="0.2">
      <c r="A113" s="14"/>
      <c r="B113" s="12"/>
      <c r="C113" s="12"/>
    </row>
    <row r="114" spans="1:3" x14ac:dyDescent="0.2">
      <c r="A114" s="14"/>
      <c r="B114" s="12"/>
      <c r="C114" s="12"/>
    </row>
    <row r="115" spans="1:3" x14ac:dyDescent="0.2">
      <c r="A115" s="14"/>
      <c r="B115" s="12"/>
      <c r="C115" s="12"/>
    </row>
    <row r="116" spans="1:3" x14ac:dyDescent="0.2">
      <c r="A116" s="14"/>
      <c r="B116" s="12"/>
      <c r="C116" s="12"/>
    </row>
    <row r="117" spans="1:3" x14ac:dyDescent="0.2">
      <c r="A117" s="14"/>
      <c r="B117" s="12"/>
      <c r="C117" s="12"/>
    </row>
  </sheetData>
  <mergeCells count="20">
    <mergeCell ref="BU2:BU3"/>
    <mergeCell ref="BY2:BY3"/>
    <mergeCell ref="AW2:AW3"/>
    <mergeCell ref="BA2:BA3"/>
    <mergeCell ref="BE2:BE3"/>
    <mergeCell ref="BI2:BI3"/>
    <mergeCell ref="BM2:BM3"/>
    <mergeCell ref="BQ2:BQ3"/>
    <mergeCell ref="AS2:AS3"/>
    <mergeCell ref="A2:A3"/>
    <mergeCell ref="E2:E3"/>
    <mergeCell ref="I2:I3"/>
    <mergeCell ref="M2:M3"/>
    <mergeCell ref="Q2:Q3"/>
    <mergeCell ref="U2:U3"/>
    <mergeCell ref="Y2:Y3"/>
    <mergeCell ref="AC2:AC3"/>
    <mergeCell ref="AG2:AG3"/>
    <mergeCell ref="AK2:AK3"/>
    <mergeCell ref="AO2:A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72"/>
  <sheetViews>
    <sheetView tabSelected="1" workbookViewId="0">
      <pane xSplit="49" topLeftCell="AX1" activePane="topRight" state="frozen"/>
      <selection pane="topRight" activeCell="CI12" sqref="CI12"/>
    </sheetView>
  </sheetViews>
  <sheetFormatPr baseColWidth="10" defaultColWidth="8.83203125" defaultRowHeight="15" outlineLevelCol="1" x14ac:dyDescent="0.2"/>
  <cols>
    <col min="1" max="1" width="17.6640625" style="37" customWidth="1"/>
    <col min="2" max="3" width="8.6640625" style="18" hidden="1" customWidth="1" outlineLevel="1"/>
    <col min="4" max="4" width="8.83203125" hidden="1" customWidth="1" outlineLevel="1"/>
    <col min="5" max="5" width="8.83203125" hidden="1" customWidth="1" collapsed="1"/>
    <col min="6" max="7" width="8.6640625" style="18" hidden="1" customWidth="1" outlineLevel="1"/>
    <col min="8" max="8" width="8.83203125" hidden="1" customWidth="1" outlineLevel="1"/>
    <col min="9" max="9" width="8.83203125" hidden="1" customWidth="1" collapsed="1"/>
    <col min="10" max="11" width="8.6640625" style="18" hidden="1" customWidth="1" outlineLevel="1"/>
    <col min="12" max="12" width="8.83203125" hidden="1" customWidth="1" outlineLevel="1"/>
    <col min="13" max="13" width="8.83203125" hidden="1" customWidth="1" collapsed="1"/>
    <col min="14" max="15" width="8.6640625" style="18" hidden="1" customWidth="1" outlineLevel="1"/>
    <col min="16" max="16" width="8.83203125" hidden="1" customWidth="1" outlineLevel="1"/>
    <col min="17" max="17" width="8.83203125" hidden="1" customWidth="1" collapsed="1"/>
    <col min="18" max="19" width="8.6640625" style="18" hidden="1" customWidth="1" outlineLevel="1"/>
    <col min="20" max="20" width="8.83203125" hidden="1" customWidth="1" outlineLevel="1"/>
    <col min="21" max="21" width="8.83203125" hidden="1" customWidth="1" collapsed="1"/>
    <col min="22" max="23" width="8.6640625" style="18" hidden="1" customWidth="1" outlineLevel="1"/>
    <col min="24" max="24" width="8.83203125" hidden="1" customWidth="1" outlineLevel="1"/>
    <col min="25" max="25" width="8.83203125" hidden="1" customWidth="1" collapsed="1"/>
    <col min="26" max="27" width="8.6640625" style="18" hidden="1" customWidth="1" outlineLevel="1"/>
    <col min="28" max="28" width="8.83203125" hidden="1" customWidth="1" outlineLevel="1"/>
    <col min="29" max="29" width="8.83203125" hidden="1" customWidth="1" collapsed="1"/>
    <col min="30" max="31" width="8.6640625" style="18" hidden="1" customWidth="1" outlineLevel="1"/>
    <col min="32" max="32" width="8.83203125" hidden="1" customWidth="1" outlineLevel="1"/>
    <col min="33" max="33" width="8.83203125" hidden="1" customWidth="1" collapsed="1"/>
    <col min="34" max="35" width="8.6640625" style="18" hidden="1" customWidth="1" outlineLevel="1"/>
    <col min="36" max="36" width="8.83203125" hidden="1" customWidth="1" outlineLevel="1"/>
    <col min="37" max="37" width="8.83203125" hidden="1" customWidth="1" collapsed="1"/>
    <col min="38" max="39" width="8.6640625" style="18" hidden="1" customWidth="1" outlineLevel="1"/>
    <col min="40" max="40" width="8.83203125" hidden="1" customWidth="1" outlineLevel="1"/>
    <col min="41" max="41" width="8.83203125" hidden="1" customWidth="1" collapsed="1"/>
    <col min="42" max="43" width="8.6640625" style="18" hidden="1" customWidth="1" outlineLevel="1"/>
    <col min="44" max="44" width="8.83203125" hidden="1" customWidth="1" outlineLevel="1"/>
    <col min="45" max="45" width="8.83203125" hidden="1" customWidth="1" collapsed="1"/>
    <col min="46" max="47" width="8.6640625" style="18" hidden="1" customWidth="1" outlineLevel="1"/>
    <col min="48" max="48" width="8.83203125" hidden="1" customWidth="1" outlineLevel="1"/>
    <col min="49" max="49" width="8.83203125" hidden="1" customWidth="1" collapsed="1"/>
    <col min="50" max="51" width="8.6640625" style="18" hidden="1" customWidth="1" outlineLevel="1"/>
    <col min="52" max="52" width="8.83203125" hidden="1" customWidth="1" outlineLevel="1"/>
    <col min="53" max="53" width="8.83203125" customWidth="1" collapsed="1"/>
    <col min="54" max="55" width="8.6640625" style="18" hidden="1" customWidth="1" outlineLevel="1"/>
    <col min="56" max="56" width="8.83203125" hidden="1" customWidth="1" outlineLevel="1"/>
    <col min="57" max="57" width="8.83203125" customWidth="1" collapsed="1"/>
    <col min="58" max="59" width="8.6640625" style="18" hidden="1" customWidth="1" outlineLevel="1"/>
    <col min="60" max="60" width="8.83203125" hidden="1" customWidth="1" outlineLevel="1"/>
    <col min="61" max="61" width="8.83203125" customWidth="1" collapsed="1"/>
    <col min="62" max="63" width="8.6640625" style="18" hidden="1" customWidth="1" outlineLevel="1"/>
    <col min="64" max="64" width="8.83203125" hidden="1" customWidth="1" outlineLevel="1"/>
    <col min="65" max="65" width="8.83203125" customWidth="1" collapsed="1"/>
    <col min="66" max="67" width="8.6640625" style="18" hidden="1" customWidth="1" outlineLevel="1"/>
    <col min="68" max="68" width="8.83203125" hidden="1" customWidth="1" outlineLevel="1"/>
    <col min="69" max="69" width="8.83203125" customWidth="1" collapsed="1"/>
    <col min="70" max="71" width="8.6640625" style="18" hidden="1" customWidth="1" outlineLevel="1"/>
    <col min="72" max="72" width="8.83203125" hidden="1" customWidth="1" outlineLevel="1"/>
    <col min="73" max="73" width="8.83203125" customWidth="1" collapsed="1"/>
    <col min="74" max="75" width="8.6640625" style="18" hidden="1" customWidth="1"/>
    <col min="76" max="77" width="8.83203125" hidden="1" customWidth="1"/>
    <col min="78" max="79" width="8.6640625" style="18" hidden="1" customWidth="1" outlineLevel="1"/>
    <col min="80" max="80" width="8.83203125" hidden="1" customWidth="1" outlineLevel="1"/>
    <col min="81" max="81" width="8.83203125" customWidth="1" collapsed="1"/>
    <col min="82" max="83" width="8.83203125" customWidth="1"/>
    <col min="84" max="85" width="9.83203125" bestFit="1" customWidth="1"/>
  </cols>
  <sheetData>
    <row r="2" spans="1:91" s="40" customFormat="1" ht="14.5" customHeight="1" x14ac:dyDescent="0.2">
      <c r="A2" s="41" t="s">
        <v>0</v>
      </c>
      <c r="B2" s="53" t="s">
        <v>91</v>
      </c>
      <c r="C2" s="54"/>
      <c r="D2" s="54"/>
      <c r="E2" s="55"/>
      <c r="F2" s="53" t="s">
        <v>101</v>
      </c>
      <c r="G2" s="54"/>
      <c r="H2" s="54"/>
      <c r="I2" s="55"/>
      <c r="J2" s="53" t="s">
        <v>102</v>
      </c>
      <c r="K2" s="54"/>
      <c r="L2" s="54"/>
      <c r="M2" s="55"/>
      <c r="N2" s="53" t="s">
        <v>103</v>
      </c>
      <c r="O2" s="54"/>
      <c r="P2" s="54"/>
      <c r="Q2" s="55"/>
      <c r="R2" s="53" t="s">
        <v>104</v>
      </c>
      <c r="S2" s="54"/>
      <c r="T2" s="54"/>
      <c r="U2" s="55"/>
      <c r="V2" s="53" t="s">
        <v>105</v>
      </c>
      <c r="W2" s="54"/>
      <c r="X2" s="54"/>
      <c r="Y2" s="55"/>
      <c r="Z2" s="53" t="s">
        <v>106</v>
      </c>
      <c r="AA2" s="54"/>
      <c r="AB2" s="54"/>
      <c r="AC2" s="55"/>
      <c r="AD2" s="53" t="s">
        <v>107</v>
      </c>
      <c r="AE2" s="54"/>
      <c r="AF2" s="54"/>
      <c r="AG2" s="55"/>
      <c r="AH2" s="53" t="s">
        <v>108</v>
      </c>
      <c r="AI2" s="54"/>
      <c r="AJ2" s="54"/>
      <c r="AK2" s="55"/>
      <c r="AL2" s="53" t="s">
        <v>109</v>
      </c>
      <c r="AM2" s="54"/>
      <c r="AN2" s="54"/>
      <c r="AO2" s="55"/>
      <c r="AP2" s="53" t="s">
        <v>110</v>
      </c>
      <c r="AQ2" s="54"/>
      <c r="AR2" s="54"/>
      <c r="AS2" s="55"/>
      <c r="AT2" s="53" t="s">
        <v>111</v>
      </c>
      <c r="AU2" s="54"/>
      <c r="AV2" s="54"/>
      <c r="AW2" s="55"/>
      <c r="AX2" s="56" t="s">
        <v>112</v>
      </c>
      <c r="AY2" s="57"/>
      <c r="AZ2" s="57"/>
      <c r="BA2" s="58"/>
      <c r="BB2" s="53" t="s">
        <v>113</v>
      </c>
      <c r="BC2" s="54"/>
      <c r="BD2" s="54"/>
      <c r="BE2" s="55"/>
      <c r="BF2" s="56" t="s">
        <v>114</v>
      </c>
      <c r="BG2" s="57"/>
      <c r="BH2" s="57"/>
      <c r="BI2" s="58"/>
      <c r="BJ2" s="56" t="s">
        <v>115</v>
      </c>
      <c r="BK2" s="57"/>
      <c r="BL2" s="57"/>
      <c r="BM2" s="58"/>
      <c r="BN2" s="53" t="s">
        <v>116</v>
      </c>
      <c r="BO2" s="54"/>
      <c r="BP2" s="54"/>
      <c r="BQ2" s="55"/>
      <c r="BR2" s="53" t="s">
        <v>117</v>
      </c>
      <c r="BS2" s="54"/>
      <c r="BT2" s="54"/>
      <c r="BU2" s="55"/>
      <c r="BV2" s="53" t="s">
        <v>119</v>
      </c>
      <c r="BW2" s="54"/>
      <c r="BX2" s="54"/>
      <c r="BY2" s="55"/>
      <c r="BZ2" s="53" t="s">
        <v>118</v>
      </c>
      <c r="CA2" s="54"/>
      <c r="CB2" s="54"/>
      <c r="CC2" s="55"/>
      <c r="CD2" s="53" t="s">
        <v>1</v>
      </c>
      <c r="CE2" s="54"/>
      <c r="CF2" s="54"/>
      <c r="CG2" s="55"/>
      <c r="CH2" s="39"/>
      <c r="CI2" s="39"/>
      <c r="CJ2" s="39"/>
      <c r="CK2" s="39"/>
      <c r="CL2" s="39"/>
      <c r="CM2" s="39"/>
    </row>
    <row r="3" spans="1:91" ht="52" x14ac:dyDescent="0.2">
      <c r="A3" s="42"/>
      <c r="B3" s="20" t="s">
        <v>99</v>
      </c>
      <c r="C3" s="16" t="s">
        <v>100</v>
      </c>
      <c r="D3" s="2" t="s">
        <v>2</v>
      </c>
      <c r="E3" s="21" t="s">
        <v>3</v>
      </c>
      <c r="F3" s="20" t="s">
        <v>99</v>
      </c>
      <c r="G3" s="16" t="s">
        <v>100</v>
      </c>
      <c r="H3" s="2" t="s">
        <v>2</v>
      </c>
      <c r="I3" s="21" t="s">
        <v>3</v>
      </c>
      <c r="J3" s="20" t="s">
        <v>99</v>
      </c>
      <c r="K3" s="16" t="s">
        <v>100</v>
      </c>
      <c r="L3" s="2" t="s">
        <v>2</v>
      </c>
      <c r="M3" s="21" t="s">
        <v>3</v>
      </c>
      <c r="N3" s="20" t="s">
        <v>99</v>
      </c>
      <c r="O3" s="16" t="s">
        <v>100</v>
      </c>
      <c r="P3" s="2" t="s">
        <v>2</v>
      </c>
      <c r="Q3" s="21" t="s">
        <v>3</v>
      </c>
      <c r="R3" s="20" t="s">
        <v>99</v>
      </c>
      <c r="S3" s="16" t="s">
        <v>100</v>
      </c>
      <c r="T3" s="2" t="s">
        <v>2</v>
      </c>
      <c r="U3" s="21" t="s">
        <v>3</v>
      </c>
      <c r="V3" s="20" t="s">
        <v>99</v>
      </c>
      <c r="W3" s="16" t="s">
        <v>100</v>
      </c>
      <c r="X3" s="2" t="s">
        <v>2</v>
      </c>
      <c r="Y3" s="21" t="s">
        <v>3</v>
      </c>
      <c r="Z3" s="20" t="s">
        <v>99</v>
      </c>
      <c r="AA3" s="16" t="s">
        <v>100</v>
      </c>
      <c r="AB3" s="2" t="s">
        <v>2</v>
      </c>
      <c r="AC3" s="21" t="s">
        <v>3</v>
      </c>
      <c r="AD3" s="20" t="s">
        <v>99</v>
      </c>
      <c r="AE3" s="16" t="s">
        <v>100</v>
      </c>
      <c r="AF3" s="2" t="s">
        <v>2</v>
      </c>
      <c r="AG3" s="21" t="s">
        <v>3</v>
      </c>
      <c r="AH3" s="20" t="s">
        <v>99</v>
      </c>
      <c r="AI3" s="16" t="s">
        <v>100</v>
      </c>
      <c r="AJ3" s="2" t="s">
        <v>2</v>
      </c>
      <c r="AK3" s="21" t="s">
        <v>3</v>
      </c>
      <c r="AL3" s="20" t="s">
        <v>99</v>
      </c>
      <c r="AM3" s="16" t="s">
        <v>100</v>
      </c>
      <c r="AN3" s="2" t="s">
        <v>2</v>
      </c>
      <c r="AO3" s="21" t="s">
        <v>3</v>
      </c>
      <c r="AP3" s="20" t="s">
        <v>99</v>
      </c>
      <c r="AQ3" s="16" t="s">
        <v>100</v>
      </c>
      <c r="AR3" s="2" t="s">
        <v>2</v>
      </c>
      <c r="AS3" s="21" t="s">
        <v>3</v>
      </c>
      <c r="AT3" s="20" t="s">
        <v>99</v>
      </c>
      <c r="AU3" s="16" t="s">
        <v>100</v>
      </c>
      <c r="AV3" s="2" t="s">
        <v>2</v>
      </c>
      <c r="AW3" s="21" t="s">
        <v>3</v>
      </c>
      <c r="AX3" s="59" t="s">
        <v>99</v>
      </c>
      <c r="AY3" s="60" t="s">
        <v>100</v>
      </c>
      <c r="AZ3" s="61" t="s">
        <v>2</v>
      </c>
      <c r="BA3" s="62" t="s">
        <v>3</v>
      </c>
      <c r="BB3" s="20" t="s">
        <v>99</v>
      </c>
      <c r="BC3" s="16" t="s">
        <v>100</v>
      </c>
      <c r="BD3" s="2" t="s">
        <v>2</v>
      </c>
      <c r="BE3" s="21" t="s">
        <v>3</v>
      </c>
      <c r="BF3" s="59" t="s">
        <v>99</v>
      </c>
      <c r="BG3" s="60" t="s">
        <v>100</v>
      </c>
      <c r="BH3" s="61" t="s">
        <v>2</v>
      </c>
      <c r="BI3" s="62" t="s">
        <v>3</v>
      </c>
      <c r="BJ3" s="59" t="s">
        <v>99</v>
      </c>
      <c r="BK3" s="60" t="s">
        <v>100</v>
      </c>
      <c r="BL3" s="61" t="s">
        <v>2</v>
      </c>
      <c r="BM3" s="62" t="s">
        <v>3</v>
      </c>
      <c r="BN3" s="20" t="s">
        <v>99</v>
      </c>
      <c r="BO3" s="16" t="s">
        <v>100</v>
      </c>
      <c r="BP3" s="2" t="s">
        <v>2</v>
      </c>
      <c r="BQ3" s="21" t="s">
        <v>3</v>
      </c>
      <c r="BR3" s="20" t="s">
        <v>99</v>
      </c>
      <c r="BS3" s="16" t="s">
        <v>100</v>
      </c>
      <c r="BT3" s="2" t="s">
        <v>2</v>
      </c>
      <c r="BU3" s="21" t="s">
        <v>3</v>
      </c>
      <c r="BV3" s="20" t="s">
        <v>99</v>
      </c>
      <c r="BW3" s="16" t="s">
        <v>100</v>
      </c>
      <c r="BX3" s="2" t="s">
        <v>2</v>
      </c>
      <c r="BY3" s="21" t="s">
        <v>3</v>
      </c>
      <c r="BZ3" s="20" t="s">
        <v>99</v>
      </c>
      <c r="CA3" s="16" t="s">
        <v>100</v>
      </c>
      <c r="CB3" s="2" t="s">
        <v>2</v>
      </c>
      <c r="CC3" s="21" t="s">
        <v>3</v>
      </c>
      <c r="CD3" s="20" t="s">
        <v>99</v>
      </c>
      <c r="CE3" s="16" t="s">
        <v>100</v>
      </c>
      <c r="CF3" s="2" t="s">
        <v>2</v>
      </c>
      <c r="CG3" s="21" t="s">
        <v>3</v>
      </c>
      <c r="CH3" s="1"/>
      <c r="CI3" s="1"/>
      <c r="CJ3" s="1"/>
      <c r="CK3" s="1"/>
      <c r="CL3" s="1"/>
      <c r="CM3" s="1"/>
    </row>
    <row r="4" spans="1:91" x14ac:dyDescent="0.2">
      <c r="A4" s="38" t="s">
        <v>120</v>
      </c>
      <c r="B4" s="22">
        <v>5068</v>
      </c>
      <c r="C4" s="23">
        <v>28.31</v>
      </c>
      <c r="D4" s="24">
        <v>61773.02</v>
      </c>
      <c r="E4" s="25">
        <v>124336.51</v>
      </c>
      <c r="F4" s="22">
        <v>5035</v>
      </c>
      <c r="G4" s="23">
        <v>28.76</v>
      </c>
      <c r="H4" s="24">
        <v>64906.080000000002</v>
      </c>
      <c r="I4" s="25">
        <v>127390.94</v>
      </c>
      <c r="J4" s="22">
        <v>4406</v>
      </c>
      <c r="K4" s="23">
        <v>27.36</v>
      </c>
      <c r="L4" s="24">
        <v>47953.88</v>
      </c>
      <c r="M4" s="25">
        <v>101951.38</v>
      </c>
      <c r="N4" s="22">
        <v>1525</v>
      </c>
      <c r="O4" s="23">
        <v>25.08</v>
      </c>
      <c r="P4" s="24">
        <v>7143.97</v>
      </c>
      <c r="Q4" s="25">
        <v>26219.4</v>
      </c>
      <c r="R4" s="22">
        <v>1562</v>
      </c>
      <c r="S4" s="23">
        <v>22.96</v>
      </c>
      <c r="T4" s="24">
        <v>9556.0400000000009</v>
      </c>
      <c r="U4" s="25">
        <v>26808.2</v>
      </c>
      <c r="V4" s="22">
        <v>2559</v>
      </c>
      <c r="W4" s="23">
        <v>22.91</v>
      </c>
      <c r="X4" s="24">
        <v>20257.04</v>
      </c>
      <c r="Y4" s="25">
        <v>48526.52</v>
      </c>
      <c r="Z4" s="22">
        <v>3032</v>
      </c>
      <c r="AA4" s="23">
        <v>26.18</v>
      </c>
      <c r="AB4" s="24">
        <v>31050.67</v>
      </c>
      <c r="AC4" s="25">
        <v>70371.87</v>
      </c>
      <c r="AD4" s="22">
        <v>3648</v>
      </c>
      <c r="AE4" s="23">
        <v>26.78</v>
      </c>
      <c r="AF4" s="24">
        <v>38139.4</v>
      </c>
      <c r="AG4" s="25">
        <v>89260.83</v>
      </c>
      <c r="AH4" s="22">
        <v>4070</v>
      </c>
      <c r="AI4" s="23">
        <v>28.68</v>
      </c>
      <c r="AJ4" s="24">
        <v>47220.43</v>
      </c>
      <c r="AK4" s="25">
        <v>111299.86</v>
      </c>
      <c r="AL4" s="22">
        <v>4803</v>
      </c>
      <c r="AM4" s="23">
        <v>29.14</v>
      </c>
      <c r="AN4" s="24">
        <v>57580.28</v>
      </c>
      <c r="AO4" s="25">
        <v>133505.95000000001</v>
      </c>
      <c r="AP4" s="22">
        <v>4431</v>
      </c>
      <c r="AQ4" s="23">
        <v>29.72</v>
      </c>
      <c r="AR4" s="24">
        <v>57103.43</v>
      </c>
      <c r="AS4" s="25">
        <v>124876.33</v>
      </c>
      <c r="AT4" s="22">
        <v>4023</v>
      </c>
      <c r="AU4" s="23">
        <v>30.32</v>
      </c>
      <c r="AV4" s="24">
        <v>52241.31</v>
      </c>
      <c r="AW4" s="25">
        <v>114861.74</v>
      </c>
      <c r="AX4" s="63">
        <v>2992</v>
      </c>
      <c r="AY4" s="64">
        <v>33.18</v>
      </c>
      <c r="AZ4" s="65">
        <v>43000.93</v>
      </c>
      <c r="BA4" s="66">
        <v>93593.85</v>
      </c>
      <c r="BB4" s="22">
        <v>3163</v>
      </c>
      <c r="BC4" s="23">
        <v>33.85</v>
      </c>
      <c r="BD4" s="24">
        <v>51381.91</v>
      </c>
      <c r="BE4" s="25">
        <v>101346.93</v>
      </c>
      <c r="BF4" s="63">
        <v>3666</v>
      </c>
      <c r="BG4" s="64">
        <v>33.69</v>
      </c>
      <c r="BH4" s="65">
        <v>59747.01</v>
      </c>
      <c r="BI4" s="66">
        <v>118486.93</v>
      </c>
      <c r="BJ4" s="63">
        <v>3022</v>
      </c>
      <c r="BK4" s="64">
        <v>36.64</v>
      </c>
      <c r="BL4" s="65">
        <v>57678.54</v>
      </c>
      <c r="BM4" s="66">
        <v>106969.85</v>
      </c>
      <c r="BN4" s="22">
        <v>3629</v>
      </c>
      <c r="BO4" s="23">
        <v>37.5</v>
      </c>
      <c r="BP4" s="24">
        <v>72558.64</v>
      </c>
      <c r="BQ4" s="25">
        <v>134534.95000000001</v>
      </c>
      <c r="BR4" s="22">
        <v>3363</v>
      </c>
      <c r="BS4" s="23">
        <v>34.54</v>
      </c>
      <c r="BT4" s="24">
        <v>60811.64</v>
      </c>
      <c r="BU4" s="25">
        <v>113735.55</v>
      </c>
      <c r="BV4" s="22"/>
      <c r="BW4" s="23"/>
      <c r="BX4" s="24">
        <v>39789.49</v>
      </c>
      <c r="BY4" s="25">
        <v>78735.520000000004</v>
      </c>
      <c r="BZ4" s="22">
        <v>3580.5</v>
      </c>
      <c r="CA4" s="23">
        <v>34.68</v>
      </c>
      <c r="CB4" s="24">
        <v>61673.709499999997</v>
      </c>
      <c r="CC4" s="25">
        <v>122040.05600000001</v>
      </c>
      <c r="CD4" s="22">
        <f>AX4+BB4+BF4+BJ4+BN4+BR4+BZ4</f>
        <v>23415.5</v>
      </c>
      <c r="CE4" s="23">
        <f>AVERAGE(AY4,BC4,BG4,BK4,BO4,BS4,CA4)</f>
        <v>34.868571428571428</v>
      </c>
      <c r="CF4" s="24">
        <f>AZ4+BD4+BH4+BL4+BP4+BT4+CB4</f>
        <v>406852.37950000004</v>
      </c>
      <c r="CG4" s="25">
        <f>BA4+BE4+BI4+BM4+BQ4+BU4+CC4</f>
        <v>790708.11600000004</v>
      </c>
      <c r="CH4" s="1"/>
      <c r="CI4" s="1"/>
      <c r="CJ4" s="1"/>
      <c r="CK4" s="1"/>
      <c r="CL4" s="1"/>
      <c r="CM4" s="1"/>
    </row>
    <row r="5" spans="1:91" x14ac:dyDescent="0.2">
      <c r="A5" s="38" t="s">
        <v>120</v>
      </c>
      <c r="B5" s="22">
        <v>5690</v>
      </c>
      <c r="C5" s="23">
        <v>30.28</v>
      </c>
      <c r="D5" s="24">
        <v>75306.429999999993</v>
      </c>
      <c r="E5" s="25">
        <v>160290.21</v>
      </c>
      <c r="F5" s="22">
        <v>6785</v>
      </c>
      <c r="G5" s="23">
        <v>29.37</v>
      </c>
      <c r="H5" s="24">
        <v>90782.83</v>
      </c>
      <c r="I5" s="25">
        <v>183936.13</v>
      </c>
      <c r="J5" s="22">
        <v>5790</v>
      </c>
      <c r="K5" s="23">
        <v>29.74</v>
      </c>
      <c r="L5" s="24">
        <v>78821.86</v>
      </c>
      <c r="M5" s="25">
        <v>159896.16</v>
      </c>
      <c r="N5" s="22">
        <v>738</v>
      </c>
      <c r="O5" s="23">
        <v>29.8</v>
      </c>
      <c r="P5" s="24">
        <v>7002.73</v>
      </c>
      <c r="Q5" s="25">
        <v>18866.21</v>
      </c>
      <c r="R5" s="22">
        <v>1653</v>
      </c>
      <c r="S5" s="23">
        <v>30.26</v>
      </c>
      <c r="T5" s="24">
        <v>22100.06</v>
      </c>
      <c r="U5" s="25">
        <v>47761.31</v>
      </c>
      <c r="V5" s="22">
        <v>4168</v>
      </c>
      <c r="W5" s="23">
        <v>29.82</v>
      </c>
      <c r="X5" s="24">
        <v>54247.519999999997</v>
      </c>
      <c r="Y5" s="25">
        <v>118125.56</v>
      </c>
      <c r="Z5" s="22">
        <v>5021</v>
      </c>
      <c r="AA5" s="23">
        <v>30.24</v>
      </c>
      <c r="AB5" s="24">
        <v>65219.76</v>
      </c>
      <c r="AC5" s="25">
        <v>145239.85</v>
      </c>
      <c r="AD5" s="22">
        <v>5619</v>
      </c>
      <c r="AE5" s="23">
        <v>28.71</v>
      </c>
      <c r="AF5" s="24">
        <v>67502.3</v>
      </c>
      <c r="AG5" s="25">
        <v>156090.37</v>
      </c>
      <c r="AH5" s="22">
        <v>5744</v>
      </c>
      <c r="AI5" s="23">
        <v>29.78</v>
      </c>
      <c r="AJ5" s="24">
        <v>70972.850000000006</v>
      </c>
      <c r="AK5" s="25">
        <v>164640.4</v>
      </c>
      <c r="AL5" s="22">
        <v>6080</v>
      </c>
      <c r="AM5" s="23">
        <v>31.18</v>
      </c>
      <c r="AN5" s="24">
        <v>80245.320000000007</v>
      </c>
      <c r="AO5" s="25">
        <v>183997.85</v>
      </c>
      <c r="AP5" s="22">
        <v>5465</v>
      </c>
      <c r="AQ5" s="23">
        <v>32.33</v>
      </c>
      <c r="AR5" s="24">
        <v>77446.52</v>
      </c>
      <c r="AS5" s="25">
        <v>171228.61</v>
      </c>
      <c r="AT5" s="22">
        <v>4640</v>
      </c>
      <c r="AU5" s="23">
        <v>31.93</v>
      </c>
      <c r="AV5" s="24">
        <v>66884.97</v>
      </c>
      <c r="AW5" s="25">
        <v>143098.06</v>
      </c>
      <c r="AX5" s="63">
        <v>4092</v>
      </c>
      <c r="AY5" s="64">
        <v>32.03</v>
      </c>
      <c r="AZ5" s="65">
        <v>59543.81</v>
      </c>
      <c r="BA5" s="66">
        <v>125946.27</v>
      </c>
      <c r="BB5" s="22">
        <v>4534</v>
      </c>
      <c r="BC5" s="23">
        <v>32.9</v>
      </c>
      <c r="BD5" s="24">
        <v>70129.06</v>
      </c>
      <c r="BE5" s="25">
        <v>144155.28</v>
      </c>
      <c r="BF5" s="63">
        <v>5258</v>
      </c>
      <c r="BG5" s="64">
        <v>35.520000000000003</v>
      </c>
      <c r="BH5" s="65">
        <v>92029.77</v>
      </c>
      <c r="BI5" s="66">
        <v>180224.42</v>
      </c>
      <c r="BJ5" s="63">
        <v>3953</v>
      </c>
      <c r="BK5" s="64">
        <v>35.9</v>
      </c>
      <c r="BL5" s="65">
        <v>72218</v>
      </c>
      <c r="BM5" s="66">
        <v>136723.82999999999</v>
      </c>
      <c r="BN5" s="22">
        <v>5408</v>
      </c>
      <c r="BO5" s="23">
        <v>34.76</v>
      </c>
      <c r="BP5" s="24">
        <v>95611.47</v>
      </c>
      <c r="BQ5" s="25">
        <v>182506.2</v>
      </c>
      <c r="BR5" s="22">
        <v>5888</v>
      </c>
      <c r="BS5" s="23">
        <v>34.49</v>
      </c>
      <c r="BT5" s="24">
        <v>103926.22</v>
      </c>
      <c r="BU5" s="25">
        <v>197650.96</v>
      </c>
      <c r="BV5" s="22"/>
      <c r="BW5" s="23"/>
      <c r="BX5" s="24">
        <v>61129.4</v>
      </c>
      <c r="BY5" s="25">
        <v>120353.05</v>
      </c>
      <c r="BZ5" s="22">
        <v>5592.4000000000005</v>
      </c>
      <c r="CA5" s="23">
        <v>34.340000000000003</v>
      </c>
      <c r="CB5" s="24">
        <v>94750.57</v>
      </c>
      <c r="CC5" s="25">
        <v>186547.22750000001</v>
      </c>
      <c r="CD5" s="22">
        <f t="shared" ref="CD5:CD28" si="0">AX5+BB5+BF5+BJ5+BN5+BR5+BZ5</f>
        <v>34725.4</v>
      </c>
      <c r="CE5" s="23">
        <f>AVERAGE(AY5,BC5,BG5,BK5,BO5,BS5,CA5)</f>
        <v>34.277142857142863</v>
      </c>
      <c r="CF5" s="24">
        <f t="shared" ref="CF5:CF28" si="1">AZ5+BD5+BH5+BL5+BP5+BT5+CB5</f>
        <v>588208.89999999991</v>
      </c>
      <c r="CG5" s="25">
        <f t="shared" ref="CG5:CG28" si="2">BA5+BE5+BI5+BM5+BQ5+BU5+CC5</f>
        <v>1153754.1875</v>
      </c>
      <c r="CH5" s="1"/>
      <c r="CI5" s="1"/>
      <c r="CJ5" s="1"/>
      <c r="CK5" s="1"/>
      <c r="CL5" s="1"/>
      <c r="CM5" s="1"/>
    </row>
    <row r="6" spans="1:91" x14ac:dyDescent="0.2">
      <c r="A6" s="38" t="s">
        <v>120</v>
      </c>
      <c r="B6" s="22">
        <v>7460</v>
      </c>
      <c r="C6" s="23">
        <v>34.67</v>
      </c>
      <c r="D6" s="24">
        <v>124686.29</v>
      </c>
      <c r="E6" s="25">
        <v>249639.21</v>
      </c>
      <c r="F6" s="22">
        <v>8268</v>
      </c>
      <c r="G6" s="23">
        <v>35.229999999999997</v>
      </c>
      <c r="H6" s="24">
        <v>148238.9</v>
      </c>
      <c r="I6" s="25">
        <v>283753.33</v>
      </c>
      <c r="J6" s="22">
        <v>6760</v>
      </c>
      <c r="K6" s="23">
        <v>35.85</v>
      </c>
      <c r="L6" s="24">
        <v>120910.27</v>
      </c>
      <c r="M6" s="25">
        <v>232594.88</v>
      </c>
      <c r="N6" s="22">
        <v>1296</v>
      </c>
      <c r="O6" s="23">
        <v>42.06</v>
      </c>
      <c r="P6" s="24">
        <v>23354.04</v>
      </c>
      <c r="Q6" s="25">
        <v>52226.51</v>
      </c>
      <c r="R6" s="22">
        <v>2655</v>
      </c>
      <c r="S6" s="23">
        <v>36.31</v>
      </c>
      <c r="T6" s="24">
        <v>49733.21</v>
      </c>
      <c r="U6" s="25">
        <v>94034.12</v>
      </c>
      <c r="V6" s="22">
        <v>4862</v>
      </c>
      <c r="W6" s="23">
        <v>35.82</v>
      </c>
      <c r="X6" s="24">
        <v>86611.74</v>
      </c>
      <c r="Y6" s="25">
        <v>170943.48</v>
      </c>
      <c r="Z6" s="22">
        <v>6529</v>
      </c>
      <c r="AA6" s="23">
        <v>37.200000000000003</v>
      </c>
      <c r="AB6" s="24">
        <v>119306.83</v>
      </c>
      <c r="AC6" s="25">
        <v>240514.15</v>
      </c>
      <c r="AD6" s="22">
        <v>6409</v>
      </c>
      <c r="AE6" s="23">
        <v>35.909999999999997</v>
      </c>
      <c r="AF6" s="24">
        <v>113651.02</v>
      </c>
      <c r="AG6" s="25">
        <v>228125.15</v>
      </c>
      <c r="AH6" s="22">
        <v>6901</v>
      </c>
      <c r="AI6" s="23">
        <v>37.57</v>
      </c>
      <c r="AJ6" s="24">
        <v>127891.05</v>
      </c>
      <c r="AK6" s="25">
        <v>255797.46</v>
      </c>
      <c r="AL6" s="22">
        <v>7142</v>
      </c>
      <c r="AM6" s="23">
        <v>38.83</v>
      </c>
      <c r="AN6" s="24">
        <v>134550.03</v>
      </c>
      <c r="AO6" s="25">
        <v>273189.58</v>
      </c>
      <c r="AP6" s="22">
        <v>6277</v>
      </c>
      <c r="AQ6" s="23">
        <v>39.96</v>
      </c>
      <c r="AR6" s="24">
        <v>126138.38</v>
      </c>
      <c r="AS6" s="25">
        <v>248540.4</v>
      </c>
      <c r="AT6" s="22">
        <v>5541</v>
      </c>
      <c r="AU6" s="23">
        <v>42.04</v>
      </c>
      <c r="AV6" s="24">
        <v>123491.87</v>
      </c>
      <c r="AW6" s="25">
        <v>230870.16</v>
      </c>
      <c r="AX6" s="63">
        <v>4289</v>
      </c>
      <c r="AY6" s="64">
        <v>44.34</v>
      </c>
      <c r="AZ6" s="65">
        <v>100657.12</v>
      </c>
      <c r="BA6" s="66">
        <v>189226.6</v>
      </c>
      <c r="BB6" s="22">
        <v>4513</v>
      </c>
      <c r="BC6" s="23">
        <v>43.67</v>
      </c>
      <c r="BD6" s="24">
        <v>106606.97</v>
      </c>
      <c r="BE6" s="25">
        <v>195396.18</v>
      </c>
      <c r="BF6" s="63">
        <v>5760</v>
      </c>
      <c r="BG6" s="64">
        <v>42.87</v>
      </c>
      <c r="BH6" s="65">
        <v>131100.99</v>
      </c>
      <c r="BI6" s="66">
        <v>244766.78</v>
      </c>
      <c r="BJ6" s="63">
        <v>5460</v>
      </c>
      <c r="BK6" s="64">
        <v>45.44</v>
      </c>
      <c r="BL6" s="65">
        <v>135985.51</v>
      </c>
      <c r="BM6" s="66">
        <v>247047.14</v>
      </c>
      <c r="BN6" s="22">
        <v>5206</v>
      </c>
      <c r="BO6" s="23">
        <v>42.35</v>
      </c>
      <c r="BP6" s="24">
        <v>121952.76</v>
      </c>
      <c r="BQ6" s="25">
        <v>218941.2</v>
      </c>
      <c r="BR6" s="22">
        <v>5264</v>
      </c>
      <c r="BS6" s="23">
        <v>43.09</v>
      </c>
      <c r="BT6" s="24">
        <v>123908.27</v>
      </c>
      <c r="BU6" s="25">
        <v>225025.78</v>
      </c>
      <c r="BV6" s="22"/>
      <c r="BW6" s="23"/>
      <c r="BX6" s="24">
        <v>79299.69</v>
      </c>
      <c r="BY6" s="25">
        <v>142227.97</v>
      </c>
      <c r="BZ6" s="22">
        <v>5107.25</v>
      </c>
      <c r="CA6" s="23">
        <v>43.33</v>
      </c>
      <c r="CB6" s="24">
        <v>122914.51949999999</v>
      </c>
      <c r="CC6" s="25">
        <v>220453.3535</v>
      </c>
      <c r="CD6" s="22">
        <f t="shared" si="0"/>
        <v>35599.25</v>
      </c>
      <c r="CE6" s="23">
        <f t="shared" ref="CE6:CE28" si="3">AVERAGE(AY6,BC6,BG6,BK6,BO6,BS6,CA6)</f>
        <v>43.584285714285713</v>
      </c>
      <c r="CF6" s="24">
        <f t="shared" si="1"/>
        <v>843126.13950000005</v>
      </c>
      <c r="CG6" s="25">
        <f t="shared" si="2"/>
        <v>1540857.0335000001</v>
      </c>
      <c r="CH6" s="1"/>
      <c r="CI6" s="1"/>
      <c r="CJ6" s="1"/>
      <c r="CK6" s="1"/>
      <c r="CL6" s="1"/>
      <c r="CM6" s="1"/>
    </row>
    <row r="7" spans="1:91" x14ac:dyDescent="0.2">
      <c r="A7" s="38" t="s">
        <v>120</v>
      </c>
      <c r="B7" s="22">
        <v>2465</v>
      </c>
      <c r="C7" s="23">
        <v>30.85</v>
      </c>
      <c r="D7" s="24">
        <v>39228.81</v>
      </c>
      <c r="E7" s="25">
        <v>72208.25</v>
      </c>
      <c r="F7" s="22">
        <v>2809</v>
      </c>
      <c r="G7" s="23">
        <v>28.72</v>
      </c>
      <c r="H7" s="24">
        <v>42639.57</v>
      </c>
      <c r="I7" s="25">
        <v>78507.44</v>
      </c>
      <c r="J7" s="22">
        <v>1608</v>
      </c>
      <c r="K7" s="23">
        <v>30.9</v>
      </c>
      <c r="L7" s="24">
        <v>27295.03</v>
      </c>
      <c r="M7" s="25">
        <v>48250.58</v>
      </c>
      <c r="N7" s="22"/>
      <c r="O7" s="23"/>
      <c r="P7" s="24"/>
      <c r="Q7" s="25"/>
      <c r="R7" s="22">
        <v>818</v>
      </c>
      <c r="S7" s="23">
        <v>33.83</v>
      </c>
      <c r="T7" s="24">
        <v>17651.68</v>
      </c>
      <c r="U7" s="25">
        <v>27677</v>
      </c>
      <c r="V7" s="22">
        <v>1685</v>
      </c>
      <c r="W7" s="23">
        <v>33.94</v>
      </c>
      <c r="X7" s="24">
        <v>36182.339999999997</v>
      </c>
      <c r="Y7" s="25">
        <v>57182.5</v>
      </c>
      <c r="Z7" s="22">
        <v>1936</v>
      </c>
      <c r="AA7" s="23">
        <v>30.67</v>
      </c>
      <c r="AB7" s="24">
        <v>37424.67</v>
      </c>
      <c r="AC7" s="25">
        <v>59343.5</v>
      </c>
      <c r="AD7" s="22">
        <v>2191</v>
      </c>
      <c r="AE7" s="23">
        <v>29.15</v>
      </c>
      <c r="AF7" s="24">
        <v>40431.49</v>
      </c>
      <c r="AG7" s="25">
        <v>63859.5</v>
      </c>
      <c r="AH7" s="22">
        <v>2884</v>
      </c>
      <c r="AI7" s="23">
        <v>34.15</v>
      </c>
      <c r="AJ7" s="24">
        <v>62722.18</v>
      </c>
      <c r="AK7" s="25">
        <v>98437</v>
      </c>
      <c r="AL7" s="22">
        <v>3029</v>
      </c>
      <c r="AM7" s="23">
        <v>35.659999999999997</v>
      </c>
      <c r="AN7" s="24">
        <v>67096.03</v>
      </c>
      <c r="AO7" s="25">
        <v>107911</v>
      </c>
      <c r="AP7" s="22">
        <v>2373</v>
      </c>
      <c r="AQ7" s="23">
        <v>35.880000000000003</v>
      </c>
      <c r="AR7" s="24">
        <v>53428.95</v>
      </c>
      <c r="AS7" s="25">
        <v>85101.5</v>
      </c>
      <c r="AT7" s="22">
        <v>2074</v>
      </c>
      <c r="AU7" s="23">
        <v>36.18</v>
      </c>
      <c r="AV7" s="24">
        <v>45969.02</v>
      </c>
      <c r="AW7" s="25">
        <v>75008</v>
      </c>
      <c r="AX7" s="63">
        <v>1389</v>
      </c>
      <c r="AY7" s="64">
        <v>37.700000000000003</v>
      </c>
      <c r="AZ7" s="65">
        <v>32225.119999999999</v>
      </c>
      <c r="BA7" s="66">
        <v>52303.5</v>
      </c>
      <c r="BB7" s="22">
        <v>1812</v>
      </c>
      <c r="BC7" s="23">
        <v>36.33</v>
      </c>
      <c r="BD7" s="24">
        <v>41448.36</v>
      </c>
      <c r="BE7" s="25">
        <v>65702</v>
      </c>
      <c r="BF7" s="63">
        <v>2337</v>
      </c>
      <c r="BG7" s="64">
        <v>36.92</v>
      </c>
      <c r="BH7" s="65">
        <v>53732.29</v>
      </c>
      <c r="BI7" s="66">
        <v>86254</v>
      </c>
      <c r="BJ7" s="63">
        <v>1983</v>
      </c>
      <c r="BK7" s="64">
        <v>39.06</v>
      </c>
      <c r="BL7" s="65">
        <v>49200.33</v>
      </c>
      <c r="BM7" s="66">
        <v>77207.5</v>
      </c>
      <c r="BN7" s="22">
        <v>3146</v>
      </c>
      <c r="BO7" s="23">
        <v>37.07</v>
      </c>
      <c r="BP7" s="24">
        <v>72757.39</v>
      </c>
      <c r="BQ7" s="25">
        <v>116545.52</v>
      </c>
      <c r="BR7" s="22">
        <v>3226</v>
      </c>
      <c r="BS7" s="23">
        <v>35.200000000000003</v>
      </c>
      <c r="BT7" s="24">
        <v>70634.210000000006</v>
      </c>
      <c r="BU7" s="25">
        <v>113205.51</v>
      </c>
      <c r="BV7" s="22"/>
      <c r="BW7" s="23"/>
      <c r="BX7" s="24">
        <v>49435.68</v>
      </c>
      <c r="BY7" s="25">
        <v>79869</v>
      </c>
      <c r="BZ7" s="22">
        <v>3251.9</v>
      </c>
      <c r="CA7" s="23">
        <v>38.17</v>
      </c>
      <c r="CB7" s="24">
        <v>76625.304000000004</v>
      </c>
      <c r="CC7" s="25">
        <v>123796.95</v>
      </c>
      <c r="CD7" s="22">
        <f t="shared" si="0"/>
        <v>17144.900000000001</v>
      </c>
      <c r="CE7" s="23">
        <f t="shared" si="3"/>
        <v>37.207142857142856</v>
      </c>
      <c r="CF7" s="24">
        <f t="shared" si="1"/>
        <v>396623.00400000002</v>
      </c>
      <c r="CG7" s="25">
        <f t="shared" si="2"/>
        <v>635014.98</v>
      </c>
      <c r="CH7" s="1"/>
      <c r="CI7" s="1"/>
      <c r="CJ7" s="1"/>
      <c r="CK7" s="1"/>
      <c r="CL7" s="1"/>
      <c r="CM7" s="1"/>
    </row>
    <row r="8" spans="1:91" x14ac:dyDescent="0.2">
      <c r="A8" s="38" t="s">
        <v>120</v>
      </c>
      <c r="B8" s="22">
        <v>4270</v>
      </c>
      <c r="C8" s="23">
        <v>28.34</v>
      </c>
      <c r="D8" s="24">
        <v>43816.67</v>
      </c>
      <c r="E8" s="25">
        <v>101501.81</v>
      </c>
      <c r="F8" s="22">
        <v>4318</v>
      </c>
      <c r="G8" s="23">
        <v>29.18</v>
      </c>
      <c r="H8" s="24">
        <v>49909.78</v>
      </c>
      <c r="I8" s="25">
        <v>109860.08</v>
      </c>
      <c r="J8" s="22">
        <v>3609</v>
      </c>
      <c r="K8" s="23">
        <v>29.69</v>
      </c>
      <c r="L8" s="24">
        <v>39362.269999999997</v>
      </c>
      <c r="M8" s="25">
        <v>89609.89</v>
      </c>
      <c r="N8" s="22">
        <v>1727</v>
      </c>
      <c r="O8" s="23">
        <v>26.52</v>
      </c>
      <c r="P8" s="24">
        <v>9267.52</v>
      </c>
      <c r="Q8" s="25">
        <v>32451.35</v>
      </c>
      <c r="R8" s="22">
        <v>2180</v>
      </c>
      <c r="S8" s="23">
        <v>26.56</v>
      </c>
      <c r="T8" s="24">
        <v>15821.13</v>
      </c>
      <c r="U8" s="25">
        <v>44075.72</v>
      </c>
      <c r="V8" s="22">
        <v>2906</v>
      </c>
      <c r="W8" s="23">
        <v>27.62</v>
      </c>
      <c r="X8" s="24">
        <v>26123.599999999999</v>
      </c>
      <c r="Y8" s="25">
        <v>65558.929999999993</v>
      </c>
      <c r="Z8" s="22">
        <v>3282</v>
      </c>
      <c r="AA8" s="23">
        <v>29.28</v>
      </c>
      <c r="AB8" s="24">
        <v>33050.769999999997</v>
      </c>
      <c r="AC8" s="25">
        <v>80910.880000000005</v>
      </c>
      <c r="AD8" s="22">
        <v>3308</v>
      </c>
      <c r="AE8" s="23">
        <v>29.6</v>
      </c>
      <c r="AF8" s="24">
        <v>34394.370000000003</v>
      </c>
      <c r="AG8" s="25">
        <v>84691.95</v>
      </c>
      <c r="AH8" s="22">
        <v>3860</v>
      </c>
      <c r="AI8" s="23">
        <v>29.75</v>
      </c>
      <c r="AJ8" s="24">
        <v>40468.92</v>
      </c>
      <c r="AK8" s="25">
        <v>99797.759999999995</v>
      </c>
      <c r="AL8" s="22">
        <v>3913</v>
      </c>
      <c r="AM8" s="23">
        <v>30.88</v>
      </c>
      <c r="AN8" s="24">
        <v>41721.33</v>
      </c>
      <c r="AO8" s="25">
        <v>104229.79</v>
      </c>
      <c r="AP8" s="22">
        <v>3319</v>
      </c>
      <c r="AQ8" s="23">
        <v>31.47</v>
      </c>
      <c r="AR8" s="24">
        <v>39088.17</v>
      </c>
      <c r="AS8" s="25">
        <v>91482.16</v>
      </c>
      <c r="AT8" s="22">
        <v>3234</v>
      </c>
      <c r="AU8" s="23">
        <v>33.25</v>
      </c>
      <c r="AV8" s="24">
        <v>38664.089999999997</v>
      </c>
      <c r="AW8" s="25">
        <v>91162.41</v>
      </c>
      <c r="AX8" s="63">
        <v>2805</v>
      </c>
      <c r="AY8" s="64">
        <v>32.57</v>
      </c>
      <c r="AZ8" s="65">
        <v>32566.82</v>
      </c>
      <c r="BA8" s="66">
        <v>76788.929999999993</v>
      </c>
      <c r="BB8" s="22">
        <v>2704</v>
      </c>
      <c r="BC8" s="23">
        <v>33.799999999999997</v>
      </c>
      <c r="BD8" s="24">
        <v>36709.660000000003</v>
      </c>
      <c r="BE8" s="25">
        <v>78436.600000000006</v>
      </c>
      <c r="BF8" s="63">
        <v>3274</v>
      </c>
      <c r="BG8" s="64">
        <v>34.5</v>
      </c>
      <c r="BH8" s="65">
        <v>46254.84</v>
      </c>
      <c r="BI8" s="66">
        <v>98598.51</v>
      </c>
      <c r="BJ8" s="63">
        <v>2748</v>
      </c>
      <c r="BK8" s="64">
        <v>36.5</v>
      </c>
      <c r="BL8" s="65">
        <v>40065.49</v>
      </c>
      <c r="BM8" s="66">
        <v>85567.63</v>
      </c>
      <c r="BN8" s="22">
        <v>2986</v>
      </c>
      <c r="BO8" s="23">
        <v>34.909999999999997</v>
      </c>
      <c r="BP8" s="24">
        <v>44328.14</v>
      </c>
      <c r="BQ8" s="25">
        <v>92156.08</v>
      </c>
      <c r="BR8" s="22">
        <v>2761</v>
      </c>
      <c r="BS8" s="23">
        <v>36.01</v>
      </c>
      <c r="BT8" s="24">
        <v>41465.300000000003</v>
      </c>
      <c r="BU8" s="25">
        <v>86243.07</v>
      </c>
      <c r="BV8" s="22"/>
      <c r="BW8" s="23"/>
      <c r="BX8" s="24">
        <v>25175.5</v>
      </c>
      <c r="BY8" s="25">
        <v>52898.79</v>
      </c>
      <c r="BZ8" s="22">
        <v>2407.15</v>
      </c>
      <c r="CA8" s="23">
        <v>38.69</v>
      </c>
      <c r="CB8" s="24">
        <v>39022.025000000001</v>
      </c>
      <c r="CC8" s="25">
        <v>81993.124500000005</v>
      </c>
      <c r="CD8" s="22">
        <f t="shared" si="0"/>
        <v>19685.150000000001</v>
      </c>
      <c r="CE8" s="23">
        <f t="shared" si="3"/>
        <v>35.282857142857139</v>
      </c>
      <c r="CF8" s="24">
        <f t="shared" si="1"/>
        <v>280412.27500000002</v>
      </c>
      <c r="CG8" s="25">
        <f t="shared" si="2"/>
        <v>599783.94449999998</v>
      </c>
      <c r="CH8" s="1"/>
      <c r="CI8" s="1"/>
      <c r="CJ8" s="1"/>
      <c r="CK8" s="1"/>
      <c r="CL8" s="1"/>
      <c r="CM8" s="1"/>
    </row>
    <row r="9" spans="1:91" x14ac:dyDescent="0.2">
      <c r="A9" s="38" t="s">
        <v>120</v>
      </c>
      <c r="B9" s="22"/>
      <c r="C9" s="23"/>
      <c r="D9" s="24"/>
      <c r="E9" s="25"/>
      <c r="F9" s="22"/>
      <c r="G9" s="23"/>
      <c r="H9" s="24"/>
      <c r="I9" s="25"/>
      <c r="J9" s="22"/>
      <c r="K9" s="23"/>
      <c r="L9" s="24"/>
      <c r="M9" s="25"/>
      <c r="N9" s="22"/>
      <c r="O9" s="23"/>
      <c r="P9" s="24"/>
      <c r="Q9" s="25"/>
      <c r="R9" s="22"/>
      <c r="S9" s="23"/>
      <c r="T9" s="24"/>
      <c r="U9" s="25"/>
      <c r="V9" s="22"/>
      <c r="W9" s="23"/>
      <c r="X9" s="24"/>
      <c r="Y9" s="25"/>
      <c r="Z9" s="22"/>
      <c r="AA9" s="23"/>
      <c r="AB9" s="24"/>
      <c r="AC9" s="25"/>
      <c r="AD9" s="22"/>
      <c r="AE9" s="23"/>
      <c r="AF9" s="24"/>
      <c r="AG9" s="25"/>
      <c r="AH9" s="22"/>
      <c r="AI9" s="23"/>
      <c r="AJ9" s="24"/>
      <c r="AK9" s="25"/>
      <c r="AL9" s="22">
        <v>1</v>
      </c>
      <c r="AM9" s="23">
        <v>391</v>
      </c>
      <c r="AN9" s="24">
        <v>264.7</v>
      </c>
      <c r="AO9" s="25">
        <v>391</v>
      </c>
      <c r="AP9" s="22">
        <v>1713</v>
      </c>
      <c r="AQ9" s="23">
        <v>34.22</v>
      </c>
      <c r="AR9" s="24">
        <v>39250.75</v>
      </c>
      <c r="AS9" s="25">
        <v>58389</v>
      </c>
      <c r="AT9" s="22">
        <v>1984</v>
      </c>
      <c r="AU9" s="23">
        <v>33.92</v>
      </c>
      <c r="AV9" s="24">
        <v>42955.38</v>
      </c>
      <c r="AW9" s="25">
        <v>66935</v>
      </c>
      <c r="AX9" s="63">
        <v>1663</v>
      </c>
      <c r="AY9" s="64">
        <v>35.26</v>
      </c>
      <c r="AZ9" s="65">
        <v>36665.440000000002</v>
      </c>
      <c r="BA9" s="66">
        <v>58378</v>
      </c>
      <c r="BB9" s="22">
        <v>1978</v>
      </c>
      <c r="BC9" s="23">
        <v>33.15</v>
      </c>
      <c r="BD9" s="24">
        <v>43976.76</v>
      </c>
      <c r="BE9" s="25">
        <v>65346</v>
      </c>
      <c r="BF9" s="63">
        <v>2502</v>
      </c>
      <c r="BG9" s="64">
        <v>34.090000000000003</v>
      </c>
      <c r="BH9" s="65">
        <v>55790.15</v>
      </c>
      <c r="BI9" s="66">
        <v>84621</v>
      </c>
      <c r="BJ9" s="63">
        <v>2579</v>
      </c>
      <c r="BK9" s="64">
        <v>36.28</v>
      </c>
      <c r="BL9" s="65">
        <v>59918.25</v>
      </c>
      <c r="BM9" s="66">
        <v>93235</v>
      </c>
      <c r="BN9" s="22">
        <v>3253</v>
      </c>
      <c r="BO9" s="23">
        <v>34.51</v>
      </c>
      <c r="BP9" s="24">
        <v>71573.95</v>
      </c>
      <c r="BQ9" s="25">
        <v>112054.08</v>
      </c>
      <c r="BR9" s="22">
        <v>3004</v>
      </c>
      <c r="BS9" s="23">
        <v>34.340000000000003</v>
      </c>
      <c r="BT9" s="24">
        <v>64495.54</v>
      </c>
      <c r="BU9" s="25">
        <v>103097</v>
      </c>
      <c r="BV9" s="22"/>
      <c r="BW9" s="23"/>
      <c r="BX9" s="24">
        <v>40085.839999999997</v>
      </c>
      <c r="BY9" s="25">
        <v>68482</v>
      </c>
      <c r="BZ9" s="22">
        <v>2977.5499999999997</v>
      </c>
      <c r="CA9" s="23">
        <v>35.65</v>
      </c>
      <c r="CB9" s="24">
        <v>62133.051999999996</v>
      </c>
      <c r="CC9" s="25">
        <v>106147.09999999999</v>
      </c>
      <c r="CD9" s="22">
        <f t="shared" si="0"/>
        <v>17956.55</v>
      </c>
      <c r="CE9" s="23">
        <f t="shared" si="3"/>
        <v>34.754285714285714</v>
      </c>
      <c r="CF9" s="24">
        <f t="shared" si="1"/>
        <v>394553.14199999999</v>
      </c>
      <c r="CG9" s="25">
        <f t="shared" si="2"/>
        <v>622878.18000000005</v>
      </c>
      <c r="CH9" s="1"/>
      <c r="CI9" s="1"/>
      <c r="CJ9" s="1"/>
      <c r="CK9" s="1"/>
      <c r="CL9" s="1"/>
      <c r="CM9" s="1"/>
    </row>
    <row r="10" spans="1:91" x14ac:dyDescent="0.2">
      <c r="A10" s="38" t="s">
        <v>120</v>
      </c>
      <c r="B10" s="22">
        <v>5955</v>
      </c>
      <c r="C10" s="23">
        <v>30.83</v>
      </c>
      <c r="D10" s="24">
        <v>87407.65</v>
      </c>
      <c r="E10" s="25">
        <v>174677.77</v>
      </c>
      <c r="F10" s="22">
        <v>5870</v>
      </c>
      <c r="G10" s="23">
        <v>32.229999999999997</v>
      </c>
      <c r="H10" s="24">
        <v>93312.04</v>
      </c>
      <c r="I10" s="25">
        <v>181422.48</v>
      </c>
      <c r="J10" s="22">
        <v>4186</v>
      </c>
      <c r="K10" s="23">
        <v>31.1</v>
      </c>
      <c r="L10" s="24">
        <v>62034.73</v>
      </c>
      <c r="M10" s="25">
        <v>122333.84</v>
      </c>
      <c r="N10" s="22">
        <v>933</v>
      </c>
      <c r="O10" s="23">
        <v>31.34</v>
      </c>
      <c r="P10" s="24">
        <v>9798.7900000000009</v>
      </c>
      <c r="Q10" s="25">
        <v>25939.71</v>
      </c>
      <c r="R10" s="22">
        <v>1836</v>
      </c>
      <c r="S10" s="23">
        <v>31.36</v>
      </c>
      <c r="T10" s="24">
        <v>27083.7</v>
      </c>
      <c r="U10" s="25">
        <v>54038.85</v>
      </c>
      <c r="V10" s="22">
        <v>2945</v>
      </c>
      <c r="W10" s="23">
        <v>28.82</v>
      </c>
      <c r="X10" s="24">
        <v>39514.07</v>
      </c>
      <c r="Y10" s="25">
        <v>81534.39</v>
      </c>
      <c r="Z10" s="22">
        <v>3709</v>
      </c>
      <c r="AA10" s="23">
        <v>29.51</v>
      </c>
      <c r="AB10" s="24">
        <v>52525.53</v>
      </c>
      <c r="AC10" s="25">
        <v>106447.49</v>
      </c>
      <c r="AD10" s="22">
        <v>3896</v>
      </c>
      <c r="AE10" s="23">
        <v>31.83</v>
      </c>
      <c r="AF10" s="24">
        <v>59312.03</v>
      </c>
      <c r="AG10" s="25">
        <v>120247.31</v>
      </c>
      <c r="AH10" s="22">
        <v>3328</v>
      </c>
      <c r="AI10" s="23">
        <v>34.880000000000003</v>
      </c>
      <c r="AJ10" s="24">
        <v>54878.5</v>
      </c>
      <c r="AK10" s="25">
        <v>111655.74</v>
      </c>
      <c r="AL10" s="22">
        <v>4553</v>
      </c>
      <c r="AM10" s="23">
        <v>35.35</v>
      </c>
      <c r="AN10" s="24">
        <v>76319.070000000007</v>
      </c>
      <c r="AO10" s="25">
        <v>155759.62</v>
      </c>
      <c r="AP10" s="22">
        <v>3862</v>
      </c>
      <c r="AQ10" s="23">
        <v>35.25</v>
      </c>
      <c r="AR10" s="24">
        <v>65947.09</v>
      </c>
      <c r="AS10" s="25">
        <v>133444.54999999999</v>
      </c>
      <c r="AT10" s="22">
        <v>3083</v>
      </c>
      <c r="AU10" s="23">
        <v>35.36</v>
      </c>
      <c r="AV10" s="24">
        <v>52596.28</v>
      </c>
      <c r="AW10" s="25">
        <v>105661</v>
      </c>
      <c r="AX10" s="63">
        <v>2498</v>
      </c>
      <c r="AY10" s="64">
        <v>35.99</v>
      </c>
      <c r="AZ10" s="65">
        <v>43727.19</v>
      </c>
      <c r="BA10" s="66">
        <v>87224.34</v>
      </c>
      <c r="BB10" s="22">
        <v>2792</v>
      </c>
      <c r="BC10" s="23">
        <v>36.4</v>
      </c>
      <c r="BD10" s="24">
        <v>51385.11</v>
      </c>
      <c r="BE10" s="25">
        <v>97923.85</v>
      </c>
      <c r="BF10" s="63">
        <v>3894</v>
      </c>
      <c r="BG10" s="64">
        <v>37.9</v>
      </c>
      <c r="BH10" s="65">
        <v>76874.710000000006</v>
      </c>
      <c r="BI10" s="66">
        <v>142605.22</v>
      </c>
      <c r="BJ10" s="63">
        <v>3376</v>
      </c>
      <c r="BK10" s="64">
        <v>43.2</v>
      </c>
      <c r="BL10" s="65">
        <v>76393.75</v>
      </c>
      <c r="BM10" s="66">
        <v>141486</v>
      </c>
      <c r="BN10" s="22">
        <v>3361</v>
      </c>
      <c r="BO10" s="23">
        <v>39.07</v>
      </c>
      <c r="BP10" s="24">
        <v>68603.62</v>
      </c>
      <c r="BQ10" s="25">
        <v>127392.78</v>
      </c>
      <c r="BR10" s="22">
        <v>3677</v>
      </c>
      <c r="BS10" s="23">
        <v>37.979999999999997</v>
      </c>
      <c r="BT10" s="24">
        <v>72180.23</v>
      </c>
      <c r="BU10" s="25">
        <v>135210.15</v>
      </c>
      <c r="BV10" s="22"/>
      <c r="BW10" s="23"/>
      <c r="BX10" s="24">
        <v>47228.38</v>
      </c>
      <c r="BY10" s="25">
        <v>91244.87</v>
      </c>
      <c r="BZ10" s="22">
        <v>3692.1</v>
      </c>
      <c r="CA10" s="23">
        <v>39.19</v>
      </c>
      <c r="CB10" s="24">
        <v>73203.989000000001</v>
      </c>
      <c r="CC10" s="25">
        <v>141429.54849999998</v>
      </c>
      <c r="CD10" s="22">
        <f t="shared" si="0"/>
        <v>23290.1</v>
      </c>
      <c r="CE10" s="23">
        <f t="shared" si="3"/>
        <v>38.532857142857146</v>
      </c>
      <c r="CF10" s="24">
        <f t="shared" si="1"/>
        <v>462368.59899999999</v>
      </c>
      <c r="CG10" s="25">
        <f t="shared" si="2"/>
        <v>873271.88850000012</v>
      </c>
      <c r="CH10" s="1"/>
      <c r="CI10" s="1"/>
      <c r="CJ10" s="1"/>
      <c r="CK10" s="1"/>
      <c r="CL10" s="1"/>
      <c r="CM10" s="1"/>
    </row>
    <row r="11" spans="1:91" x14ac:dyDescent="0.2">
      <c r="A11" s="38" t="s">
        <v>120</v>
      </c>
      <c r="B11" s="22"/>
      <c r="C11" s="23"/>
      <c r="D11" s="24"/>
      <c r="E11" s="25"/>
      <c r="F11" s="22"/>
      <c r="G11" s="23"/>
      <c r="H11" s="24"/>
      <c r="I11" s="25"/>
      <c r="J11" s="22"/>
      <c r="K11" s="23"/>
      <c r="L11" s="24"/>
      <c r="M11" s="25"/>
      <c r="N11" s="22"/>
      <c r="O11" s="23"/>
      <c r="P11" s="24"/>
      <c r="Q11" s="25"/>
      <c r="R11" s="22"/>
      <c r="S11" s="23"/>
      <c r="T11" s="24"/>
      <c r="U11" s="25"/>
      <c r="V11" s="22"/>
      <c r="W11" s="23"/>
      <c r="X11" s="24"/>
      <c r="Y11" s="25"/>
      <c r="Z11" s="22"/>
      <c r="AA11" s="23"/>
      <c r="AB11" s="24"/>
      <c r="AC11" s="25"/>
      <c r="AD11" s="22"/>
      <c r="AE11" s="23"/>
      <c r="AF11" s="24"/>
      <c r="AG11" s="25"/>
      <c r="AH11" s="22"/>
      <c r="AI11" s="23"/>
      <c r="AJ11" s="24"/>
      <c r="AK11" s="25"/>
      <c r="AL11" s="22"/>
      <c r="AM11" s="23"/>
      <c r="AN11" s="24"/>
      <c r="AO11" s="25"/>
      <c r="AP11" s="22"/>
      <c r="AQ11" s="23"/>
      <c r="AR11" s="24"/>
      <c r="AS11" s="25"/>
      <c r="AT11" s="22">
        <v>5435</v>
      </c>
      <c r="AU11" s="23">
        <v>34.28</v>
      </c>
      <c r="AV11" s="24">
        <v>103336.62</v>
      </c>
      <c r="AW11" s="25">
        <v>184108.98</v>
      </c>
      <c r="AX11" s="63">
        <v>8341</v>
      </c>
      <c r="AY11" s="64">
        <v>43.05</v>
      </c>
      <c r="AZ11" s="65">
        <v>221981.41</v>
      </c>
      <c r="BA11" s="66">
        <v>358655.02</v>
      </c>
      <c r="BB11" s="22">
        <v>8394</v>
      </c>
      <c r="BC11" s="23">
        <v>39.46</v>
      </c>
      <c r="BD11" s="24">
        <v>209251.39</v>
      </c>
      <c r="BE11" s="25">
        <v>330470.02</v>
      </c>
      <c r="BF11" s="63">
        <v>6343</v>
      </c>
      <c r="BG11" s="64">
        <v>39.18</v>
      </c>
      <c r="BH11" s="65">
        <v>157844.68</v>
      </c>
      <c r="BI11" s="66">
        <v>248113.55</v>
      </c>
      <c r="BJ11" s="63">
        <v>7881</v>
      </c>
      <c r="BK11" s="64">
        <v>41.93</v>
      </c>
      <c r="BL11" s="65">
        <v>204050.05</v>
      </c>
      <c r="BM11" s="66">
        <v>329814.2</v>
      </c>
      <c r="BN11" s="22">
        <v>8600</v>
      </c>
      <c r="BO11" s="23">
        <v>40.83</v>
      </c>
      <c r="BP11" s="24">
        <v>219531.19</v>
      </c>
      <c r="BQ11" s="25">
        <v>351333.3</v>
      </c>
      <c r="BR11" s="22">
        <v>9696</v>
      </c>
      <c r="BS11" s="23">
        <v>41.79</v>
      </c>
      <c r="BT11" s="24">
        <v>245960.84</v>
      </c>
      <c r="BU11" s="25">
        <v>404044.2</v>
      </c>
      <c r="BV11" s="22"/>
      <c r="BW11" s="23"/>
      <c r="BX11" s="24">
        <v>175740.55</v>
      </c>
      <c r="BY11" s="25">
        <v>294152.09999999998</v>
      </c>
      <c r="BZ11" s="22">
        <v>10713.6</v>
      </c>
      <c r="CA11" s="23">
        <v>42.69</v>
      </c>
      <c r="CB11" s="24">
        <v>272397.85249999998</v>
      </c>
      <c r="CC11" s="25">
        <v>455935.755</v>
      </c>
      <c r="CD11" s="22">
        <f t="shared" si="0"/>
        <v>59968.6</v>
      </c>
      <c r="CE11" s="23">
        <f t="shared" si="3"/>
        <v>41.27571428571428</v>
      </c>
      <c r="CF11" s="24">
        <f t="shared" si="1"/>
        <v>1531017.4125000001</v>
      </c>
      <c r="CG11" s="25">
        <f t="shared" si="2"/>
        <v>2478366.0449999999</v>
      </c>
      <c r="CH11" s="1"/>
      <c r="CI11" s="1"/>
      <c r="CJ11" s="1"/>
      <c r="CK11" s="1"/>
      <c r="CL11" s="1"/>
      <c r="CM11" s="1"/>
    </row>
    <row r="12" spans="1:91" x14ac:dyDescent="0.2">
      <c r="A12" s="38" t="s">
        <v>120</v>
      </c>
      <c r="B12" s="22">
        <v>1579</v>
      </c>
      <c r="C12" s="23">
        <v>29.6</v>
      </c>
      <c r="D12" s="24">
        <v>28428.73</v>
      </c>
      <c r="E12" s="25">
        <v>46714</v>
      </c>
      <c r="F12" s="22">
        <v>1764</v>
      </c>
      <c r="G12" s="23">
        <v>31.24</v>
      </c>
      <c r="H12" s="24">
        <v>33510.81</v>
      </c>
      <c r="I12" s="25">
        <v>55065.84</v>
      </c>
      <c r="J12" s="22">
        <v>1053</v>
      </c>
      <c r="K12" s="23">
        <v>31.41</v>
      </c>
      <c r="L12" s="24">
        <v>19546.11</v>
      </c>
      <c r="M12" s="25">
        <v>33071.32</v>
      </c>
      <c r="N12" s="22"/>
      <c r="O12" s="23"/>
      <c r="P12" s="24"/>
      <c r="Q12" s="25"/>
      <c r="R12" s="22">
        <v>510</v>
      </c>
      <c r="S12" s="23">
        <v>31.53</v>
      </c>
      <c r="T12" s="24">
        <v>10356.540000000001</v>
      </c>
      <c r="U12" s="25">
        <v>16082</v>
      </c>
      <c r="V12" s="22">
        <v>774</v>
      </c>
      <c r="W12" s="23">
        <v>32.61</v>
      </c>
      <c r="X12" s="24">
        <v>15879.69</v>
      </c>
      <c r="Y12" s="25">
        <v>25211.5</v>
      </c>
      <c r="Z12" s="22">
        <v>1175</v>
      </c>
      <c r="AA12" s="23">
        <v>30.41</v>
      </c>
      <c r="AB12" s="24">
        <v>23086.81</v>
      </c>
      <c r="AC12" s="25">
        <v>35695</v>
      </c>
      <c r="AD12" s="22">
        <v>1538</v>
      </c>
      <c r="AE12" s="23">
        <v>31.52</v>
      </c>
      <c r="AF12" s="24">
        <v>29944.38</v>
      </c>
      <c r="AG12" s="25">
        <v>48219</v>
      </c>
      <c r="AH12" s="22">
        <v>3170</v>
      </c>
      <c r="AI12" s="23">
        <v>31.37</v>
      </c>
      <c r="AJ12" s="24">
        <v>59331</v>
      </c>
      <c r="AK12" s="25">
        <v>99250</v>
      </c>
      <c r="AL12" s="22">
        <v>4352</v>
      </c>
      <c r="AM12" s="23">
        <v>30.61</v>
      </c>
      <c r="AN12" s="24">
        <v>79107.37</v>
      </c>
      <c r="AO12" s="25">
        <v>133129.53</v>
      </c>
      <c r="AP12" s="22">
        <v>3542</v>
      </c>
      <c r="AQ12" s="23">
        <v>32.700000000000003</v>
      </c>
      <c r="AR12" s="24">
        <v>70333.87</v>
      </c>
      <c r="AS12" s="25">
        <v>115662.9</v>
      </c>
      <c r="AT12" s="22">
        <v>3196</v>
      </c>
      <c r="AU12" s="23">
        <v>33.270000000000003</v>
      </c>
      <c r="AV12" s="24">
        <v>64088.66</v>
      </c>
      <c r="AW12" s="25">
        <v>106096.98</v>
      </c>
      <c r="AX12" s="63">
        <v>2763</v>
      </c>
      <c r="AY12" s="64">
        <v>33.11</v>
      </c>
      <c r="AZ12" s="65">
        <v>54467.22</v>
      </c>
      <c r="BA12" s="66">
        <v>91319</v>
      </c>
      <c r="BB12" s="22">
        <v>2016</v>
      </c>
      <c r="BC12" s="23">
        <v>34.17</v>
      </c>
      <c r="BD12" s="24">
        <v>42339.93</v>
      </c>
      <c r="BE12" s="25">
        <v>68672</v>
      </c>
      <c r="BF12" s="63">
        <v>2653</v>
      </c>
      <c r="BG12" s="64">
        <v>33.14</v>
      </c>
      <c r="BH12" s="65">
        <v>53185.98</v>
      </c>
      <c r="BI12" s="66">
        <v>87685.5</v>
      </c>
      <c r="BJ12" s="63">
        <v>2888</v>
      </c>
      <c r="BK12" s="64">
        <v>31.64</v>
      </c>
      <c r="BL12" s="65">
        <v>54689.94</v>
      </c>
      <c r="BM12" s="66">
        <v>90909</v>
      </c>
      <c r="BN12" s="22">
        <v>3681</v>
      </c>
      <c r="BO12" s="23">
        <v>31.03</v>
      </c>
      <c r="BP12" s="24">
        <v>68019.360000000001</v>
      </c>
      <c r="BQ12" s="25">
        <v>113158.5</v>
      </c>
      <c r="BR12" s="22">
        <v>4401</v>
      </c>
      <c r="BS12" s="23">
        <v>30.18</v>
      </c>
      <c r="BT12" s="24">
        <v>75500.160000000003</v>
      </c>
      <c r="BU12" s="25">
        <v>132519.32</v>
      </c>
      <c r="BV12" s="22"/>
      <c r="BW12" s="23"/>
      <c r="BX12" s="24">
        <v>60588.51</v>
      </c>
      <c r="BY12" s="25">
        <v>113313.5</v>
      </c>
      <c r="BZ12" s="22">
        <v>5748.95</v>
      </c>
      <c r="CA12" s="23">
        <v>30.57</v>
      </c>
      <c r="CB12" s="24">
        <v>93912.190500000012</v>
      </c>
      <c r="CC12" s="25">
        <v>175635.92500000002</v>
      </c>
      <c r="CD12" s="22">
        <f t="shared" si="0"/>
        <v>24150.95</v>
      </c>
      <c r="CE12" s="23">
        <f t="shared" si="3"/>
        <v>31.977142857142859</v>
      </c>
      <c r="CF12" s="24">
        <f t="shared" si="1"/>
        <v>442114.78049999999</v>
      </c>
      <c r="CG12" s="25">
        <f t="shared" si="2"/>
        <v>759899.24500000011</v>
      </c>
      <c r="CH12" s="1"/>
      <c r="CI12" s="1"/>
      <c r="CJ12" s="1"/>
      <c r="CK12" s="1"/>
      <c r="CL12" s="1"/>
      <c r="CM12" s="1"/>
    </row>
    <row r="13" spans="1:91" x14ac:dyDescent="0.2">
      <c r="A13" s="38" t="s">
        <v>120</v>
      </c>
      <c r="B13" s="22"/>
      <c r="C13" s="23"/>
      <c r="D13" s="24"/>
      <c r="E13" s="25"/>
      <c r="F13" s="22"/>
      <c r="G13" s="23"/>
      <c r="H13" s="24"/>
      <c r="I13" s="25"/>
      <c r="J13" s="22"/>
      <c r="K13" s="23"/>
      <c r="L13" s="24"/>
      <c r="M13" s="25"/>
      <c r="N13" s="22"/>
      <c r="O13" s="23"/>
      <c r="P13" s="24"/>
      <c r="Q13" s="25"/>
      <c r="R13" s="22"/>
      <c r="S13" s="23"/>
      <c r="T13" s="24"/>
      <c r="U13" s="25"/>
      <c r="V13" s="22"/>
      <c r="W13" s="23"/>
      <c r="X13" s="24"/>
      <c r="Y13" s="25"/>
      <c r="Z13" s="22">
        <v>683</v>
      </c>
      <c r="AA13" s="23">
        <v>23.39</v>
      </c>
      <c r="AB13" s="24">
        <v>8773.81</v>
      </c>
      <c r="AC13" s="25">
        <v>15962.2</v>
      </c>
      <c r="AD13" s="22">
        <v>3368</v>
      </c>
      <c r="AE13" s="23">
        <v>24.03</v>
      </c>
      <c r="AF13" s="24">
        <v>44944.34</v>
      </c>
      <c r="AG13" s="25">
        <v>80615</v>
      </c>
      <c r="AH13" s="22">
        <v>3036</v>
      </c>
      <c r="AI13" s="23">
        <v>24.61</v>
      </c>
      <c r="AJ13" s="24">
        <v>41735.660000000003</v>
      </c>
      <c r="AK13" s="25">
        <v>73841</v>
      </c>
      <c r="AL13" s="22">
        <v>2773</v>
      </c>
      <c r="AM13" s="23">
        <v>25.98</v>
      </c>
      <c r="AN13" s="24">
        <v>42288.55</v>
      </c>
      <c r="AO13" s="25">
        <v>71752.639999999999</v>
      </c>
      <c r="AP13" s="22">
        <v>1860</v>
      </c>
      <c r="AQ13" s="23">
        <v>27.09</v>
      </c>
      <c r="AR13" s="24">
        <v>29488.87</v>
      </c>
      <c r="AS13" s="25">
        <v>49708.78</v>
      </c>
      <c r="AT13" s="22">
        <v>2067</v>
      </c>
      <c r="AU13" s="23">
        <v>26.93</v>
      </c>
      <c r="AV13" s="24">
        <v>32860.089999999997</v>
      </c>
      <c r="AW13" s="25">
        <v>55407.35</v>
      </c>
      <c r="AX13" s="63">
        <v>1681</v>
      </c>
      <c r="AY13" s="64">
        <v>28.13</v>
      </c>
      <c r="AZ13" s="65">
        <v>27841.13</v>
      </c>
      <c r="BA13" s="66">
        <v>47254</v>
      </c>
      <c r="BB13" s="22">
        <v>2949</v>
      </c>
      <c r="BC13" s="23">
        <v>27.92</v>
      </c>
      <c r="BD13" s="24">
        <v>47150.26</v>
      </c>
      <c r="BE13" s="25">
        <v>81525.5</v>
      </c>
      <c r="BF13" s="63">
        <v>5655</v>
      </c>
      <c r="BG13" s="64">
        <v>29.13</v>
      </c>
      <c r="BH13" s="65">
        <v>93951.56</v>
      </c>
      <c r="BI13" s="66">
        <v>163179</v>
      </c>
      <c r="BJ13" s="63">
        <v>5861</v>
      </c>
      <c r="BK13" s="64">
        <v>31.33</v>
      </c>
      <c r="BL13" s="65">
        <v>106699.67</v>
      </c>
      <c r="BM13" s="66">
        <v>181711</v>
      </c>
      <c r="BN13" s="22">
        <v>10560</v>
      </c>
      <c r="BO13" s="23">
        <v>30.92</v>
      </c>
      <c r="BP13" s="24">
        <v>190295.99</v>
      </c>
      <c r="BQ13" s="25">
        <v>325312</v>
      </c>
      <c r="BR13" s="22">
        <v>15614</v>
      </c>
      <c r="BS13" s="23">
        <v>34.619999999999997</v>
      </c>
      <c r="BT13" s="24">
        <v>306209.23</v>
      </c>
      <c r="BU13" s="25">
        <v>539030.5</v>
      </c>
      <c r="BV13" s="22"/>
      <c r="BW13" s="23"/>
      <c r="BX13" s="24">
        <v>310176.46999999997</v>
      </c>
      <c r="BY13" s="25">
        <v>541885.5</v>
      </c>
      <c r="BZ13" s="22">
        <v>17701</v>
      </c>
      <c r="CA13" s="23">
        <v>47.54</v>
      </c>
      <c r="CB13" s="24">
        <v>480773.52849999996</v>
      </c>
      <c r="CC13" s="25">
        <v>839922.52500000002</v>
      </c>
      <c r="CD13" s="22">
        <f t="shared" si="0"/>
        <v>60021</v>
      </c>
      <c r="CE13" s="23">
        <f t="shared" si="3"/>
        <v>32.798571428571428</v>
      </c>
      <c r="CF13" s="24">
        <f t="shared" si="1"/>
        <v>1252921.3684999999</v>
      </c>
      <c r="CG13" s="25">
        <f t="shared" si="2"/>
        <v>2177934.5249999999</v>
      </c>
      <c r="CH13" s="1"/>
      <c r="CI13" s="1"/>
      <c r="CJ13" s="1"/>
      <c r="CK13" s="1"/>
      <c r="CL13" s="1"/>
      <c r="CM13" s="1"/>
    </row>
    <row r="14" spans="1:91" x14ac:dyDescent="0.2">
      <c r="A14" s="38" t="s">
        <v>120</v>
      </c>
      <c r="B14" s="22">
        <v>4457</v>
      </c>
      <c r="C14" s="23">
        <v>26.55</v>
      </c>
      <c r="D14" s="24">
        <v>47279.11</v>
      </c>
      <c r="E14" s="25">
        <v>105952.52</v>
      </c>
      <c r="F14" s="22">
        <v>5322</v>
      </c>
      <c r="G14" s="23">
        <v>27.09</v>
      </c>
      <c r="H14" s="24">
        <v>61817.14</v>
      </c>
      <c r="I14" s="25">
        <v>129865.87</v>
      </c>
      <c r="J14" s="22">
        <v>3660</v>
      </c>
      <c r="K14" s="23">
        <v>26.34</v>
      </c>
      <c r="L14" s="24">
        <v>39904.75</v>
      </c>
      <c r="M14" s="25">
        <v>86814.84</v>
      </c>
      <c r="N14" s="22">
        <v>604</v>
      </c>
      <c r="O14" s="23">
        <v>23.93</v>
      </c>
      <c r="P14" s="24">
        <v>2993.61</v>
      </c>
      <c r="Q14" s="25">
        <v>9946.1</v>
      </c>
      <c r="R14" s="22">
        <v>1423</v>
      </c>
      <c r="S14" s="23">
        <v>26.87</v>
      </c>
      <c r="T14" s="24">
        <v>17544.990000000002</v>
      </c>
      <c r="U14" s="25">
        <v>34926.99</v>
      </c>
      <c r="V14" s="22">
        <v>2908</v>
      </c>
      <c r="W14" s="23">
        <v>27.52</v>
      </c>
      <c r="X14" s="24">
        <v>36315.519999999997</v>
      </c>
      <c r="Y14" s="25">
        <v>75199.75</v>
      </c>
      <c r="Z14" s="22">
        <v>2920</v>
      </c>
      <c r="AA14" s="23">
        <v>27.14</v>
      </c>
      <c r="AB14" s="24">
        <v>35342.699999999997</v>
      </c>
      <c r="AC14" s="25">
        <v>75156.73</v>
      </c>
      <c r="AD14" s="22">
        <v>3450</v>
      </c>
      <c r="AE14" s="23">
        <v>29.3</v>
      </c>
      <c r="AF14" s="24">
        <v>43281.22</v>
      </c>
      <c r="AG14" s="25">
        <v>97139.97</v>
      </c>
      <c r="AH14" s="22">
        <v>4420</v>
      </c>
      <c r="AI14" s="23">
        <v>30.67</v>
      </c>
      <c r="AJ14" s="24">
        <v>59536.82</v>
      </c>
      <c r="AK14" s="25">
        <v>130902.26</v>
      </c>
      <c r="AL14" s="22">
        <v>5234</v>
      </c>
      <c r="AM14" s="23">
        <v>29.24</v>
      </c>
      <c r="AN14" s="24">
        <v>66951.41</v>
      </c>
      <c r="AO14" s="25">
        <v>148168.07999999999</v>
      </c>
      <c r="AP14" s="22">
        <v>3936</v>
      </c>
      <c r="AQ14" s="23">
        <v>30.28</v>
      </c>
      <c r="AR14" s="24">
        <v>54631.77</v>
      </c>
      <c r="AS14" s="25">
        <v>114774.13</v>
      </c>
      <c r="AT14" s="22">
        <v>3650</v>
      </c>
      <c r="AU14" s="23">
        <v>30.86</v>
      </c>
      <c r="AV14" s="24">
        <v>52000.51</v>
      </c>
      <c r="AW14" s="25">
        <v>108533.11</v>
      </c>
      <c r="AX14" s="63">
        <v>2924</v>
      </c>
      <c r="AY14" s="64">
        <v>32.979999999999997</v>
      </c>
      <c r="AZ14" s="65">
        <v>44173.46</v>
      </c>
      <c r="BA14" s="66">
        <v>93258.04</v>
      </c>
      <c r="BB14" s="22">
        <v>3906</v>
      </c>
      <c r="BC14" s="23">
        <v>33.619999999999997</v>
      </c>
      <c r="BD14" s="24">
        <v>64912.35</v>
      </c>
      <c r="BE14" s="25">
        <v>128181.5</v>
      </c>
      <c r="BF14" s="63">
        <v>4573</v>
      </c>
      <c r="BG14" s="64">
        <v>32.89</v>
      </c>
      <c r="BH14" s="65">
        <v>75633.070000000007</v>
      </c>
      <c r="BI14" s="66">
        <v>146568.32999999999</v>
      </c>
      <c r="BJ14" s="63">
        <v>3220</v>
      </c>
      <c r="BK14" s="64">
        <v>34.89</v>
      </c>
      <c r="BL14" s="65">
        <v>59441.06</v>
      </c>
      <c r="BM14" s="66">
        <v>110355.72</v>
      </c>
      <c r="BN14" s="22">
        <v>3658</v>
      </c>
      <c r="BO14" s="23">
        <v>34.6</v>
      </c>
      <c r="BP14" s="24">
        <v>66009.990000000005</v>
      </c>
      <c r="BQ14" s="25">
        <v>124593.52</v>
      </c>
      <c r="BR14" s="22">
        <v>4260</v>
      </c>
      <c r="BS14" s="23">
        <v>35.85</v>
      </c>
      <c r="BT14" s="24">
        <v>78869.23</v>
      </c>
      <c r="BU14" s="25">
        <v>150230.1</v>
      </c>
      <c r="BV14" s="22"/>
      <c r="BW14" s="23"/>
      <c r="BX14" s="24">
        <v>49507.39</v>
      </c>
      <c r="BY14" s="25">
        <v>97575.64</v>
      </c>
      <c r="BZ14" s="22">
        <v>4329.1500000000005</v>
      </c>
      <c r="CA14" s="23">
        <v>35.36</v>
      </c>
      <c r="CB14" s="24">
        <v>76736.454499999993</v>
      </c>
      <c r="CC14" s="25">
        <v>151242.242</v>
      </c>
      <c r="CD14" s="22">
        <f t="shared" si="0"/>
        <v>26870.15</v>
      </c>
      <c r="CE14" s="23">
        <f t="shared" si="3"/>
        <v>34.312857142857141</v>
      </c>
      <c r="CF14" s="24">
        <f t="shared" si="1"/>
        <v>465775.61449999997</v>
      </c>
      <c r="CG14" s="25">
        <f t="shared" si="2"/>
        <v>904429.45199999993</v>
      </c>
      <c r="CH14" s="1"/>
      <c r="CI14" s="1"/>
      <c r="CJ14" s="1"/>
      <c r="CK14" s="1"/>
      <c r="CL14" s="1"/>
      <c r="CM14" s="1"/>
    </row>
    <row r="15" spans="1:91" x14ac:dyDescent="0.2">
      <c r="A15" s="38" t="s">
        <v>120</v>
      </c>
      <c r="B15" s="22"/>
      <c r="C15" s="23"/>
      <c r="D15" s="24"/>
      <c r="E15" s="25"/>
      <c r="F15" s="22"/>
      <c r="G15" s="23"/>
      <c r="H15" s="24"/>
      <c r="I15" s="25"/>
      <c r="J15" s="22"/>
      <c r="K15" s="23"/>
      <c r="L15" s="24"/>
      <c r="M15" s="25"/>
      <c r="N15" s="22"/>
      <c r="O15" s="23"/>
      <c r="P15" s="24"/>
      <c r="Q15" s="25"/>
      <c r="R15" s="22"/>
      <c r="S15" s="23"/>
      <c r="T15" s="24"/>
      <c r="U15" s="25"/>
      <c r="V15" s="22"/>
      <c r="W15" s="23"/>
      <c r="X15" s="24"/>
      <c r="Y15" s="25"/>
      <c r="Z15" s="22"/>
      <c r="AA15" s="23"/>
      <c r="AB15" s="24"/>
      <c r="AC15" s="25"/>
      <c r="AD15" s="22"/>
      <c r="AE15" s="23"/>
      <c r="AF15" s="24"/>
      <c r="AG15" s="25"/>
      <c r="AH15" s="22"/>
      <c r="AI15" s="23"/>
      <c r="AJ15" s="24"/>
      <c r="AK15" s="25"/>
      <c r="AL15" s="22"/>
      <c r="AM15" s="23"/>
      <c r="AN15" s="24"/>
      <c r="AO15" s="25"/>
      <c r="AP15" s="22"/>
      <c r="AQ15" s="23"/>
      <c r="AR15" s="24"/>
      <c r="AS15" s="25"/>
      <c r="AT15" s="22"/>
      <c r="AU15" s="23"/>
      <c r="AV15" s="24"/>
      <c r="AW15" s="25"/>
      <c r="AX15" s="63"/>
      <c r="AY15" s="64"/>
      <c r="AZ15" s="65"/>
      <c r="BA15" s="66"/>
      <c r="BB15" s="22"/>
      <c r="BC15" s="23"/>
      <c r="BD15" s="24"/>
      <c r="BE15" s="25"/>
      <c r="BF15" s="63"/>
      <c r="BG15" s="64"/>
      <c r="BH15" s="65"/>
      <c r="BI15" s="66"/>
      <c r="BJ15" s="63"/>
      <c r="BK15" s="64"/>
      <c r="BL15" s="65"/>
      <c r="BM15" s="66"/>
      <c r="BN15" s="22"/>
      <c r="BO15" s="23"/>
      <c r="BP15" s="24"/>
      <c r="BQ15" s="25"/>
      <c r="BR15" s="22">
        <v>120</v>
      </c>
      <c r="BS15" s="23">
        <v>35.76</v>
      </c>
      <c r="BT15" s="24">
        <v>2564.29</v>
      </c>
      <c r="BU15" s="25">
        <v>4251</v>
      </c>
      <c r="BV15" s="22"/>
      <c r="BW15" s="23"/>
      <c r="BX15" s="24">
        <v>34026.199999999997</v>
      </c>
      <c r="BY15" s="25">
        <v>58939</v>
      </c>
      <c r="BZ15" s="22">
        <v>2343.6</v>
      </c>
      <c r="CA15" s="23">
        <v>39.119999999999997</v>
      </c>
      <c r="CB15" s="24">
        <v>52740.61</v>
      </c>
      <c r="CC15" s="25">
        <v>91355.45</v>
      </c>
      <c r="CD15" s="22">
        <f t="shared" si="0"/>
        <v>2463.6</v>
      </c>
      <c r="CE15" s="23">
        <f t="shared" si="3"/>
        <v>37.44</v>
      </c>
      <c r="CF15" s="24">
        <f t="shared" si="1"/>
        <v>55304.9</v>
      </c>
      <c r="CG15" s="25">
        <f t="shared" si="2"/>
        <v>95606.45</v>
      </c>
      <c r="CH15" s="1"/>
      <c r="CI15" s="1"/>
      <c r="CJ15" s="1"/>
      <c r="CK15" s="1"/>
      <c r="CL15" s="1"/>
      <c r="CM15" s="1"/>
    </row>
    <row r="16" spans="1:91" x14ac:dyDescent="0.2">
      <c r="A16" s="38" t="s">
        <v>122</v>
      </c>
      <c r="B16" s="22">
        <v>5361</v>
      </c>
      <c r="C16" s="23">
        <v>28.42</v>
      </c>
      <c r="D16" s="24">
        <v>57118.66</v>
      </c>
      <c r="E16" s="25">
        <v>134348.54</v>
      </c>
      <c r="F16" s="22">
        <v>5403</v>
      </c>
      <c r="G16" s="23">
        <v>28.98</v>
      </c>
      <c r="H16" s="24">
        <v>64315.78</v>
      </c>
      <c r="I16" s="25">
        <v>143093.29</v>
      </c>
      <c r="J16" s="22">
        <v>4639</v>
      </c>
      <c r="K16" s="23">
        <v>29.21</v>
      </c>
      <c r="L16" s="24">
        <v>53088.32</v>
      </c>
      <c r="M16" s="25">
        <v>120928.97</v>
      </c>
      <c r="N16" s="22">
        <v>2065</v>
      </c>
      <c r="O16" s="23">
        <v>26.45</v>
      </c>
      <c r="P16" s="24">
        <v>12817.41</v>
      </c>
      <c r="Q16" s="25">
        <v>40917.879999999997</v>
      </c>
      <c r="R16" s="22">
        <v>1484</v>
      </c>
      <c r="S16" s="23">
        <v>25.98</v>
      </c>
      <c r="T16" s="24">
        <v>13051.93</v>
      </c>
      <c r="U16" s="25">
        <v>32265.64</v>
      </c>
      <c r="V16" s="22">
        <v>2518</v>
      </c>
      <c r="W16" s="23">
        <v>41.69</v>
      </c>
      <c r="X16" s="24">
        <v>49082.86</v>
      </c>
      <c r="Y16" s="25">
        <v>101343</v>
      </c>
      <c r="Z16" s="22">
        <v>3455</v>
      </c>
      <c r="AA16" s="23">
        <v>41.76</v>
      </c>
      <c r="AB16" s="24">
        <v>63477.599999999999</v>
      </c>
      <c r="AC16" s="25">
        <v>138899.70000000001</v>
      </c>
      <c r="AD16" s="22">
        <v>3421</v>
      </c>
      <c r="AE16" s="23">
        <v>42.04</v>
      </c>
      <c r="AF16" s="24">
        <v>61692.71</v>
      </c>
      <c r="AG16" s="25">
        <v>138827</v>
      </c>
      <c r="AH16" s="22">
        <v>4746</v>
      </c>
      <c r="AI16" s="23">
        <v>42.01</v>
      </c>
      <c r="AJ16" s="24">
        <v>87453.32</v>
      </c>
      <c r="AK16" s="25">
        <v>194151.5</v>
      </c>
      <c r="AL16" s="22">
        <v>5291</v>
      </c>
      <c r="AM16" s="23">
        <v>44.51</v>
      </c>
      <c r="AN16" s="24">
        <v>100177.85</v>
      </c>
      <c r="AO16" s="25">
        <v>229724.07</v>
      </c>
      <c r="AP16" s="22">
        <v>4586</v>
      </c>
      <c r="AQ16" s="23">
        <v>44.25</v>
      </c>
      <c r="AR16" s="24">
        <v>93148.54</v>
      </c>
      <c r="AS16" s="25">
        <v>196779.72</v>
      </c>
      <c r="AT16" s="22">
        <v>4201</v>
      </c>
      <c r="AU16" s="23">
        <v>45.82</v>
      </c>
      <c r="AV16" s="24">
        <v>88285.88</v>
      </c>
      <c r="AW16" s="25">
        <v>185678.33</v>
      </c>
      <c r="AX16" s="63">
        <v>3352</v>
      </c>
      <c r="AY16" s="64">
        <v>48.59</v>
      </c>
      <c r="AZ16" s="65">
        <v>71573.56</v>
      </c>
      <c r="BA16" s="66">
        <v>157477.6</v>
      </c>
      <c r="BB16" s="22">
        <v>3685</v>
      </c>
      <c r="BC16" s="23">
        <v>48.32</v>
      </c>
      <c r="BD16" s="24">
        <v>77249.600000000006</v>
      </c>
      <c r="BE16" s="25">
        <v>172292.77</v>
      </c>
      <c r="BF16" s="63">
        <v>4445</v>
      </c>
      <c r="BG16" s="64">
        <v>51.33</v>
      </c>
      <c r="BH16" s="65">
        <v>108425.49</v>
      </c>
      <c r="BI16" s="66">
        <v>222297.1</v>
      </c>
      <c r="BJ16" s="63">
        <v>4417</v>
      </c>
      <c r="BK16" s="64">
        <v>52.37</v>
      </c>
      <c r="BL16" s="65">
        <v>112953.96</v>
      </c>
      <c r="BM16" s="66">
        <v>224992.87</v>
      </c>
      <c r="BN16" s="22">
        <v>3926</v>
      </c>
      <c r="BO16" s="23">
        <v>52.25</v>
      </c>
      <c r="BP16" s="24">
        <v>99030.37</v>
      </c>
      <c r="BQ16" s="25">
        <v>200814.4</v>
      </c>
      <c r="BR16" s="22">
        <v>3730</v>
      </c>
      <c r="BS16" s="23">
        <v>52.97</v>
      </c>
      <c r="BT16" s="24">
        <v>96428.01</v>
      </c>
      <c r="BU16" s="25">
        <v>192569.78</v>
      </c>
      <c r="BV16" s="22"/>
      <c r="BW16" s="23"/>
      <c r="BX16" s="24">
        <v>44932.34</v>
      </c>
      <c r="BY16" s="25">
        <v>94112.8</v>
      </c>
      <c r="BZ16" s="22">
        <v>2971.35</v>
      </c>
      <c r="CA16" s="23">
        <v>50.73</v>
      </c>
      <c r="CB16" s="24">
        <v>69645.126999999993</v>
      </c>
      <c r="CC16" s="25">
        <v>145874.84</v>
      </c>
      <c r="CD16" s="22">
        <f t="shared" si="0"/>
        <v>26526.35</v>
      </c>
      <c r="CE16" s="23">
        <f t="shared" si="3"/>
        <v>50.937142857142867</v>
      </c>
      <c r="CF16" s="24">
        <f t="shared" si="1"/>
        <v>635306.11699999997</v>
      </c>
      <c r="CG16" s="25">
        <f t="shared" si="2"/>
        <v>1316319.3600000001</v>
      </c>
      <c r="CH16" s="1"/>
      <c r="CI16" s="1"/>
      <c r="CJ16" s="1"/>
      <c r="CK16" s="1"/>
      <c r="CL16" s="1"/>
      <c r="CM16" s="1"/>
    </row>
    <row r="17" spans="1:91" x14ac:dyDescent="0.2">
      <c r="A17" s="38" t="s">
        <v>122</v>
      </c>
      <c r="B17" s="22"/>
      <c r="C17" s="23"/>
      <c r="D17" s="24"/>
      <c r="E17" s="25"/>
      <c r="F17" s="22"/>
      <c r="G17" s="23"/>
      <c r="H17" s="24"/>
      <c r="I17" s="25"/>
      <c r="J17" s="22"/>
      <c r="K17" s="23"/>
      <c r="L17" s="24"/>
      <c r="M17" s="25"/>
      <c r="N17" s="22"/>
      <c r="O17" s="23"/>
      <c r="P17" s="24"/>
      <c r="Q17" s="25"/>
      <c r="R17" s="22"/>
      <c r="S17" s="23"/>
      <c r="T17" s="24"/>
      <c r="U17" s="25"/>
      <c r="V17" s="22"/>
      <c r="W17" s="23"/>
      <c r="X17" s="24"/>
      <c r="Y17" s="25"/>
      <c r="Z17" s="22"/>
      <c r="AA17" s="23"/>
      <c r="AB17" s="24"/>
      <c r="AC17" s="25"/>
      <c r="AD17" s="22"/>
      <c r="AE17" s="23"/>
      <c r="AF17" s="24"/>
      <c r="AG17" s="25"/>
      <c r="AH17" s="22"/>
      <c r="AI17" s="23"/>
      <c r="AJ17" s="24"/>
      <c r="AK17" s="25"/>
      <c r="AL17" s="22"/>
      <c r="AM17" s="23"/>
      <c r="AN17" s="24"/>
      <c r="AO17" s="25"/>
      <c r="AP17" s="22"/>
      <c r="AQ17" s="23"/>
      <c r="AR17" s="24"/>
      <c r="AS17" s="25"/>
      <c r="AT17" s="22">
        <v>702</v>
      </c>
      <c r="AU17" s="23">
        <v>61.67</v>
      </c>
      <c r="AV17" s="24">
        <v>21306.26</v>
      </c>
      <c r="AW17" s="25">
        <v>43242</v>
      </c>
      <c r="AX17" s="63">
        <v>1794</v>
      </c>
      <c r="AY17" s="64">
        <v>36.89</v>
      </c>
      <c r="AZ17" s="65">
        <v>30323.02</v>
      </c>
      <c r="BA17" s="66">
        <v>66156.429999999993</v>
      </c>
      <c r="BB17" s="22">
        <v>2282</v>
      </c>
      <c r="BC17" s="23">
        <v>36.96</v>
      </c>
      <c r="BD17" s="24">
        <v>41372.370000000003</v>
      </c>
      <c r="BE17" s="25">
        <v>84024.62</v>
      </c>
      <c r="BF17" s="63">
        <v>2863</v>
      </c>
      <c r="BG17" s="64">
        <v>35.17</v>
      </c>
      <c r="BH17" s="65">
        <v>51632.09</v>
      </c>
      <c r="BI17" s="66">
        <v>100393.8</v>
      </c>
      <c r="BJ17" s="63">
        <v>2141</v>
      </c>
      <c r="BK17" s="64">
        <v>37.61</v>
      </c>
      <c r="BL17" s="65">
        <v>40606.06</v>
      </c>
      <c r="BM17" s="66">
        <v>80149.919999999998</v>
      </c>
      <c r="BN17" s="22">
        <v>2222</v>
      </c>
      <c r="BO17" s="23">
        <v>35.58</v>
      </c>
      <c r="BP17" s="24">
        <v>39175.980000000003</v>
      </c>
      <c r="BQ17" s="25">
        <v>78452</v>
      </c>
      <c r="BR17" s="22">
        <v>2802</v>
      </c>
      <c r="BS17" s="23">
        <v>31.84</v>
      </c>
      <c r="BT17" s="24">
        <v>44107.42</v>
      </c>
      <c r="BU17" s="25">
        <v>88778.68</v>
      </c>
      <c r="BV17" s="22"/>
      <c r="BW17" s="23"/>
      <c r="BX17" s="24">
        <v>34926.97</v>
      </c>
      <c r="BY17" s="25">
        <v>70583.5</v>
      </c>
      <c r="BZ17" s="22">
        <v>3341.7999999999997</v>
      </c>
      <c r="CA17" s="23">
        <v>32.909999999999997</v>
      </c>
      <c r="CB17" s="24">
        <v>54136.803500000002</v>
      </c>
      <c r="CC17" s="25">
        <v>109404.425</v>
      </c>
      <c r="CD17" s="22">
        <f t="shared" si="0"/>
        <v>17445.8</v>
      </c>
      <c r="CE17" s="23">
        <f t="shared" si="3"/>
        <v>35.279999999999994</v>
      </c>
      <c r="CF17" s="24">
        <f t="shared" si="1"/>
        <v>301353.74349999998</v>
      </c>
      <c r="CG17" s="25">
        <f t="shared" si="2"/>
        <v>607359.875</v>
      </c>
      <c r="CH17" s="1"/>
      <c r="CI17" s="1"/>
      <c r="CJ17" s="1"/>
      <c r="CK17" s="1"/>
      <c r="CL17" s="1"/>
      <c r="CM17" s="1"/>
    </row>
    <row r="18" spans="1:91" x14ac:dyDescent="0.2">
      <c r="A18" s="38" t="s">
        <v>122</v>
      </c>
      <c r="B18" s="22">
        <v>2005</v>
      </c>
      <c r="C18" s="23">
        <v>29.6</v>
      </c>
      <c r="D18" s="24">
        <v>28126.41</v>
      </c>
      <c r="E18" s="25">
        <v>57824</v>
      </c>
      <c r="F18" s="22">
        <v>3717</v>
      </c>
      <c r="G18" s="23">
        <v>31.09</v>
      </c>
      <c r="H18" s="24">
        <v>53833.31</v>
      </c>
      <c r="I18" s="25">
        <v>113249.5</v>
      </c>
      <c r="J18" s="22">
        <v>3345</v>
      </c>
      <c r="K18" s="23">
        <v>33.07</v>
      </c>
      <c r="L18" s="24">
        <v>49269.85</v>
      </c>
      <c r="M18" s="25">
        <v>108353</v>
      </c>
      <c r="N18" s="22">
        <v>1140</v>
      </c>
      <c r="O18" s="23">
        <v>36.799999999999997</v>
      </c>
      <c r="P18" s="24">
        <v>16816.009999999998</v>
      </c>
      <c r="Q18" s="25">
        <v>41491</v>
      </c>
      <c r="R18" s="22">
        <v>1776</v>
      </c>
      <c r="S18" s="23">
        <v>38.11</v>
      </c>
      <c r="T18" s="24">
        <v>33113.910000000003</v>
      </c>
      <c r="U18" s="25">
        <v>67021</v>
      </c>
      <c r="V18" s="22">
        <v>3214</v>
      </c>
      <c r="W18" s="23">
        <v>43.77</v>
      </c>
      <c r="X18" s="24">
        <v>67845.34</v>
      </c>
      <c r="Y18" s="25">
        <v>139960</v>
      </c>
      <c r="Z18" s="22">
        <v>4320</v>
      </c>
      <c r="AA18" s="23">
        <v>43.69</v>
      </c>
      <c r="AB18" s="24">
        <v>86213.82</v>
      </c>
      <c r="AC18" s="25">
        <v>187547.5</v>
      </c>
      <c r="AD18" s="22">
        <v>3913</v>
      </c>
      <c r="AE18" s="23">
        <v>45.94</v>
      </c>
      <c r="AF18" s="24">
        <v>79106.83</v>
      </c>
      <c r="AG18" s="25">
        <v>178061.5</v>
      </c>
      <c r="AH18" s="22">
        <v>4335</v>
      </c>
      <c r="AI18" s="23">
        <v>47.43</v>
      </c>
      <c r="AJ18" s="24">
        <v>93125.79</v>
      </c>
      <c r="AK18" s="25">
        <v>205088.2</v>
      </c>
      <c r="AL18" s="22">
        <v>4802</v>
      </c>
      <c r="AM18" s="23">
        <v>45.07</v>
      </c>
      <c r="AN18" s="24">
        <v>95420.99</v>
      </c>
      <c r="AO18" s="25">
        <v>216052.56</v>
      </c>
      <c r="AP18" s="22">
        <v>4019</v>
      </c>
      <c r="AQ18" s="23">
        <v>48.88</v>
      </c>
      <c r="AR18" s="24">
        <v>95999.35</v>
      </c>
      <c r="AS18" s="25">
        <v>195837.47</v>
      </c>
      <c r="AT18" s="22">
        <v>3809</v>
      </c>
      <c r="AU18" s="23">
        <v>48.93</v>
      </c>
      <c r="AV18" s="24">
        <v>92698.08</v>
      </c>
      <c r="AW18" s="25">
        <v>185265.55</v>
      </c>
      <c r="AX18" s="63">
        <v>2732</v>
      </c>
      <c r="AY18" s="64">
        <v>47.74</v>
      </c>
      <c r="AZ18" s="65">
        <v>60214.37</v>
      </c>
      <c r="BA18" s="66">
        <v>129897</v>
      </c>
      <c r="BB18" s="22">
        <v>3288</v>
      </c>
      <c r="BC18" s="23">
        <v>50.31</v>
      </c>
      <c r="BD18" s="24">
        <v>80652.759999999995</v>
      </c>
      <c r="BE18" s="25">
        <v>164909.22</v>
      </c>
      <c r="BF18" s="63">
        <v>4235</v>
      </c>
      <c r="BG18" s="64">
        <v>48.81</v>
      </c>
      <c r="BH18" s="65">
        <v>102018.9</v>
      </c>
      <c r="BI18" s="66">
        <v>206078.5</v>
      </c>
      <c r="BJ18" s="63">
        <v>5802</v>
      </c>
      <c r="BK18" s="64">
        <v>57.41</v>
      </c>
      <c r="BL18" s="65">
        <v>164647.70000000001</v>
      </c>
      <c r="BM18" s="66">
        <v>330371.59000000003</v>
      </c>
      <c r="BN18" s="22">
        <v>4698</v>
      </c>
      <c r="BO18" s="23">
        <v>54.65</v>
      </c>
      <c r="BP18" s="24">
        <v>128973.9</v>
      </c>
      <c r="BQ18" s="25">
        <v>254876.66</v>
      </c>
      <c r="BR18" s="22">
        <v>4345</v>
      </c>
      <c r="BS18" s="23">
        <v>49.36</v>
      </c>
      <c r="BT18" s="24">
        <v>109372.97</v>
      </c>
      <c r="BU18" s="25">
        <v>212815.32</v>
      </c>
      <c r="BV18" s="22"/>
      <c r="BW18" s="23"/>
      <c r="BX18" s="24">
        <v>66666.13</v>
      </c>
      <c r="BY18" s="25">
        <v>136125</v>
      </c>
      <c r="BZ18" s="22">
        <v>4248.55</v>
      </c>
      <c r="CA18" s="23">
        <v>49.91</v>
      </c>
      <c r="CB18" s="24">
        <v>103332.5015</v>
      </c>
      <c r="CC18" s="25">
        <v>210993.75</v>
      </c>
      <c r="CD18" s="22">
        <f t="shared" si="0"/>
        <v>29348.55</v>
      </c>
      <c r="CE18" s="23">
        <f t="shared" si="3"/>
        <v>51.170000000000009</v>
      </c>
      <c r="CF18" s="24">
        <f t="shared" si="1"/>
        <v>749213.10149999999</v>
      </c>
      <c r="CG18" s="25">
        <f t="shared" si="2"/>
        <v>1509942.04</v>
      </c>
      <c r="CH18" s="1"/>
      <c r="CI18" s="1"/>
      <c r="CJ18" s="1"/>
      <c r="CK18" s="1"/>
      <c r="CL18" s="1"/>
      <c r="CM18" s="1"/>
    </row>
    <row r="19" spans="1:91" x14ac:dyDescent="0.2">
      <c r="A19" s="38" t="s">
        <v>122</v>
      </c>
      <c r="B19" s="22">
        <v>9671</v>
      </c>
      <c r="C19" s="23">
        <v>29.87</v>
      </c>
      <c r="D19" s="24">
        <v>127824.94</v>
      </c>
      <c r="E19" s="25">
        <v>268797.65000000002</v>
      </c>
      <c r="F19" s="22">
        <v>10937</v>
      </c>
      <c r="G19" s="23">
        <v>31.7</v>
      </c>
      <c r="H19" s="24">
        <v>162616.46</v>
      </c>
      <c r="I19" s="25">
        <v>328693.92</v>
      </c>
      <c r="J19" s="22">
        <v>9440</v>
      </c>
      <c r="K19" s="23">
        <v>31.15</v>
      </c>
      <c r="L19" s="24">
        <v>134383.29999999999</v>
      </c>
      <c r="M19" s="25">
        <v>275989.89</v>
      </c>
      <c r="N19" s="22">
        <v>2542</v>
      </c>
      <c r="O19" s="23">
        <v>26.19</v>
      </c>
      <c r="P19" s="24">
        <v>17629.05</v>
      </c>
      <c r="Q19" s="25">
        <v>52886.81</v>
      </c>
      <c r="R19" s="22">
        <v>5037</v>
      </c>
      <c r="S19" s="23">
        <v>31.47</v>
      </c>
      <c r="T19" s="24">
        <v>68939.56</v>
      </c>
      <c r="U19" s="25">
        <v>146988.43</v>
      </c>
      <c r="V19" s="22">
        <v>7199</v>
      </c>
      <c r="W19" s="23">
        <v>31.13</v>
      </c>
      <c r="X19" s="24">
        <v>100519.53</v>
      </c>
      <c r="Y19" s="25">
        <v>213044.71</v>
      </c>
      <c r="Z19" s="22">
        <v>8664</v>
      </c>
      <c r="AA19" s="23">
        <v>32.5</v>
      </c>
      <c r="AB19" s="24">
        <v>131297.07</v>
      </c>
      <c r="AC19" s="25">
        <v>270442.90000000002</v>
      </c>
      <c r="AD19" s="22">
        <v>8692</v>
      </c>
      <c r="AE19" s="23">
        <v>32.6</v>
      </c>
      <c r="AF19" s="24">
        <v>130522.09</v>
      </c>
      <c r="AG19" s="25">
        <v>274221.7</v>
      </c>
      <c r="AH19" s="22">
        <v>9911</v>
      </c>
      <c r="AI19" s="23">
        <v>33.369999999999997</v>
      </c>
      <c r="AJ19" s="24">
        <v>152143.09</v>
      </c>
      <c r="AK19" s="25">
        <v>319514.55</v>
      </c>
      <c r="AL19" s="22">
        <v>10815</v>
      </c>
      <c r="AM19" s="23">
        <v>36.08</v>
      </c>
      <c r="AN19" s="24">
        <v>183074.45</v>
      </c>
      <c r="AO19" s="25">
        <v>377684.19</v>
      </c>
      <c r="AP19" s="22">
        <v>7758</v>
      </c>
      <c r="AQ19" s="23">
        <v>36.67</v>
      </c>
      <c r="AR19" s="24">
        <v>132211.26</v>
      </c>
      <c r="AS19" s="25">
        <v>272972.65000000002</v>
      </c>
      <c r="AT19" s="22">
        <v>6195</v>
      </c>
      <c r="AU19" s="23">
        <v>34.64</v>
      </c>
      <c r="AV19" s="24">
        <v>96495.08</v>
      </c>
      <c r="AW19" s="25">
        <v>203950.32</v>
      </c>
      <c r="AX19" s="63">
        <v>5885</v>
      </c>
      <c r="AY19" s="64">
        <v>44.4</v>
      </c>
      <c r="AZ19" s="65">
        <v>128330.76</v>
      </c>
      <c r="BA19" s="66">
        <v>254396.41</v>
      </c>
      <c r="BB19" s="22">
        <v>5280</v>
      </c>
      <c r="BC19" s="23">
        <v>40.479999999999997</v>
      </c>
      <c r="BD19" s="24">
        <v>106351.08</v>
      </c>
      <c r="BE19" s="25">
        <v>209690.17</v>
      </c>
      <c r="BF19" s="63">
        <v>7661</v>
      </c>
      <c r="BG19" s="64">
        <v>42.94</v>
      </c>
      <c r="BH19" s="65">
        <v>161885.87</v>
      </c>
      <c r="BI19" s="66">
        <v>324184.14</v>
      </c>
      <c r="BJ19" s="63">
        <v>7553</v>
      </c>
      <c r="BK19" s="64">
        <v>46.05</v>
      </c>
      <c r="BL19" s="65">
        <v>174367.47</v>
      </c>
      <c r="BM19" s="66">
        <v>344152.58</v>
      </c>
      <c r="BN19" s="22">
        <v>6827</v>
      </c>
      <c r="BO19" s="23">
        <v>43.43</v>
      </c>
      <c r="BP19" s="24">
        <v>147761.13</v>
      </c>
      <c r="BQ19" s="25">
        <v>292894.24</v>
      </c>
      <c r="BR19" s="22">
        <v>6049</v>
      </c>
      <c r="BS19" s="23">
        <v>43.57</v>
      </c>
      <c r="BT19" s="24">
        <v>131398.26</v>
      </c>
      <c r="BU19" s="25">
        <v>260453.24</v>
      </c>
      <c r="BV19" s="22"/>
      <c r="BW19" s="23"/>
      <c r="BX19" s="24">
        <v>68886.03</v>
      </c>
      <c r="BY19" s="25">
        <v>138725.1</v>
      </c>
      <c r="BZ19" s="22">
        <v>5118.0999999999995</v>
      </c>
      <c r="CA19" s="23">
        <v>42.44</v>
      </c>
      <c r="CB19" s="24">
        <v>106773.3465</v>
      </c>
      <c r="CC19" s="25">
        <v>215023.905</v>
      </c>
      <c r="CD19" s="22">
        <f t="shared" si="0"/>
        <v>44373.1</v>
      </c>
      <c r="CE19" s="23">
        <f t="shared" si="3"/>
        <v>43.33</v>
      </c>
      <c r="CF19" s="24">
        <f t="shared" si="1"/>
        <v>956867.91649999993</v>
      </c>
      <c r="CG19" s="25">
        <f t="shared" si="2"/>
        <v>1900794.6850000001</v>
      </c>
      <c r="CH19" s="1"/>
      <c r="CI19" s="1"/>
      <c r="CJ19" s="1"/>
      <c r="CK19" s="1"/>
      <c r="CL19" s="1"/>
      <c r="CM19" s="1"/>
    </row>
    <row r="20" spans="1:91" x14ac:dyDescent="0.2">
      <c r="A20" s="38" t="s">
        <v>122</v>
      </c>
      <c r="B20" s="22"/>
      <c r="C20" s="23"/>
      <c r="D20" s="24"/>
      <c r="E20" s="25"/>
      <c r="F20" s="22"/>
      <c r="G20" s="23"/>
      <c r="H20" s="24"/>
      <c r="I20" s="25"/>
      <c r="J20" s="22"/>
      <c r="K20" s="23"/>
      <c r="L20" s="24"/>
      <c r="M20" s="25"/>
      <c r="N20" s="22"/>
      <c r="O20" s="23"/>
      <c r="P20" s="24"/>
      <c r="Q20" s="25"/>
      <c r="R20" s="22"/>
      <c r="S20" s="23"/>
      <c r="T20" s="24"/>
      <c r="U20" s="25"/>
      <c r="V20" s="22"/>
      <c r="W20" s="23"/>
      <c r="X20" s="24"/>
      <c r="Y20" s="25"/>
      <c r="Z20" s="22"/>
      <c r="AA20" s="23"/>
      <c r="AB20" s="24"/>
      <c r="AC20" s="25"/>
      <c r="AD20" s="22"/>
      <c r="AE20" s="23"/>
      <c r="AF20" s="24"/>
      <c r="AG20" s="25"/>
      <c r="AH20" s="22"/>
      <c r="AI20" s="23"/>
      <c r="AJ20" s="24"/>
      <c r="AK20" s="25"/>
      <c r="AL20" s="22"/>
      <c r="AM20" s="23"/>
      <c r="AN20" s="24"/>
      <c r="AO20" s="25"/>
      <c r="AP20" s="22"/>
      <c r="AQ20" s="23"/>
      <c r="AR20" s="24"/>
      <c r="AS20" s="25"/>
      <c r="AT20" s="22"/>
      <c r="AU20" s="23"/>
      <c r="AV20" s="24"/>
      <c r="AW20" s="25"/>
      <c r="AX20" s="63"/>
      <c r="AY20" s="64"/>
      <c r="AZ20" s="65"/>
      <c r="BA20" s="66"/>
      <c r="BB20" s="22"/>
      <c r="BC20" s="23"/>
      <c r="BD20" s="24"/>
      <c r="BE20" s="25"/>
      <c r="BF20" s="63"/>
      <c r="BG20" s="64"/>
      <c r="BH20" s="65"/>
      <c r="BI20" s="66"/>
      <c r="BJ20" s="63"/>
      <c r="BK20" s="64"/>
      <c r="BL20" s="65"/>
      <c r="BM20" s="66"/>
      <c r="BN20" s="22"/>
      <c r="BO20" s="23"/>
      <c r="BP20" s="24"/>
      <c r="BQ20" s="25"/>
      <c r="BR20" s="22"/>
      <c r="BS20" s="23"/>
      <c r="BT20" s="24"/>
      <c r="BU20" s="25"/>
      <c r="BV20" s="22"/>
      <c r="BW20" s="23"/>
      <c r="BX20" s="24">
        <v>104916.74</v>
      </c>
      <c r="BY20" s="25">
        <v>183592</v>
      </c>
      <c r="BZ20" s="22">
        <v>9941.6999999999989</v>
      </c>
      <c r="CA20" s="23">
        <v>57.39</v>
      </c>
      <c r="CB20" s="24">
        <v>220325.15400000001</v>
      </c>
      <c r="CC20" s="25">
        <v>385543.2</v>
      </c>
      <c r="CD20" s="22">
        <f t="shared" si="0"/>
        <v>9941.6999999999989</v>
      </c>
      <c r="CE20" s="23">
        <f t="shared" si="3"/>
        <v>57.39</v>
      </c>
      <c r="CF20" s="24">
        <f t="shared" si="1"/>
        <v>220325.15400000001</v>
      </c>
      <c r="CG20" s="25">
        <f t="shared" si="2"/>
        <v>385543.2</v>
      </c>
      <c r="CH20" s="1"/>
      <c r="CI20" s="1"/>
      <c r="CJ20" s="1"/>
      <c r="CK20" s="1"/>
      <c r="CL20" s="1"/>
      <c r="CM20" s="1"/>
    </row>
    <row r="21" spans="1:91" x14ac:dyDescent="0.2">
      <c r="A21" s="38" t="s">
        <v>122</v>
      </c>
      <c r="B21" s="22"/>
      <c r="C21" s="23"/>
      <c r="D21" s="24"/>
      <c r="E21" s="25"/>
      <c r="F21" s="22"/>
      <c r="G21" s="23"/>
      <c r="H21" s="24"/>
      <c r="I21" s="25"/>
      <c r="J21" s="22"/>
      <c r="K21" s="23"/>
      <c r="L21" s="24"/>
      <c r="M21" s="25"/>
      <c r="N21" s="22"/>
      <c r="O21" s="23"/>
      <c r="P21" s="24"/>
      <c r="Q21" s="25"/>
      <c r="R21" s="22"/>
      <c r="S21" s="23"/>
      <c r="T21" s="24"/>
      <c r="U21" s="25"/>
      <c r="V21" s="22"/>
      <c r="W21" s="23"/>
      <c r="X21" s="24"/>
      <c r="Y21" s="25"/>
      <c r="Z21" s="22"/>
      <c r="AA21" s="23"/>
      <c r="AB21" s="24"/>
      <c r="AC21" s="25"/>
      <c r="AD21" s="22"/>
      <c r="AE21" s="23"/>
      <c r="AF21" s="24"/>
      <c r="AG21" s="25"/>
      <c r="AH21" s="22"/>
      <c r="AI21" s="23"/>
      <c r="AJ21" s="24"/>
      <c r="AK21" s="25"/>
      <c r="AL21" s="22"/>
      <c r="AM21" s="23"/>
      <c r="AN21" s="24"/>
      <c r="AO21" s="25"/>
      <c r="AP21" s="22"/>
      <c r="AQ21" s="23"/>
      <c r="AR21" s="24"/>
      <c r="AS21" s="25"/>
      <c r="AT21" s="22"/>
      <c r="AU21" s="23"/>
      <c r="AV21" s="24"/>
      <c r="AW21" s="25"/>
      <c r="AX21" s="63"/>
      <c r="AY21" s="64"/>
      <c r="AZ21" s="65"/>
      <c r="BA21" s="66"/>
      <c r="BB21" s="22">
        <v>970</v>
      </c>
      <c r="BC21" s="23">
        <v>39.159999999999997</v>
      </c>
      <c r="BD21" s="24">
        <v>21749.09</v>
      </c>
      <c r="BE21" s="25">
        <v>37741</v>
      </c>
      <c r="BF21" s="63">
        <v>8659</v>
      </c>
      <c r="BG21" s="64">
        <v>40.18</v>
      </c>
      <c r="BH21" s="65">
        <v>207658.08</v>
      </c>
      <c r="BI21" s="66">
        <v>352461</v>
      </c>
      <c r="BJ21" s="63">
        <v>9601</v>
      </c>
      <c r="BK21" s="64">
        <v>41.55</v>
      </c>
      <c r="BL21" s="65">
        <v>235224.18</v>
      </c>
      <c r="BM21" s="66">
        <v>397493.04</v>
      </c>
      <c r="BN21" s="22">
        <v>10665</v>
      </c>
      <c r="BO21" s="23">
        <v>39.97</v>
      </c>
      <c r="BP21" s="24">
        <v>251150.62</v>
      </c>
      <c r="BQ21" s="25">
        <v>424809.5</v>
      </c>
      <c r="BR21" s="22">
        <v>12232</v>
      </c>
      <c r="BS21" s="23">
        <v>40.369999999999997</v>
      </c>
      <c r="BT21" s="24">
        <v>285262.73</v>
      </c>
      <c r="BU21" s="25">
        <v>490875.83</v>
      </c>
      <c r="BV21" s="22"/>
      <c r="BW21" s="23"/>
      <c r="BX21" s="24">
        <v>208831.7</v>
      </c>
      <c r="BY21" s="25">
        <v>357849.63</v>
      </c>
      <c r="BZ21" s="22">
        <v>13249.4</v>
      </c>
      <c r="CA21" s="23">
        <v>42.09</v>
      </c>
      <c r="CB21" s="24">
        <v>323689.13500000001</v>
      </c>
      <c r="CC21" s="25">
        <v>554666.92650000006</v>
      </c>
      <c r="CD21" s="22">
        <f t="shared" si="0"/>
        <v>55376.4</v>
      </c>
      <c r="CE21" s="23">
        <f t="shared" si="3"/>
        <v>40.553333333333335</v>
      </c>
      <c r="CF21" s="24">
        <f t="shared" si="1"/>
        <v>1324733.835</v>
      </c>
      <c r="CG21" s="25">
        <f t="shared" si="2"/>
        <v>2258047.2965000002</v>
      </c>
      <c r="CH21" s="1"/>
      <c r="CI21" s="1"/>
      <c r="CJ21" s="1"/>
      <c r="CK21" s="1"/>
      <c r="CL21" s="1"/>
      <c r="CM21" s="1"/>
    </row>
    <row r="22" spans="1:91" x14ac:dyDescent="0.2">
      <c r="A22" s="38" t="s">
        <v>122</v>
      </c>
      <c r="B22" s="22"/>
      <c r="C22" s="23"/>
      <c r="D22" s="24"/>
      <c r="E22" s="25"/>
      <c r="F22" s="22"/>
      <c r="G22" s="23"/>
      <c r="H22" s="24"/>
      <c r="I22" s="25"/>
      <c r="J22" s="22"/>
      <c r="K22" s="23"/>
      <c r="L22" s="24"/>
      <c r="M22" s="25"/>
      <c r="N22" s="22"/>
      <c r="O22" s="23"/>
      <c r="P22" s="24"/>
      <c r="Q22" s="25"/>
      <c r="R22" s="22"/>
      <c r="S22" s="23"/>
      <c r="T22" s="24"/>
      <c r="U22" s="25"/>
      <c r="V22" s="22"/>
      <c r="W22" s="23"/>
      <c r="X22" s="24"/>
      <c r="Y22" s="25"/>
      <c r="Z22" s="22"/>
      <c r="AA22" s="23"/>
      <c r="AB22" s="24"/>
      <c r="AC22" s="25"/>
      <c r="AD22" s="22"/>
      <c r="AE22" s="23"/>
      <c r="AF22" s="24"/>
      <c r="AG22" s="25"/>
      <c r="AH22" s="22"/>
      <c r="AI22" s="23"/>
      <c r="AJ22" s="24"/>
      <c r="AK22" s="25"/>
      <c r="AL22" s="22"/>
      <c r="AM22" s="23"/>
      <c r="AN22" s="24"/>
      <c r="AO22" s="25"/>
      <c r="AP22" s="22"/>
      <c r="AQ22" s="23"/>
      <c r="AR22" s="24"/>
      <c r="AS22" s="25"/>
      <c r="AT22" s="22"/>
      <c r="AU22" s="23"/>
      <c r="AV22" s="24"/>
      <c r="AW22" s="25"/>
      <c r="AX22" s="63"/>
      <c r="AY22" s="64"/>
      <c r="AZ22" s="65"/>
      <c r="BA22" s="66"/>
      <c r="BB22" s="22">
        <v>753</v>
      </c>
      <c r="BC22" s="23">
        <v>43.28</v>
      </c>
      <c r="BD22" s="24">
        <v>16613.37</v>
      </c>
      <c r="BE22" s="25">
        <v>32570</v>
      </c>
      <c r="BF22" s="63">
        <v>1353</v>
      </c>
      <c r="BG22" s="64">
        <v>41.16</v>
      </c>
      <c r="BH22" s="65">
        <v>28250.7</v>
      </c>
      <c r="BI22" s="66">
        <v>55693</v>
      </c>
      <c r="BJ22" s="63">
        <v>1546</v>
      </c>
      <c r="BK22" s="64">
        <v>44.86</v>
      </c>
      <c r="BL22" s="65">
        <v>34173.599999999999</v>
      </c>
      <c r="BM22" s="66">
        <v>69352</v>
      </c>
      <c r="BN22" s="22">
        <v>1510</v>
      </c>
      <c r="BO22" s="23">
        <v>44.36</v>
      </c>
      <c r="BP22" s="24">
        <v>32840.39</v>
      </c>
      <c r="BQ22" s="25">
        <v>66851</v>
      </c>
      <c r="BR22" s="22">
        <v>1611</v>
      </c>
      <c r="BS22" s="23">
        <v>44.22</v>
      </c>
      <c r="BT22" s="24">
        <v>34157.769999999997</v>
      </c>
      <c r="BU22" s="25">
        <v>71205.5</v>
      </c>
      <c r="BV22" s="22"/>
      <c r="BW22" s="23"/>
      <c r="BX22" s="24">
        <v>23269.91</v>
      </c>
      <c r="BY22" s="25">
        <v>49771.5</v>
      </c>
      <c r="BZ22" s="22">
        <v>1669.3500000000001</v>
      </c>
      <c r="CA22" s="23">
        <v>46.22</v>
      </c>
      <c r="CB22" s="24">
        <v>36068.360500000003</v>
      </c>
      <c r="CC22" s="25">
        <v>77145.824999999997</v>
      </c>
      <c r="CD22" s="22">
        <f t="shared" si="0"/>
        <v>8442.35</v>
      </c>
      <c r="CE22" s="23">
        <f t="shared" si="3"/>
        <v>44.016666666666673</v>
      </c>
      <c r="CF22" s="24">
        <f t="shared" si="1"/>
        <v>182104.1905</v>
      </c>
      <c r="CG22" s="25">
        <f t="shared" si="2"/>
        <v>372817.32500000001</v>
      </c>
      <c r="CH22" s="1"/>
      <c r="CI22" s="1"/>
      <c r="CJ22" s="1"/>
      <c r="CK22" s="1"/>
      <c r="CL22" s="1"/>
      <c r="CM22" s="1"/>
    </row>
    <row r="23" spans="1:91" x14ac:dyDescent="0.2">
      <c r="A23" s="38" t="s">
        <v>122</v>
      </c>
      <c r="B23" s="22">
        <v>1385</v>
      </c>
      <c r="C23" s="23">
        <v>26.3</v>
      </c>
      <c r="D23" s="24">
        <v>17748.88</v>
      </c>
      <c r="E23" s="25">
        <v>36404</v>
      </c>
      <c r="F23" s="22">
        <v>3056</v>
      </c>
      <c r="G23" s="23">
        <v>27.74</v>
      </c>
      <c r="H23" s="24">
        <v>40662.639999999999</v>
      </c>
      <c r="I23" s="25">
        <v>84620</v>
      </c>
      <c r="J23" s="22">
        <v>1915</v>
      </c>
      <c r="K23" s="23">
        <v>28.08</v>
      </c>
      <c r="L23" s="24">
        <v>25463.59</v>
      </c>
      <c r="M23" s="25">
        <v>53688</v>
      </c>
      <c r="N23" s="22"/>
      <c r="O23" s="23"/>
      <c r="P23" s="24"/>
      <c r="Q23" s="25"/>
      <c r="R23" s="22">
        <v>494</v>
      </c>
      <c r="S23" s="23">
        <v>36.01</v>
      </c>
      <c r="T23" s="24">
        <v>8544.06</v>
      </c>
      <c r="U23" s="25">
        <v>17668</v>
      </c>
      <c r="V23" s="22">
        <v>1174</v>
      </c>
      <c r="W23" s="23">
        <v>31.85</v>
      </c>
      <c r="X23" s="24">
        <v>16599.419999999998</v>
      </c>
      <c r="Y23" s="25">
        <v>37396.75</v>
      </c>
      <c r="Z23" s="22">
        <v>1319</v>
      </c>
      <c r="AA23" s="23">
        <v>31.61</v>
      </c>
      <c r="AB23" s="24">
        <v>18417.22</v>
      </c>
      <c r="AC23" s="25">
        <v>41690.25</v>
      </c>
      <c r="AD23" s="22">
        <v>1314</v>
      </c>
      <c r="AE23" s="23">
        <v>33.76</v>
      </c>
      <c r="AF23" s="24">
        <v>18751.080000000002</v>
      </c>
      <c r="AG23" s="25">
        <v>44360</v>
      </c>
      <c r="AH23" s="22">
        <v>1565</v>
      </c>
      <c r="AI23" s="23">
        <v>27.34</v>
      </c>
      <c r="AJ23" s="24">
        <v>17674.099999999999</v>
      </c>
      <c r="AK23" s="25">
        <v>42792.5</v>
      </c>
      <c r="AL23" s="22">
        <v>1489</v>
      </c>
      <c r="AM23" s="23">
        <v>27.9</v>
      </c>
      <c r="AN23" s="24">
        <v>16931.919999999998</v>
      </c>
      <c r="AO23" s="25">
        <v>41542</v>
      </c>
      <c r="AP23" s="22">
        <v>1338</v>
      </c>
      <c r="AQ23" s="23">
        <v>28.53</v>
      </c>
      <c r="AR23" s="24">
        <v>15536.1</v>
      </c>
      <c r="AS23" s="25">
        <v>38114</v>
      </c>
      <c r="AT23" s="22">
        <v>1504</v>
      </c>
      <c r="AU23" s="23">
        <v>29.17</v>
      </c>
      <c r="AV23" s="24">
        <v>18591.22</v>
      </c>
      <c r="AW23" s="25">
        <v>43812.5</v>
      </c>
      <c r="AX23" s="63">
        <v>1268</v>
      </c>
      <c r="AY23" s="64">
        <v>28.19</v>
      </c>
      <c r="AZ23" s="65">
        <v>14937.51</v>
      </c>
      <c r="BA23" s="66">
        <v>35676.5</v>
      </c>
      <c r="BB23" s="22">
        <v>1418</v>
      </c>
      <c r="BC23" s="23">
        <v>28.37</v>
      </c>
      <c r="BD23" s="24">
        <v>18150.45</v>
      </c>
      <c r="BE23" s="25">
        <v>40171</v>
      </c>
      <c r="BF23" s="63">
        <v>1341</v>
      </c>
      <c r="BG23" s="64">
        <v>29.36</v>
      </c>
      <c r="BH23" s="65">
        <v>18208.18</v>
      </c>
      <c r="BI23" s="66">
        <v>39211</v>
      </c>
      <c r="BJ23" s="63">
        <v>1494</v>
      </c>
      <c r="BK23" s="64">
        <v>28.66</v>
      </c>
      <c r="BL23" s="65">
        <v>19435.189999999999</v>
      </c>
      <c r="BM23" s="66">
        <v>42808</v>
      </c>
      <c r="BN23" s="22">
        <v>2019</v>
      </c>
      <c r="BO23" s="23">
        <v>29.54</v>
      </c>
      <c r="BP23" s="24">
        <v>26665.64</v>
      </c>
      <c r="BQ23" s="25">
        <v>59632</v>
      </c>
      <c r="BR23" s="22">
        <v>1593</v>
      </c>
      <c r="BS23" s="23">
        <v>29.13</v>
      </c>
      <c r="BT23" s="24">
        <v>20685.900000000001</v>
      </c>
      <c r="BU23" s="25">
        <v>46402</v>
      </c>
      <c r="BV23" s="22"/>
      <c r="BW23" s="23"/>
      <c r="BX23" s="24">
        <v>11467.52</v>
      </c>
      <c r="BY23" s="25">
        <v>26175</v>
      </c>
      <c r="BZ23" s="22">
        <v>1280.3</v>
      </c>
      <c r="CA23" s="23">
        <v>31.69</v>
      </c>
      <c r="CB23" s="24">
        <v>17774.655999999999</v>
      </c>
      <c r="CC23" s="25">
        <v>40571.25</v>
      </c>
      <c r="CD23" s="22">
        <f t="shared" si="0"/>
        <v>10413.299999999999</v>
      </c>
      <c r="CE23" s="23">
        <f t="shared" si="3"/>
        <v>29.277142857142856</v>
      </c>
      <c r="CF23" s="24">
        <f t="shared" si="1"/>
        <v>135857.52599999998</v>
      </c>
      <c r="CG23" s="25">
        <f t="shared" si="2"/>
        <v>304471.75</v>
      </c>
      <c r="CH23" s="1"/>
      <c r="CI23" s="1"/>
      <c r="CJ23" s="1"/>
      <c r="CK23" s="1"/>
      <c r="CL23" s="1"/>
      <c r="CM23" s="1"/>
    </row>
    <row r="24" spans="1:91" x14ac:dyDescent="0.2">
      <c r="A24" s="38" t="s">
        <v>122</v>
      </c>
      <c r="B24" s="22"/>
      <c r="C24" s="23"/>
      <c r="D24" s="24"/>
      <c r="E24" s="25"/>
      <c r="F24" s="22"/>
      <c r="G24" s="23"/>
      <c r="H24" s="24"/>
      <c r="I24" s="25"/>
      <c r="J24" s="22"/>
      <c r="K24" s="23"/>
      <c r="L24" s="24"/>
      <c r="M24" s="25"/>
      <c r="N24" s="22"/>
      <c r="O24" s="23"/>
      <c r="P24" s="24"/>
      <c r="Q24" s="25"/>
      <c r="R24" s="22"/>
      <c r="S24" s="23"/>
      <c r="T24" s="24"/>
      <c r="U24" s="25"/>
      <c r="V24" s="22"/>
      <c r="W24" s="23"/>
      <c r="X24" s="24"/>
      <c r="Y24" s="25"/>
      <c r="Z24" s="22">
        <v>1290</v>
      </c>
      <c r="AA24" s="23">
        <v>48.06</v>
      </c>
      <c r="AB24" s="24">
        <v>33911.910000000003</v>
      </c>
      <c r="AC24" s="25">
        <v>61669.760000000002</v>
      </c>
      <c r="AD24" s="22">
        <v>2009</v>
      </c>
      <c r="AE24" s="23">
        <v>35.200000000000003</v>
      </c>
      <c r="AF24" s="24">
        <v>31702.42</v>
      </c>
      <c r="AG24" s="25">
        <v>70716.02</v>
      </c>
      <c r="AH24" s="22">
        <v>1815</v>
      </c>
      <c r="AI24" s="23">
        <v>31.63</v>
      </c>
      <c r="AJ24" s="24">
        <v>24493.11</v>
      </c>
      <c r="AK24" s="25">
        <v>57361.5</v>
      </c>
      <c r="AL24" s="22">
        <v>2474</v>
      </c>
      <c r="AM24" s="23">
        <v>30.06</v>
      </c>
      <c r="AN24" s="24">
        <v>31276.23</v>
      </c>
      <c r="AO24" s="25">
        <v>74347</v>
      </c>
      <c r="AP24" s="22">
        <v>2131</v>
      </c>
      <c r="AQ24" s="23">
        <v>28.7</v>
      </c>
      <c r="AR24" s="24">
        <v>25949.21</v>
      </c>
      <c r="AS24" s="25">
        <v>61074.5</v>
      </c>
      <c r="AT24" s="22">
        <v>1955</v>
      </c>
      <c r="AU24" s="23">
        <v>29.28</v>
      </c>
      <c r="AV24" s="24">
        <v>25202.18</v>
      </c>
      <c r="AW24" s="25">
        <v>57056</v>
      </c>
      <c r="AX24" s="63">
        <v>1625</v>
      </c>
      <c r="AY24" s="64">
        <v>29.34</v>
      </c>
      <c r="AZ24" s="65">
        <v>21617.02</v>
      </c>
      <c r="BA24" s="66">
        <v>47665.14</v>
      </c>
      <c r="BB24" s="22">
        <v>1644</v>
      </c>
      <c r="BC24" s="23">
        <v>30.42</v>
      </c>
      <c r="BD24" s="24">
        <v>24300.62</v>
      </c>
      <c r="BE24" s="25">
        <v>49905.55</v>
      </c>
      <c r="BF24" s="63">
        <v>1917</v>
      </c>
      <c r="BG24" s="64">
        <v>30.96</v>
      </c>
      <c r="BH24" s="65">
        <v>28430.44</v>
      </c>
      <c r="BI24" s="66">
        <v>58934</v>
      </c>
      <c r="BJ24" s="63">
        <v>2207</v>
      </c>
      <c r="BK24" s="64">
        <v>30.27</v>
      </c>
      <c r="BL24" s="65">
        <v>31733.14</v>
      </c>
      <c r="BM24" s="66">
        <v>66628.149999999994</v>
      </c>
      <c r="BN24" s="22">
        <v>2346</v>
      </c>
      <c r="BO24" s="23">
        <v>29.68</v>
      </c>
      <c r="BP24" s="24">
        <v>32863.410000000003</v>
      </c>
      <c r="BQ24" s="25">
        <v>69374.600000000006</v>
      </c>
      <c r="BR24" s="22">
        <v>2593</v>
      </c>
      <c r="BS24" s="23">
        <v>29.84</v>
      </c>
      <c r="BT24" s="24">
        <v>34981.440000000002</v>
      </c>
      <c r="BU24" s="25">
        <v>77274.539999999994</v>
      </c>
      <c r="BV24" s="22"/>
      <c r="BW24" s="23"/>
      <c r="BX24" s="24">
        <v>23036.9</v>
      </c>
      <c r="BY24" s="25">
        <v>54366.27</v>
      </c>
      <c r="BZ24" s="22">
        <v>2875.25</v>
      </c>
      <c r="CA24" s="23">
        <v>29.31</v>
      </c>
      <c r="CB24" s="24">
        <v>35707.195</v>
      </c>
      <c r="CC24" s="25">
        <v>84267.718499999988</v>
      </c>
      <c r="CD24" s="22">
        <f t="shared" si="0"/>
        <v>15207.25</v>
      </c>
      <c r="CE24" s="23">
        <f t="shared" si="3"/>
        <v>29.974285714285713</v>
      </c>
      <c r="CF24" s="24">
        <f t="shared" si="1"/>
        <v>209633.26500000001</v>
      </c>
      <c r="CG24" s="25">
        <f t="shared" si="2"/>
        <v>454049.69849999994</v>
      </c>
      <c r="CH24" s="1"/>
      <c r="CI24" s="1"/>
      <c r="CJ24" s="1"/>
      <c r="CK24" s="1"/>
      <c r="CL24" s="1"/>
      <c r="CM24" s="1"/>
    </row>
    <row r="25" spans="1:91" x14ac:dyDescent="0.2">
      <c r="A25" s="38" t="s">
        <v>122</v>
      </c>
      <c r="B25" s="22"/>
      <c r="C25" s="23"/>
      <c r="D25" s="24"/>
      <c r="E25" s="25"/>
      <c r="F25" s="22"/>
      <c r="G25" s="23"/>
      <c r="H25" s="24"/>
      <c r="I25" s="25"/>
      <c r="J25" s="22">
        <v>886</v>
      </c>
      <c r="K25" s="23">
        <v>33.49</v>
      </c>
      <c r="L25" s="24">
        <v>15845.57</v>
      </c>
      <c r="M25" s="25">
        <v>29673</v>
      </c>
      <c r="N25" s="22"/>
      <c r="O25" s="23"/>
      <c r="P25" s="24"/>
      <c r="Q25" s="25"/>
      <c r="R25" s="22">
        <v>155</v>
      </c>
      <c r="S25" s="23">
        <v>33.03</v>
      </c>
      <c r="T25" s="24">
        <v>2961.46</v>
      </c>
      <c r="U25" s="25">
        <v>5119.5</v>
      </c>
      <c r="V25" s="22">
        <v>1415</v>
      </c>
      <c r="W25" s="23">
        <v>30.37</v>
      </c>
      <c r="X25" s="24">
        <v>21626.36</v>
      </c>
      <c r="Y25" s="25">
        <v>42980.26</v>
      </c>
      <c r="Z25" s="22">
        <v>1398</v>
      </c>
      <c r="AA25" s="23">
        <v>33.68</v>
      </c>
      <c r="AB25" s="24">
        <v>22242.42</v>
      </c>
      <c r="AC25" s="25">
        <v>47082.52</v>
      </c>
      <c r="AD25" s="22">
        <v>1636</v>
      </c>
      <c r="AE25" s="23">
        <v>30.42</v>
      </c>
      <c r="AF25" s="24">
        <v>22044.83</v>
      </c>
      <c r="AG25" s="25">
        <v>49762.52</v>
      </c>
      <c r="AH25" s="22">
        <v>1980</v>
      </c>
      <c r="AI25" s="23">
        <v>30.69</v>
      </c>
      <c r="AJ25" s="24">
        <v>26629.17</v>
      </c>
      <c r="AK25" s="25">
        <v>60774.5</v>
      </c>
      <c r="AL25" s="22">
        <v>2325</v>
      </c>
      <c r="AM25" s="23">
        <v>33.21</v>
      </c>
      <c r="AN25" s="24">
        <v>32914.089999999997</v>
      </c>
      <c r="AO25" s="25">
        <v>77204.5</v>
      </c>
      <c r="AP25" s="22">
        <v>1692</v>
      </c>
      <c r="AQ25" s="23">
        <v>31.07</v>
      </c>
      <c r="AR25" s="24">
        <v>22377.599999999999</v>
      </c>
      <c r="AS25" s="25">
        <v>52571</v>
      </c>
      <c r="AT25" s="22">
        <v>1752</v>
      </c>
      <c r="AU25" s="23">
        <v>30.12</v>
      </c>
      <c r="AV25" s="24">
        <v>23169.25</v>
      </c>
      <c r="AW25" s="25">
        <v>52773.5</v>
      </c>
      <c r="AX25" s="63">
        <v>1459</v>
      </c>
      <c r="AY25" s="64">
        <v>31.63</v>
      </c>
      <c r="AZ25" s="65">
        <v>20578.419999999998</v>
      </c>
      <c r="BA25" s="66">
        <v>46154</v>
      </c>
      <c r="BB25" s="22">
        <v>1530</v>
      </c>
      <c r="BC25" s="23">
        <v>32.07</v>
      </c>
      <c r="BD25" s="24">
        <v>22314.28</v>
      </c>
      <c r="BE25" s="25">
        <v>49061.5</v>
      </c>
      <c r="BF25" s="63">
        <v>1685</v>
      </c>
      <c r="BG25" s="64">
        <v>33.229999999999997</v>
      </c>
      <c r="BH25" s="65">
        <v>25413.57</v>
      </c>
      <c r="BI25" s="66">
        <v>55986.75</v>
      </c>
      <c r="BJ25" s="63">
        <v>2169</v>
      </c>
      <c r="BK25" s="64">
        <v>33.83</v>
      </c>
      <c r="BL25" s="65">
        <v>33592.46</v>
      </c>
      <c r="BM25" s="66">
        <v>73380</v>
      </c>
      <c r="BN25" s="22">
        <v>2334</v>
      </c>
      <c r="BO25" s="23">
        <v>35.81</v>
      </c>
      <c r="BP25" s="24">
        <v>36956.74</v>
      </c>
      <c r="BQ25" s="25">
        <v>83585.5</v>
      </c>
      <c r="BR25" s="22">
        <v>2541</v>
      </c>
      <c r="BS25" s="23">
        <v>40.549999999999997</v>
      </c>
      <c r="BT25" s="24">
        <v>44990.53</v>
      </c>
      <c r="BU25" s="25">
        <v>103049.5</v>
      </c>
      <c r="BV25" s="22"/>
      <c r="BW25" s="23"/>
      <c r="BX25" s="24">
        <v>29606.51</v>
      </c>
      <c r="BY25" s="25">
        <v>68615.08</v>
      </c>
      <c r="BZ25" s="22">
        <v>2604</v>
      </c>
      <c r="CA25" s="23">
        <v>40.98</v>
      </c>
      <c r="CB25" s="24">
        <v>45890.090499999998</v>
      </c>
      <c r="CC25" s="25">
        <v>106353.374</v>
      </c>
      <c r="CD25" s="22">
        <f t="shared" si="0"/>
        <v>14322</v>
      </c>
      <c r="CE25" s="23">
        <f t="shared" si="3"/>
        <v>35.442857142857143</v>
      </c>
      <c r="CF25" s="24">
        <f t="shared" si="1"/>
        <v>229736.09049999996</v>
      </c>
      <c r="CG25" s="25">
        <f t="shared" si="2"/>
        <v>517570.62400000001</v>
      </c>
      <c r="CH25" s="1"/>
      <c r="CI25" s="1"/>
      <c r="CJ25" s="1"/>
      <c r="CK25" s="1"/>
      <c r="CL25" s="1"/>
      <c r="CM25" s="1"/>
    </row>
    <row r="26" spans="1:91" x14ac:dyDescent="0.2">
      <c r="A26" s="34" t="s">
        <v>121</v>
      </c>
      <c r="B26" s="22"/>
      <c r="C26" s="23"/>
      <c r="D26" s="24"/>
      <c r="E26" s="25"/>
      <c r="F26" s="22"/>
      <c r="G26" s="23"/>
      <c r="H26" s="24"/>
      <c r="I26" s="25"/>
      <c r="J26" s="22"/>
      <c r="K26" s="23"/>
      <c r="L26" s="24"/>
      <c r="M26" s="25"/>
      <c r="N26" s="22"/>
      <c r="O26" s="23"/>
      <c r="P26" s="24"/>
      <c r="Q26" s="25"/>
      <c r="R26" s="22"/>
      <c r="S26" s="23"/>
      <c r="T26" s="24"/>
      <c r="U26" s="25"/>
      <c r="V26" s="22"/>
      <c r="W26" s="23"/>
      <c r="X26" s="24"/>
      <c r="Y26" s="25"/>
      <c r="Z26" s="22"/>
      <c r="AA26" s="23"/>
      <c r="AB26" s="24"/>
      <c r="AC26" s="25"/>
      <c r="AD26" s="22"/>
      <c r="AE26" s="23"/>
      <c r="AF26" s="24"/>
      <c r="AG26" s="25"/>
      <c r="AH26" s="22"/>
      <c r="AI26" s="23"/>
      <c r="AJ26" s="24"/>
      <c r="AK26" s="25"/>
      <c r="AL26" s="22"/>
      <c r="AM26" s="23"/>
      <c r="AN26" s="24"/>
      <c r="AO26" s="25"/>
      <c r="AP26" s="22"/>
      <c r="AQ26" s="23"/>
      <c r="AR26" s="24"/>
      <c r="AS26" s="25"/>
      <c r="AT26" s="22">
        <v>1793</v>
      </c>
      <c r="AU26" s="23">
        <v>35.520000000000003</v>
      </c>
      <c r="AV26" s="24">
        <v>36806.68</v>
      </c>
      <c r="AW26" s="25">
        <v>63402</v>
      </c>
      <c r="AX26" s="63">
        <v>2493</v>
      </c>
      <c r="AY26" s="64">
        <v>36.92</v>
      </c>
      <c r="AZ26" s="65">
        <v>49470.76</v>
      </c>
      <c r="BA26" s="66">
        <v>91855.41</v>
      </c>
      <c r="BB26" s="22">
        <v>2401</v>
      </c>
      <c r="BC26" s="23">
        <v>34.799999999999997</v>
      </c>
      <c r="BD26" s="24">
        <v>47969.95</v>
      </c>
      <c r="BE26" s="25">
        <v>83259.039999999994</v>
      </c>
      <c r="BF26" s="63">
        <v>3053</v>
      </c>
      <c r="BG26" s="64">
        <v>36.659999999999997</v>
      </c>
      <c r="BH26" s="65">
        <v>63894.559999999998</v>
      </c>
      <c r="BI26" s="66">
        <v>111668</v>
      </c>
      <c r="BJ26" s="63">
        <v>2708</v>
      </c>
      <c r="BK26" s="64">
        <v>36.85</v>
      </c>
      <c r="BL26" s="65">
        <v>53747.99</v>
      </c>
      <c r="BM26" s="66">
        <v>99556.56</v>
      </c>
      <c r="BN26" s="22">
        <v>3459</v>
      </c>
      <c r="BO26" s="23">
        <v>36.54</v>
      </c>
      <c r="BP26" s="24">
        <v>70588.02</v>
      </c>
      <c r="BQ26" s="25">
        <v>126130.34</v>
      </c>
      <c r="BR26" s="22">
        <v>4220</v>
      </c>
      <c r="BS26" s="23">
        <v>35.72</v>
      </c>
      <c r="BT26" s="24">
        <v>84743.52</v>
      </c>
      <c r="BU26" s="25">
        <v>150444.06</v>
      </c>
      <c r="BV26" s="22"/>
      <c r="BW26" s="23"/>
      <c r="BX26" s="24">
        <v>59174.69</v>
      </c>
      <c r="BY26" s="25">
        <v>108380</v>
      </c>
      <c r="BZ26" s="22">
        <v>4971.16</v>
      </c>
      <c r="CA26" s="23">
        <v>42</v>
      </c>
      <c r="CB26" s="24">
        <v>119009.5704</v>
      </c>
      <c r="CC26" s="25">
        <v>208788.72</v>
      </c>
      <c r="CD26" s="22">
        <f t="shared" si="0"/>
        <v>23305.16</v>
      </c>
      <c r="CE26" s="23">
        <f t="shared" si="3"/>
        <v>37.07</v>
      </c>
      <c r="CF26" s="24">
        <f t="shared" si="1"/>
        <v>489424.37040000001</v>
      </c>
      <c r="CG26" s="25">
        <f t="shared" si="2"/>
        <v>871702.12999999989</v>
      </c>
      <c r="CH26" s="1"/>
      <c r="CI26" s="1"/>
      <c r="CJ26" s="1"/>
      <c r="CK26" s="1"/>
      <c r="CL26" s="1"/>
      <c r="CM26" s="1"/>
    </row>
    <row r="27" spans="1:91" x14ac:dyDescent="0.2">
      <c r="A27" s="34" t="s">
        <v>121</v>
      </c>
      <c r="B27" s="22"/>
      <c r="C27" s="23"/>
      <c r="D27" s="24"/>
      <c r="E27" s="25"/>
      <c r="F27" s="22"/>
      <c r="G27" s="23"/>
      <c r="H27" s="24"/>
      <c r="I27" s="25"/>
      <c r="J27" s="22"/>
      <c r="K27" s="23"/>
      <c r="L27" s="24"/>
      <c r="M27" s="25"/>
      <c r="N27" s="22"/>
      <c r="O27" s="23"/>
      <c r="P27" s="24"/>
      <c r="Q27" s="25"/>
      <c r="R27" s="22"/>
      <c r="S27" s="23"/>
      <c r="T27" s="24"/>
      <c r="U27" s="25"/>
      <c r="V27" s="22"/>
      <c r="W27" s="23"/>
      <c r="X27" s="24"/>
      <c r="Y27" s="25"/>
      <c r="Z27" s="22"/>
      <c r="AA27" s="23"/>
      <c r="AB27" s="24"/>
      <c r="AC27" s="25"/>
      <c r="AD27" s="22"/>
      <c r="AE27" s="23"/>
      <c r="AF27" s="24"/>
      <c r="AG27" s="25"/>
      <c r="AH27" s="22"/>
      <c r="AI27" s="23"/>
      <c r="AJ27" s="24"/>
      <c r="AK27" s="25"/>
      <c r="AL27" s="22"/>
      <c r="AM27" s="23"/>
      <c r="AN27" s="24"/>
      <c r="AO27" s="25"/>
      <c r="AP27" s="22"/>
      <c r="AQ27" s="23"/>
      <c r="AR27" s="24"/>
      <c r="AS27" s="25"/>
      <c r="AT27" s="22"/>
      <c r="AU27" s="23"/>
      <c r="AV27" s="24"/>
      <c r="AW27" s="25"/>
      <c r="AX27" s="63"/>
      <c r="AY27" s="64"/>
      <c r="AZ27" s="65"/>
      <c r="BA27" s="66"/>
      <c r="BB27" s="22"/>
      <c r="BC27" s="23"/>
      <c r="BD27" s="24"/>
      <c r="BE27" s="25"/>
      <c r="BF27" s="63">
        <v>297</v>
      </c>
      <c r="BG27" s="64">
        <v>38.32</v>
      </c>
      <c r="BH27" s="65">
        <v>6622.65</v>
      </c>
      <c r="BI27" s="66">
        <v>11380.5</v>
      </c>
      <c r="BJ27" s="63">
        <v>3482</v>
      </c>
      <c r="BK27" s="64">
        <v>36.44</v>
      </c>
      <c r="BL27" s="65">
        <v>71849.399999999994</v>
      </c>
      <c r="BM27" s="66">
        <v>126382.57</v>
      </c>
      <c r="BN27" s="22">
        <v>5930</v>
      </c>
      <c r="BO27" s="23">
        <v>36.11</v>
      </c>
      <c r="BP27" s="24">
        <v>118763.92</v>
      </c>
      <c r="BQ27" s="25">
        <v>213835.89</v>
      </c>
      <c r="BR27" s="22">
        <v>6739</v>
      </c>
      <c r="BS27" s="23">
        <v>37.630000000000003</v>
      </c>
      <c r="BT27" s="24">
        <v>139296.70000000001</v>
      </c>
      <c r="BU27" s="25">
        <v>252730.12</v>
      </c>
      <c r="BV27" s="22"/>
      <c r="BW27" s="23"/>
      <c r="BX27" s="24">
        <v>105868.89</v>
      </c>
      <c r="BY27" s="25">
        <v>197277</v>
      </c>
      <c r="BZ27" s="22">
        <v>7345.51</v>
      </c>
      <c r="CA27" s="23">
        <v>44</v>
      </c>
      <c r="CB27" s="24">
        <v>184225.39079999999</v>
      </c>
      <c r="CC27" s="25">
        <v>323202.44</v>
      </c>
      <c r="CD27" s="22">
        <f t="shared" si="0"/>
        <v>23793.510000000002</v>
      </c>
      <c r="CE27" s="23">
        <f t="shared" si="3"/>
        <v>38.5</v>
      </c>
      <c r="CF27" s="24">
        <f t="shared" si="1"/>
        <v>520758.06079999998</v>
      </c>
      <c r="CG27" s="25">
        <f t="shared" si="2"/>
        <v>927531.52000000002</v>
      </c>
      <c r="CH27" s="1"/>
      <c r="CI27" s="1"/>
      <c r="CJ27" s="1"/>
      <c r="CK27" s="1"/>
      <c r="CL27" s="1"/>
      <c r="CM27" s="1"/>
    </row>
    <row r="28" spans="1:91" x14ac:dyDescent="0.2">
      <c r="A28" s="38" t="s">
        <v>121</v>
      </c>
      <c r="B28" s="22"/>
      <c r="C28" s="23"/>
      <c r="D28" s="24"/>
      <c r="E28" s="25"/>
      <c r="F28" s="22"/>
      <c r="G28" s="23"/>
      <c r="H28" s="24"/>
      <c r="I28" s="25"/>
      <c r="J28" s="22"/>
      <c r="K28" s="23"/>
      <c r="L28" s="24"/>
      <c r="M28" s="25"/>
      <c r="N28" s="22"/>
      <c r="O28" s="23"/>
      <c r="P28" s="24"/>
      <c r="Q28" s="25"/>
      <c r="R28" s="22"/>
      <c r="S28" s="23"/>
      <c r="T28" s="24"/>
      <c r="U28" s="25"/>
      <c r="V28" s="22"/>
      <c r="W28" s="23"/>
      <c r="X28" s="24"/>
      <c r="Y28" s="25"/>
      <c r="Z28" s="22"/>
      <c r="AA28" s="23"/>
      <c r="AB28" s="24"/>
      <c r="AC28" s="25"/>
      <c r="AD28" s="22"/>
      <c r="AE28" s="23"/>
      <c r="AF28" s="24"/>
      <c r="AG28" s="25"/>
      <c r="AH28" s="22"/>
      <c r="AI28" s="23"/>
      <c r="AJ28" s="24"/>
      <c r="AK28" s="25"/>
      <c r="AL28" s="22"/>
      <c r="AM28" s="23"/>
      <c r="AN28" s="24"/>
      <c r="AO28" s="25"/>
      <c r="AP28" s="22"/>
      <c r="AQ28" s="23"/>
      <c r="AR28" s="24"/>
      <c r="AS28" s="25"/>
      <c r="AT28" s="22"/>
      <c r="AU28" s="23"/>
      <c r="AV28" s="24"/>
      <c r="AW28" s="25"/>
      <c r="AX28" s="63"/>
      <c r="AY28" s="64"/>
      <c r="AZ28" s="65"/>
      <c r="BA28" s="66"/>
      <c r="BB28" s="22"/>
      <c r="BC28" s="23"/>
      <c r="BD28" s="24"/>
      <c r="BE28" s="25"/>
      <c r="BF28" s="63"/>
      <c r="BG28" s="64"/>
      <c r="BH28" s="65"/>
      <c r="BI28" s="66"/>
      <c r="BJ28" s="63">
        <v>1808</v>
      </c>
      <c r="BK28" s="64">
        <v>56.35</v>
      </c>
      <c r="BL28" s="65">
        <v>51608.49</v>
      </c>
      <c r="BM28" s="66">
        <v>101598.87</v>
      </c>
      <c r="BN28" s="22">
        <v>2831</v>
      </c>
      <c r="BO28" s="23">
        <v>49.97</v>
      </c>
      <c r="BP28" s="24">
        <v>71171.600000000006</v>
      </c>
      <c r="BQ28" s="25">
        <v>141381.54999999999</v>
      </c>
      <c r="BR28" s="22">
        <v>2745</v>
      </c>
      <c r="BS28" s="23">
        <v>48.82</v>
      </c>
      <c r="BT28" s="24">
        <v>60825.29</v>
      </c>
      <c r="BU28" s="25">
        <v>132638.81</v>
      </c>
      <c r="BV28" s="22"/>
      <c r="BW28" s="23"/>
      <c r="BX28" s="24">
        <v>37419.69</v>
      </c>
      <c r="BY28" s="25">
        <v>74862</v>
      </c>
      <c r="BZ28" s="22">
        <v>3348.9</v>
      </c>
      <c r="CA28" s="23">
        <v>56</v>
      </c>
      <c r="CB28" s="24">
        <v>106896.88799999999</v>
      </c>
      <c r="CC28" s="25">
        <v>187538.4</v>
      </c>
      <c r="CD28" s="22">
        <f t="shared" si="0"/>
        <v>10732.9</v>
      </c>
      <c r="CE28" s="23">
        <f t="shared" si="3"/>
        <v>52.784999999999997</v>
      </c>
      <c r="CF28" s="24">
        <f t="shared" si="1"/>
        <v>290502.26799999998</v>
      </c>
      <c r="CG28" s="25">
        <f t="shared" si="2"/>
        <v>563157.63</v>
      </c>
      <c r="CH28" s="1"/>
      <c r="CI28" s="1"/>
      <c r="CJ28" s="1"/>
      <c r="CK28" s="1"/>
      <c r="CL28" s="1"/>
      <c r="CM28" s="1"/>
    </row>
    <row r="29" spans="1:91" x14ac:dyDescent="0.2">
      <c r="A29" s="35" t="s">
        <v>1</v>
      </c>
      <c r="B29" s="28">
        <f>SUM(B3:B28)</f>
        <v>55366</v>
      </c>
      <c r="C29" s="28">
        <f>AVERAGE(C3:C28)</f>
        <v>29.468333333333337</v>
      </c>
      <c r="D29" s="28">
        <f t="shared" ref="D29" si="4">SUM(D3:D28)</f>
        <v>738745.6</v>
      </c>
      <c r="E29" s="29">
        <f>SUM(E3:E28)</f>
        <v>1532694.4700000002</v>
      </c>
      <c r="F29" s="28">
        <f>SUM(F3:F28)</f>
        <v>63284</v>
      </c>
      <c r="G29" s="28">
        <f>AVERAGE(G3:G28)</f>
        <v>30.110833333333332</v>
      </c>
      <c r="H29" s="28">
        <f t="shared" ref="H29:I29" si="5">SUM(H3:H28)</f>
        <v>906545.34</v>
      </c>
      <c r="I29" s="29">
        <f t="shared" si="5"/>
        <v>1819458.8199999998</v>
      </c>
      <c r="J29" s="28">
        <f>SUM(J3:J28)</f>
        <v>51297</v>
      </c>
      <c r="K29" s="28">
        <f>AVERAGE(K3:K28)</f>
        <v>30.568461538461534</v>
      </c>
      <c r="L29" s="28">
        <f t="shared" ref="L29:M29" si="6">SUM(L3:L28)</f>
        <v>713879.53</v>
      </c>
      <c r="M29" s="29">
        <f t="shared" si="6"/>
        <v>1463155.75</v>
      </c>
      <c r="N29" s="28">
        <f>SUM(N3:N28)</f>
        <v>12570</v>
      </c>
      <c r="O29" s="28">
        <f>AVERAGE(O3:O28)</f>
        <v>29.796666666666663</v>
      </c>
      <c r="P29" s="28">
        <f t="shared" ref="P29:Q29" si="7">SUM(P3:P28)</f>
        <v>106823.13</v>
      </c>
      <c r="Q29" s="29">
        <f t="shared" si="7"/>
        <v>300944.96999999997</v>
      </c>
      <c r="R29" s="28">
        <f>SUM(R3:R28)</f>
        <v>21583</v>
      </c>
      <c r="S29" s="28">
        <f>AVERAGE(S3:S28)</f>
        <v>31.098461538461535</v>
      </c>
      <c r="T29" s="28">
        <f t="shared" ref="T29:U29" si="8">SUM(T3:T28)</f>
        <v>296458.27</v>
      </c>
      <c r="U29" s="29">
        <f t="shared" si="8"/>
        <v>614466.76</v>
      </c>
      <c r="V29" s="28">
        <f>SUM(V3:V28)</f>
        <v>38327</v>
      </c>
      <c r="W29" s="28">
        <f>AVERAGE(W3:W28)</f>
        <v>32.143846153846155</v>
      </c>
      <c r="X29" s="28">
        <f t="shared" ref="X29:Y29" si="9">SUM(X3:X28)</f>
        <v>570805.03</v>
      </c>
      <c r="Y29" s="29">
        <f t="shared" si="9"/>
        <v>1177007.3500000001</v>
      </c>
      <c r="Z29" s="28">
        <f>SUM(Z3:Z28)</f>
        <v>48733</v>
      </c>
      <c r="AA29" s="28">
        <f>AVERAGE(AA3:AA28)</f>
        <v>33.021333333333331</v>
      </c>
      <c r="AB29" s="28">
        <f t="shared" ref="AB29:AC29" si="10">SUM(AB3:AB28)</f>
        <v>761341.59000000008</v>
      </c>
      <c r="AC29" s="29">
        <f t="shared" si="10"/>
        <v>1576974.3</v>
      </c>
      <c r="AD29" s="28">
        <f>SUM(AD3:AD28)</f>
        <v>54412</v>
      </c>
      <c r="AE29" s="28">
        <f>AVERAGE(AE3:AE28)</f>
        <v>32.452666666666673</v>
      </c>
      <c r="AF29" s="28">
        <f t="shared" ref="AF29:AG29" si="11">SUM(AF3:AF28)</f>
        <v>815420.50999999978</v>
      </c>
      <c r="AG29" s="29">
        <f t="shared" si="11"/>
        <v>1724197.8199999998</v>
      </c>
      <c r="AH29" s="28">
        <f>SUM(AH3:AH28)</f>
        <v>61765</v>
      </c>
      <c r="AI29" s="28">
        <f>AVERAGE(AI3:AI28)</f>
        <v>32.928666666666665</v>
      </c>
      <c r="AJ29" s="28">
        <f t="shared" ref="AJ29:AK29" si="12">SUM(AJ3:AJ28)</f>
        <v>966275.99</v>
      </c>
      <c r="AK29" s="29">
        <f t="shared" si="12"/>
        <v>2025304.23</v>
      </c>
      <c r="AL29" s="28">
        <f>SUM(AL3:AL28)</f>
        <v>69076</v>
      </c>
      <c r="AM29" s="28">
        <f>AVERAGE(AM3:AM28)</f>
        <v>55.91875000000001</v>
      </c>
      <c r="AN29" s="28">
        <f t="shared" ref="AN29:AO29" si="13">SUM(AN3:AN28)</f>
        <v>1105919.6200000003</v>
      </c>
      <c r="AO29" s="29">
        <f t="shared" si="13"/>
        <v>2328589.3600000003</v>
      </c>
      <c r="AP29" s="28">
        <f>SUM(AP3:AP28)</f>
        <v>58302</v>
      </c>
      <c r="AQ29" s="28">
        <f>AVERAGE(AQ3:AQ28)</f>
        <v>34.187500000000007</v>
      </c>
      <c r="AR29" s="28">
        <f t="shared" ref="AR29:AS29" si="14">SUM(AR3:AR28)</f>
        <v>998079.86</v>
      </c>
      <c r="AS29" s="29">
        <f t="shared" si="14"/>
        <v>2010557.6999999997</v>
      </c>
      <c r="AT29" s="28">
        <f>SUM(AT3:AT28)</f>
        <v>60838</v>
      </c>
      <c r="AU29" s="28">
        <f>AVERAGE(AU3:AU28)</f>
        <v>35.973157894736836</v>
      </c>
      <c r="AV29" s="28">
        <f t="shared" ref="AV29:AW29" si="15">SUM(AV3:AV28)</f>
        <v>1077643.43</v>
      </c>
      <c r="AW29" s="29">
        <f t="shared" si="15"/>
        <v>2116922.9900000002</v>
      </c>
      <c r="AX29" s="67">
        <f>SUM(AX3:AX28)</f>
        <v>56045</v>
      </c>
      <c r="AY29" s="67">
        <f>AVERAGE(AY3:AY28)</f>
        <v>36.423157894736846</v>
      </c>
      <c r="AZ29" s="67">
        <f t="shared" ref="AZ29:BA29" si="16">SUM(AZ3:AZ28)</f>
        <v>1093895.07</v>
      </c>
      <c r="BA29" s="68">
        <f t="shared" si="16"/>
        <v>2103226.0399999996</v>
      </c>
      <c r="BB29" s="28">
        <f>SUM(BB3:BB28)</f>
        <v>62012</v>
      </c>
      <c r="BC29" s="28">
        <f>AVERAGE(BC3:BC28)</f>
        <v>36.64</v>
      </c>
      <c r="BD29" s="28">
        <f t="shared" ref="BD29:BE29" si="17">SUM(BD3:BD28)</f>
        <v>1222015.3300000003</v>
      </c>
      <c r="BE29" s="29">
        <f t="shared" si="17"/>
        <v>2280780.7299999995</v>
      </c>
      <c r="BF29" s="67">
        <f>SUM(BF3:BF28)</f>
        <v>83424</v>
      </c>
      <c r="BG29" s="67">
        <f>AVERAGE(BG3:BG28)</f>
        <v>37.179545454545455</v>
      </c>
      <c r="BH29" s="67">
        <f t="shared" ref="BH29:BI29" si="18">SUM(BH3:BH28)</f>
        <v>1698585.5799999998</v>
      </c>
      <c r="BI29" s="68">
        <f t="shared" si="18"/>
        <v>3139391.0300000003</v>
      </c>
      <c r="BJ29" s="67">
        <f>SUM(BJ3:BJ28)</f>
        <v>87899</v>
      </c>
      <c r="BK29" s="67">
        <f>AVERAGE(BK3:BK28)</f>
        <v>39.785217391304343</v>
      </c>
      <c r="BL29" s="67">
        <f t="shared" ref="BL29:BM29" si="19">SUM(BL3:BL28)</f>
        <v>1940280.2299999997</v>
      </c>
      <c r="BM29" s="68">
        <f t="shared" si="19"/>
        <v>3557893.02</v>
      </c>
      <c r="BN29" s="28">
        <f>SUM(BN3:BN28)</f>
        <v>102255</v>
      </c>
      <c r="BO29" s="28">
        <f>AVERAGE(BO3:BO28)</f>
        <v>38.497391304347822</v>
      </c>
      <c r="BP29" s="28">
        <f t="shared" ref="BP29:BQ29" si="20">SUM(BP3:BP28)</f>
        <v>2147184.2199999997</v>
      </c>
      <c r="BQ29" s="29">
        <f t="shared" si="20"/>
        <v>3911165.8100000005</v>
      </c>
      <c r="BR29" s="28">
        <f>SUM(BR3:BR28)</f>
        <v>112474</v>
      </c>
      <c r="BS29" s="28">
        <f>AVERAGE(BS3:BS28)</f>
        <v>38.244583333333345</v>
      </c>
      <c r="BT29" s="28">
        <f t="shared" ref="BT29:BU29" si="21">SUM(BT3:BT28)</f>
        <v>2332775.7000000002</v>
      </c>
      <c r="BU29" s="29">
        <f t="shared" si="21"/>
        <v>4283480.5200000005</v>
      </c>
      <c r="BV29" s="30"/>
      <c r="BW29" s="31"/>
      <c r="BX29" s="32">
        <v>1796051.24</v>
      </c>
      <c r="BY29" s="33">
        <v>3308651.32</v>
      </c>
      <c r="BZ29" s="28">
        <f>SUM(BZ3:BZ28)</f>
        <v>130410.52000000002</v>
      </c>
      <c r="CA29" s="28">
        <f>AVERAGE(CA3:CA28)</f>
        <v>41</v>
      </c>
      <c r="CB29" s="28">
        <f t="shared" ref="CB29:CC29" si="22">SUM(CB3:CB28)</f>
        <v>2930358.0237000003</v>
      </c>
      <c r="CC29" s="29">
        <f t="shared" si="22"/>
        <v>5345874.0310000014</v>
      </c>
      <c r="CD29" s="28">
        <f>SUM(CD4:CD28)</f>
        <v>634519.52</v>
      </c>
      <c r="CE29" s="28">
        <f>AVERAGE(CE4:CE28)</f>
        <v>39.281514285714287</v>
      </c>
      <c r="CF29" s="28">
        <f>SUM(CF4:CF28)</f>
        <v>13365094.153700002</v>
      </c>
      <c r="CG29" s="29">
        <f>SUM(CG4:CG28)</f>
        <v>24621811.180999998</v>
      </c>
      <c r="CH29" s="1"/>
      <c r="CI29" s="1"/>
      <c r="CJ29" s="1"/>
      <c r="CK29" s="1"/>
      <c r="CL29" s="1"/>
      <c r="CM29" s="1"/>
    </row>
    <row r="30" spans="1:91" x14ac:dyDescent="0.2">
      <c r="A30" s="36"/>
      <c r="B30" s="17"/>
      <c r="C30" s="17"/>
      <c r="D30" s="1"/>
      <c r="E30" s="1"/>
      <c r="F30" s="17"/>
      <c r="G30" s="17"/>
      <c r="H30" s="1"/>
      <c r="I30" s="1"/>
      <c r="J30" s="17"/>
      <c r="K30" s="17"/>
      <c r="L30" s="1"/>
      <c r="M30" s="1"/>
      <c r="N30" s="17"/>
      <c r="O30" s="17"/>
      <c r="P30" s="1"/>
      <c r="Q30" s="1"/>
      <c r="R30" s="17"/>
      <c r="S30" s="17"/>
      <c r="T30" s="1"/>
      <c r="U30" s="1"/>
      <c r="V30" s="17"/>
      <c r="W30" s="17"/>
      <c r="X30" s="1"/>
      <c r="Y30" s="1"/>
      <c r="Z30" s="17"/>
      <c r="AA30" s="17"/>
      <c r="AB30" s="1"/>
      <c r="AC30" s="1"/>
      <c r="AD30" s="17"/>
      <c r="AE30" s="17"/>
      <c r="AF30" s="1"/>
      <c r="AG30" s="1"/>
      <c r="AH30" s="17"/>
      <c r="AI30" s="17"/>
      <c r="AJ30" s="1"/>
      <c r="AK30" s="1"/>
      <c r="AL30" s="17"/>
      <c r="AM30" s="17"/>
      <c r="AN30" s="1"/>
      <c r="AO30" s="1"/>
      <c r="AP30" s="17"/>
      <c r="AQ30" s="17"/>
      <c r="AR30" s="1"/>
      <c r="AS30" s="1"/>
      <c r="AT30" s="17"/>
      <c r="AU30" s="17"/>
      <c r="AV30" s="1"/>
      <c r="AW30" s="1"/>
      <c r="AX30" s="17"/>
      <c r="AY30" s="17"/>
      <c r="AZ30" s="1"/>
      <c r="BA30" s="1"/>
      <c r="BB30" s="17"/>
      <c r="BC30" s="17"/>
      <c r="BD30" s="1"/>
      <c r="BE30" s="1"/>
      <c r="BF30" s="17"/>
      <c r="BG30" s="17"/>
      <c r="BH30" s="1"/>
      <c r="BI30" s="1"/>
      <c r="BJ30" s="17"/>
      <c r="BK30" s="17"/>
      <c r="BL30" s="1"/>
      <c r="BM30" s="1"/>
      <c r="BN30" s="17"/>
      <c r="BO30" s="17"/>
      <c r="BP30" s="1"/>
      <c r="BQ30" s="1"/>
      <c r="BR30" s="17"/>
      <c r="BS30" s="17"/>
      <c r="BT30" s="1"/>
      <c r="BU30" s="1"/>
      <c r="BV30" s="17"/>
      <c r="BW30" s="17"/>
      <c r="BX30" s="1"/>
      <c r="BY30" s="1"/>
      <c r="BZ30" s="17"/>
      <c r="CA30" s="17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x14ac:dyDescent="0.2">
      <c r="A31" s="36" t="s">
        <v>123</v>
      </c>
      <c r="B31" s="17"/>
      <c r="C31" s="17"/>
      <c r="D31" s="1"/>
      <c r="E31" s="1"/>
      <c r="F31" s="17"/>
      <c r="G31" s="17"/>
      <c r="H31" s="1"/>
      <c r="I31" s="1"/>
      <c r="J31" s="17"/>
      <c r="K31" s="17"/>
      <c r="L31" s="1"/>
      <c r="M31" s="1"/>
      <c r="N31" s="17"/>
      <c r="O31" s="17"/>
      <c r="P31" s="1"/>
      <c r="Q31" s="1"/>
      <c r="R31" s="17"/>
      <c r="S31" s="17"/>
      <c r="T31" s="1"/>
      <c r="U31" s="1"/>
      <c r="V31" s="17"/>
      <c r="W31" s="17"/>
      <c r="X31" s="1"/>
      <c r="Y31" s="1"/>
      <c r="Z31" s="17"/>
      <c r="AA31" s="17"/>
      <c r="AB31" s="1"/>
      <c r="AC31" s="1"/>
      <c r="AD31" s="17"/>
      <c r="AE31" s="17"/>
      <c r="AF31" s="1"/>
      <c r="AG31" s="1"/>
      <c r="AH31" s="17"/>
      <c r="AI31" s="17"/>
      <c r="AJ31" s="1"/>
      <c r="AK31" s="1"/>
      <c r="AL31" s="17"/>
      <c r="AM31" s="17"/>
      <c r="AN31" s="1"/>
      <c r="AO31" s="1"/>
      <c r="AP31" s="17"/>
      <c r="AQ31" s="17"/>
      <c r="AR31" s="1"/>
      <c r="AS31" s="1"/>
      <c r="AT31" s="17"/>
      <c r="AU31" s="17"/>
      <c r="AV31" s="1"/>
      <c r="AW31" s="1"/>
      <c r="AX31" s="17"/>
      <c r="AY31" s="17"/>
      <c r="AZ31" s="1"/>
      <c r="BA31" s="1" t="s">
        <v>124</v>
      </c>
      <c r="BB31" s="17"/>
      <c r="BC31" s="17"/>
      <c r="BD31" s="1"/>
      <c r="BE31" s="1"/>
      <c r="BF31" s="17"/>
      <c r="BG31" s="17"/>
      <c r="BH31" s="1"/>
      <c r="BI31" s="1" t="s">
        <v>124</v>
      </c>
      <c r="BJ31" s="17"/>
      <c r="BK31" s="17"/>
      <c r="BL31" s="1"/>
      <c r="BM31" s="1" t="s">
        <v>124</v>
      </c>
      <c r="BN31" s="17"/>
      <c r="BO31" s="17"/>
      <c r="BP31" s="1"/>
      <c r="BQ31" s="1"/>
      <c r="BR31" s="17"/>
      <c r="BS31" s="17"/>
      <c r="BT31" s="1"/>
      <c r="BU31" s="1"/>
      <c r="BV31" s="17"/>
      <c r="BW31" s="17"/>
      <c r="BX31" s="1"/>
      <c r="BY31" s="1"/>
      <c r="BZ31" s="17"/>
      <c r="CA31" s="17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2">
      <c r="A32" s="36"/>
      <c r="B32" s="17"/>
      <c r="C32" s="17"/>
      <c r="D32" s="1"/>
      <c r="E32" s="1"/>
      <c r="F32" s="17"/>
      <c r="G32" s="17"/>
      <c r="H32" s="1"/>
      <c r="I32" s="1"/>
      <c r="J32" s="17"/>
      <c r="K32" s="17"/>
      <c r="L32" s="1"/>
      <c r="M32" s="1"/>
      <c r="N32" s="17"/>
      <c r="O32" s="17"/>
      <c r="P32" s="1"/>
      <c r="Q32" s="1"/>
      <c r="R32" s="17"/>
      <c r="S32" s="17"/>
      <c r="T32" s="1"/>
      <c r="U32" s="1"/>
      <c r="V32" s="17"/>
      <c r="W32" s="17"/>
      <c r="X32" s="1"/>
      <c r="Y32" s="1"/>
      <c r="Z32" s="17"/>
      <c r="AA32" s="17"/>
      <c r="AB32" s="1"/>
      <c r="AC32" s="1"/>
      <c r="AD32" s="17"/>
      <c r="AE32" s="17"/>
      <c r="AF32" s="1"/>
      <c r="AG32" s="1"/>
      <c r="AH32" s="17"/>
      <c r="AI32" s="17"/>
      <c r="AJ32" s="1"/>
      <c r="AK32" s="1"/>
      <c r="AL32" s="17"/>
      <c r="AM32" s="17"/>
      <c r="AN32" s="1"/>
      <c r="AO32" s="1"/>
      <c r="AP32" s="17"/>
      <c r="AQ32" s="17"/>
      <c r="AR32" s="1"/>
      <c r="AS32" s="1"/>
      <c r="AT32" s="17"/>
      <c r="AU32" s="17"/>
      <c r="AV32" s="1"/>
      <c r="AW32" s="1"/>
      <c r="AX32" s="17"/>
      <c r="AY32" s="17"/>
      <c r="AZ32" s="1"/>
      <c r="BA32" s="1"/>
      <c r="BB32" s="17"/>
      <c r="BC32" s="17"/>
      <c r="BD32" s="1"/>
      <c r="BE32" s="1"/>
      <c r="BF32" s="17"/>
      <c r="BG32" s="17"/>
      <c r="BH32" s="1"/>
      <c r="BI32" s="1"/>
      <c r="BJ32" s="17"/>
      <c r="BK32" s="17"/>
      <c r="BL32" s="1"/>
      <c r="BM32" s="1"/>
      <c r="BN32" s="17"/>
      <c r="BO32" s="17"/>
      <c r="BP32" s="1"/>
      <c r="BQ32" s="1"/>
      <c r="BR32" s="17"/>
      <c r="BS32" s="17"/>
      <c r="BT32" s="1"/>
      <c r="BU32" s="1"/>
      <c r="BV32" s="17"/>
      <c r="BW32" s="17"/>
      <c r="BX32" s="1"/>
      <c r="BY32" s="1"/>
      <c r="BZ32" s="17"/>
      <c r="CA32" s="17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36"/>
      <c r="B33" s="17"/>
      <c r="C33" s="17"/>
      <c r="D33" s="1"/>
      <c r="E33" s="1"/>
      <c r="F33" s="17"/>
      <c r="G33" s="17"/>
      <c r="H33" s="1"/>
      <c r="I33" s="1"/>
      <c r="J33" s="17"/>
      <c r="K33" s="17"/>
      <c r="L33" s="1"/>
      <c r="M33" s="1"/>
      <c r="N33" s="17"/>
      <c r="O33" s="17"/>
      <c r="P33" s="1"/>
      <c r="Q33" s="1"/>
      <c r="R33" s="17"/>
      <c r="S33" s="17"/>
      <c r="T33" s="1"/>
      <c r="U33" s="1"/>
      <c r="V33" s="17"/>
      <c r="W33" s="17"/>
      <c r="X33" s="1"/>
      <c r="Y33" s="1"/>
      <c r="Z33" s="17"/>
      <c r="AA33" s="17"/>
      <c r="AB33" s="1"/>
      <c r="AC33" s="1"/>
      <c r="AD33" s="17"/>
      <c r="AE33" s="17"/>
      <c r="AF33" s="1"/>
      <c r="AG33" s="1"/>
      <c r="AH33" s="17"/>
      <c r="AI33" s="17"/>
      <c r="AJ33" s="1"/>
      <c r="AK33" s="1"/>
      <c r="AL33" s="17"/>
      <c r="AM33" s="17"/>
      <c r="AN33" s="1"/>
      <c r="AO33" s="1"/>
      <c r="AP33" s="17"/>
      <c r="AQ33" s="17"/>
      <c r="AR33" s="1"/>
      <c r="AS33" s="1"/>
      <c r="AT33" s="17"/>
      <c r="AU33" s="17"/>
      <c r="AV33" s="1"/>
      <c r="AW33" s="1"/>
      <c r="AX33" s="17"/>
      <c r="AY33" s="17"/>
      <c r="AZ33" s="1"/>
      <c r="BA33" s="1"/>
      <c r="BB33" s="17"/>
      <c r="BC33" s="17"/>
      <c r="BD33" s="1"/>
      <c r="BE33" s="1"/>
      <c r="BF33" s="17"/>
      <c r="BG33" s="17"/>
      <c r="BH33" s="1"/>
      <c r="BI33" s="1"/>
      <c r="BJ33" s="17"/>
      <c r="BK33" s="17"/>
      <c r="BL33" s="1"/>
      <c r="BM33" s="1"/>
      <c r="BN33" s="17"/>
      <c r="BO33" s="17"/>
      <c r="BP33" s="1"/>
      <c r="BQ33" s="1"/>
      <c r="BR33" s="17"/>
      <c r="BS33" s="17"/>
      <c r="BT33" s="1"/>
      <c r="BU33" s="1"/>
      <c r="BV33" s="17"/>
      <c r="BW33" s="17"/>
      <c r="BX33" s="1"/>
      <c r="BY33" s="1"/>
      <c r="BZ33" s="17"/>
      <c r="CA33" s="17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36"/>
      <c r="B34" s="17"/>
      <c r="C34" s="17"/>
      <c r="D34" s="1"/>
      <c r="E34" s="1"/>
      <c r="F34" s="17"/>
      <c r="G34" s="17"/>
      <c r="H34" s="1"/>
      <c r="I34" s="1"/>
      <c r="J34" s="17"/>
      <c r="K34" s="17"/>
      <c r="L34" s="1"/>
      <c r="M34" s="1"/>
      <c r="N34" s="17"/>
      <c r="O34" s="17"/>
      <c r="P34" s="1"/>
      <c r="Q34" s="1"/>
      <c r="R34" s="17"/>
      <c r="S34" s="17"/>
      <c r="T34" s="1"/>
      <c r="U34" s="1"/>
      <c r="V34" s="17"/>
      <c r="W34" s="17"/>
      <c r="X34" s="1"/>
      <c r="Y34" s="1"/>
      <c r="Z34" s="17"/>
      <c r="AA34" s="17"/>
      <c r="AB34" s="1"/>
      <c r="AC34" s="1"/>
      <c r="AD34" s="17"/>
      <c r="AE34" s="17"/>
      <c r="AF34" s="1"/>
      <c r="AG34" s="1"/>
      <c r="AH34" s="17"/>
      <c r="AI34" s="17"/>
      <c r="AJ34" s="1"/>
      <c r="AK34" s="1"/>
      <c r="AL34" s="17"/>
      <c r="AM34" s="17"/>
      <c r="AN34" s="1"/>
      <c r="AO34" s="1"/>
      <c r="AP34" s="17"/>
      <c r="AQ34" s="17"/>
      <c r="AR34" s="1"/>
      <c r="AS34" s="1"/>
      <c r="AT34" s="17"/>
      <c r="AU34" s="17"/>
      <c r="AV34" s="1"/>
      <c r="AW34" s="1"/>
      <c r="AX34" s="17"/>
      <c r="AY34" s="17"/>
      <c r="AZ34" s="1"/>
      <c r="BA34" s="1"/>
      <c r="BB34" s="17"/>
      <c r="BC34" s="17"/>
      <c r="BD34" s="1"/>
      <c r="BE34" s="1"/>
      <c r="BF34" s="17"/>
      <c r="BG34" s="17"/>
      <c r="BH34" s="1"/>
      <c r="BI34" s="1"/>
      <c r="BJ34" s="17"/>
      <c r="BK34" s="17"/>
      <c r="BL34" s="1"/>
      <c r="BM34" s="1"/>
      <c r="BN34" s="17"/>
      <c r="BO34" s="17"/>
      <c r="BP34" s="1"/>
      <c r="BQ34" s="1"/>
      <c r="BR34" s="17"/>
      <c r="BS34" s="17"/>
      <c r="BT34" s="1"/>
      <c r="BU34" s="1"/>
      <c r="BV34" s="17"/>
      <c r="BW34" s="17"/>
      <c r="BX34" s="1"/>
      <c r="BY34" s="1"/>
      <c r="BZ34" s="17"/>
      <c r="CA34" s="17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36"/>
      <c r="B35" s="17"/>
      <c r="C35" s="17"/>
      <c r="D35" s="1"/>
      <c r="E35" s="1"/>
      <c r="F35" s="17"/>
      <c r="G35" s="17"/>
      <c r="H35" s="1"/>
      <c r="I35" s="1"/>
      <c r="J35" s="17"/>
      <c r="K35" s="17"/>
      <c r="L35" s="1"/>
      <c r="M35" s="1"/>
      <c r="N35" s="17"/>
      <c r="O35" s="17"/>
      <c r="P35" s="1"/>
      <c r="Q35" s="1"/>
      <c r="R35" s="17"/>
      <c r="S35" s="17"/>
      <c r="T35" s="1"/>
      <c r="U35" s="1"/>
      <c r="V35" s="17"/>
      <c r="W35" s="17"/>
      <c r="X35" s="1"/>
      <c r="Y35" s="1"/>
      <c r="Z35" s="17"/>
      <c r="AA35" s="17"/>
      <c r="AB35" s="1"/>
      <c r="AC35" s="1"/>
      <c r="AD35" s="17"/>
      <c r="AE35" s="17"/>
      <c r="AF35" s="1"/>
      <c r="AG35" s="1"/>
      <c r="AH35" s="17"/>
      <c r="AI35" s="17"/>
      <c r="AJ35" s="1"/>
      <c r="AK35" s="1"/>
      <c r="AL35" s="17"/>
      <c r="AM35" s="17"/>
      <c r="AN35" s="1"/>
      <c r="AO35" s="1"/>
      <c r="AP35" s="17"/>
      <c r="AQ35" s="17"/>
      <c r="AR35" s="1"/>
      <c r="AS35" s="1"/>
      <c r="AT35" s="17"/>
      <c r="AU35" s="17"/>
      <c r="AV35" s="1"/>
      <c r="AW35" s="1"/>
      <c r="AX35" s="17"/>
      <c r="AY35" s="17"/>
      <c r="AZ35" s="1"/>
      <c r="BA35" s="1"/>
      <c r="BB35" s="17"/>
      <c r="BC35" s="17"/>
      <c r="BD35" s="1"/>
      <c r="BE35" s="1"/>
      <c r="BF35" s="17"/>
      <c r="BG35" s="17"/>
      <c r="BH35" s="1"/>
      <c r="BI35" s="1"/>
      <c r="BJ35" s="17"/>
      <c r="BK35" s="17"/>
      <c r="BL35" s="1"/>
      <c r="BM35" s="1"/>
      <c r="BN35" s="17"/>
      <c r="BO35" s="17"/>
      <c r="BP35" s="1"/>
      <c r="BQ35" s="1"/>
      <c r="BR35" s="17"/>
      <c r="BS35" s="17"/>
      <c r="BT35" s="1"/>
      <c r="BU35" s="1"/>
      <c r="BV35" s="17"/>
      <c r="BW35" s="17"/>
      <c r="BX35" s="1"/>
      <c r="BY35" s="1"/>
      <c r="BZ35" s="17"/>
      <c r="CA35" s="17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2">
      <c r="A36" s="36"/>
      <c r="B36" s="17"/>
      <c r="C36" s="17"/>
      <c r="D36" s="1"/>
      <c r="E36" s="1"/>
      <c r="F36" s="17"/>
      <c r="G36" s="17"/>
      <c r="H36" s="1"/>
      <c r="I36" s="1"/>
      <c r="J36" s="17"/>
      <c r="K36" s="17"/>
      <c r="L36" s="1"/>
      <c r="M36" s="1"/>
      <c r="N36" s="17"/>
      <c r="O36" s="17"/>
      <c r="P36" s="1"/>
      <c r="Q36" s="1"/>
      <c r="R36" s="17"/>
      <c r="S36" s="17"/>
      <c r="T36" s="1"/>
      <c r="U36" s="1"/>
      <c r="V36" s="17"/>
      <c r="W36" s="17"/>
      <c r="X36" s="1"/>
      <c r="Y36" s="1"/>
      <c r="Z36" s="17"/>
      <c r="AA36" s="17"/>
      <c r="AB36" s="1"/>
      <c r="AC36" s="1"/>
      <c r="AD36" s="17"/>
      <c r="AE36" s="17"/>
      <c r="AF36" s="1"/>
      <c r="AG36" s="1"/>
      <c r="AH36" s="17"/>
      <c r="AI36" s="17"/>
      <c r="AJ36" s="1"/>
      <c r="AK36" s="1"/>
      <c r="AL36" s="17"/>
      <c r="AM36" s="17"/>
      <c r="AN36" s="1"/>
      <c r="AO36" s="1"/>
      <c r="AP36" s="17"/>
      <c r="AQ36" s="17"/>
      <c r="AR36" s="1"/>
      <c r="AS36" s="1"/>
      <c r="AT36" s="17"/>
      <c r="AU36" s="17"/>
      <c r="AV36" s="1"/>
      <c r="AW36" s="1"/>
      <c r="AX36" s="17"/>
      <c r="AY36" s="17"/>
      <c r="AZ36" s="1"/>
      <c r="BA36" s="1"/>
      <c r="BB36" s="17"/>
      <c r="BC36" s="17"/>
      <c r="BD36" s="1"/>
      <c r="BE36" s="1"/>
      <c r="BF36" s="17"/>
      <c r="BG36" s="17"/>
      <c r="BH36" s="1"/>
      <c r="BI36" s="1"/>
      <c r="BJ36" s="17"/>
      <c r="BK36" s="17"/>
      <c r="BL36" s="1"/>
      <c r="BM36" s="1"/>
      <c r="BN36" s="17"/>
      <c r="BO36" s="17"/>
      <c r="BP36" s="1"/>
      <c r="BQ36" s="1"/>
      <c r="BR36" s="17"/>
      <c r="BS36" s="17"/>
      <c r="BT36" s="1"/>
      <c r="BU36" s="1"/>
      <c r="BV36" s="17"/>
      <c r="BW36" s="17"/>
      <c r="BX36" s="1"/>
      <c r="BY36" s="1"/>
      <c r="BZ36" s="17"/>
      <c r="CA36" s="17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36"/>
      <c r="B37" s="17"/>
      <c r="C37" s="17"/>
      <c r="D37" s="1"/>
      <c r="E37" s="1"/>
      <c r="F37" s="17"/>
      <c r="G37" s="17"/>
      <c r="H37" s="1"/>
      <c r="I37" s="1"/>
      <c r="J37" s="17"/>
      <c r="K37" s="17"/>
      <c r="L37" s="1"/>
      <c r="M37" s="1"/>
      <c r="N37" s="17"/>
      <c r="O37" s="17"/>
      <c r="P37" s="1"/>
      <c r="Q37" s="1"/>
      <c r="R37" s="17"/>
      <c r="S37" s="17"/>
      <c r="T37" s="1"/>
      <c r="U37" s="1"/>
      <c r="V37" s="17"/>
      <c r="W37" s="17"/>
      <c r="X37" s="1"/>
      <c r="Y37" s="1"/>
      <c r="Z37" s="17"/>
      <c r="AA37" s="17"/>
      <c r="AB37" s="1"/>
      <c r="AC37" s="1"/>
      <c r="AD37" s="17"/>
      <c r="AE37" s="17"/>
      <c r="AF37" s="1"/>
      <c r="AG37" s="1"/>
      <c r="AH37" s="17"/>
      <c r="AI37" s="17"/>
      <c r="AJ37" s="1"/>
      <c r="AK37" s="1"/>
      <c r="AL37" s="17"/>
      <c r="AM37" s="17"/>
      <c r="AN37" s="1"/>
      <c r="AO37" s="1"/>
      <c r="AP37" s="17"/>
      <c r="AQ37" s="17"/>
      <c r="AR37" s="1"/>
      <c r="AS37" s="1"/>
      <c r="AT37" s="17"/>
      <c r="AU37" s="17"/>
      <c r="AV37" s="1"/>
      <c r="AW37" s="1"/>
      <c r="AX37" s="17"/>
      <c r="AY37" s="17"/>
      <c r="AZ37" s="1"/>
      <c r="BA37" s="1"/>
      <c r="BB37" s="17"/>
      <c r="BC37" s="17"/>
      <c r="BD37" s="1"/>
      <c r="BE37" s="1"/>
      <c r="BF37" s="17"/>
      <c r="BG37" s="17"/>
      <c r="BH37" s="1"/>
      <c r="BI37" s="1"/>
      <c r="BJ37" s="17"/>
      <c r="BK37" s="17"/>
      <c r="BL37" s="1"/>
      <c r="BM37" s="1"/>
      <c r="BN37" s="17"/>
      <c r="BO37" s="17"/>
      <c r="BP37" s="1"/>
      <c r="BQ37" s="1"/>
      <c r="BR37" s="17"/>
      <c r="BS37" s="17"/>
      <c r="BT37" s="1"/>
      <c r="BU37" s="1"/>
      <c r="BV37" s="17"/>
      <c r="BW37" s="17"/>
      <c r="BX37" s="1"/>
      <c r="BY37" s="1"/>
      <c r="BZ37" s="17"/>
      <c r="CA37" s="17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36"/>
      <c r="B38" s="17"/>
      <c r="C38" s="17"/>
      <c r="D38" s="1"/>
      <c r="E38" s="1"/>
      <c r="F38" s="17"/>
      <c r="G38" s="17"/>
      <c r="H38" s="1"/>
      <c r="I38" s="1"/>
      <c r="J38" s="17"/>
      <c r="K38" s="17"/>
      <c r="L38" s="1"/>
      <c r="M38" s="1"/>
      <c r="N38" s="17"/>
      <c r="O38" s="17"/>
      <c r="P38" s="1"/>
      <c r="Q38" s="1"/>
      <c r="R38" s="17"/>
      <c r="S38" s="17"/>
      <c r="T38" s="1"/>
      <c r="U38" s="1"/>
      <c r="V38" s="17"/>
      <c r="W38" s="17"/>
      <c r="X38" s="1"/>
      <c r="Y38" s="1"/>
      <c r="Z38" s="17"/>
      <c r="AA38" s="17"/>
      <c r="AB38" s="1"/>
      <c r="AC38" s="1"/>
      <c r="AD38" s="17"/>
      <c r="AE38" s="17"/>
      <c r="AF38" s="1"/>
      <c r="AG38" s="1"/>
      <c r="AH38" s="17"/>
      <c r="AI38" s="17"/>
      <c r="AJ38" s="1"/>
      <c r="AK38" s="1"/>
      <c r="AL38" s="17"/>
      <c r="AM38" s="17"/>
      <c r="AN38" s="1"/>
      <c r="AO38" s="1"/>
      <c r="AP38" s="17"/>
      <c r="AQ38" s="17"/>
      <c r="AR38" s="1"/>
      <c r="AS38" s="1"/>
      <c r="AT38" s="17"/>
      <c r="AU38" s="17"/>
      <c r="AV38" s="1"/>
      <c r="AW38" s="1"/>
      <c r="AX38" s="17"/>
      <c r="AY38" s="17"/>
      <c r="AZ38" s="1"/>
      <c r="BA38" s="1"/>
      <c r="BB38" s="17"/>
      <c r="BC38" s="17"/>
      <c r="BD38" s="1"/>
      <c r="BE38" s="1"/>
      <c r="BF38" s="17"/>
      <c r="BG38" s="17"/>
      <c r="BH38" s="1"/>
      <c r="BI38" s="1"/>
      <c r="BJ38" s="17"/>
      <c r="BK38" s="17"/>
      <c r="BL38" s="1"/>
      <c r="BM38" s="1"/>
      <c r="BN38" s="17"/>
      <c r="BO38" s="17"/>
      <c r="BP38" s="1"/>
      <c r="BQ38" s="1"/>
      <c r="BR38" s="17"/>
      <c r="BS38" s="17"/>
      <c r="BT38" s="1"/>
      <c r="BU38" s="1"/>
      <c r="BV38" s="17"/>
      <c r="BW38" s="17"/>
      <c r="BX38" s="1"/>
      <c r="BY38" s="1"/>
      <c r="BZ38" s="17"/>
      <c r="CA38" s="17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36"/>
      <c r="B39" s="17"/>
      <c r="C39" s="17"/>
      <c r="D39" s="1"/>
      <c r="E39" s="1"/>
      <c r="F39" s="17"/>
      <c r="G39" s="17"/>
      <c r="H39" s="1"/>
      <c r="I39" s="1"/>
      <c r="J39" s="17"/>
      <c r="K39" s="17"/>
      <c r="L39" s="1"/>
      <c r="M39" s="1"/>
      <c r="N39" s="17"/>
      <c r="O39" s="17"/>
      <c r="P39" s="1"/>
      <c r="Q39" s="1"/>
      <c r="R39" s="17"/>
      <c r="S39" s="17"/>
      <c r="T39" s="1"/>
      <c r="U39" s="1"/>
      <c r="V39" s="17"/>
      <c r="W39" s="17"/>
      <c r="X39" s="1"/>
      <c r="Y39" s="1"/>
      <c r="Z39" s="17"/>
      <c r="AA39" s="17"/>
      <c r="AB39" s="1"/>
      <c r="AC39" s="1"/>
      <c r="AD39" s="17"/>
      <c r="AE39" s="17"/>
      <c r="AF39" s="1"/>
      <c r="AG39" s="1"/>
      <c r="AH39" s="17"/>
      <c r="AI39" s="17"/>
      <c r="AJ39" s="1"/>
      <c r="AK39" s="1"/>
      <c r="AL39" s="17"/>
      <c r="AM39" s="17"/>
      <c r="AN39" s="1"/>
      <c r="AO39" s="1"/>
      <c r="AP39" s="17"/>
      <c r="AQ39" s="17"/>
      <c r="AR39" s="1"/>
      <c r="AS39" s="1"/>
      <c r="AT39" s="17"/>
      <c r="AU39" s="17"/>
      <c r="AV39" s="1"/>
      <c r="AW39" s="1"/>
      <c r="AX39" s="17"/>
      <c r="AY39" s="17"/>
      <c r="AZ39" s="1"/>
      <c r="BA39" s="1"/>
      <c r="BB39" s="17"/>
      <c r="BC39" s="17"/>
      <c r="BD39" s="1"/>
      <c r="BE39" s="1"/>
      <c r="BF39" s="17"/>
      <c r="BG39" s="17"/>
      <c r="BH39" s="1"/>
      <c r="BI39" s="1"/>
      <c r="BJ39" s="17"/>
      <c r="BK39" s="17"/>
      <c r="BL39" s="1"/>
      <c r="BM39" s="1"/>
      <c r="BN39" s="17"/>
      <c r="BO39" s="17"/>
      <c r="BP39" s="1"/>
      <c r="BQ39" s="1"/>
      <c r="BR39" s="17"/>
      <c r="BS39" s="17"/>
      <c r="BT39" s="1"/>
      <c r="BU39" s="1"/>
      <c r="BV39" s="17"/>
      <c r="BW39" s="17"/>
      <c r="BX39" s="1"/>
      <c r="BY39" s="1"/>
      <c r="BZ39" s="17"/>
      <c r="CA39" s="17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BO40" s="17"/>
      <c r="BS40" s="17"/>
      <c r="CA40" s="17"/>
    </row>
    <row r="41" spans="1:91" x14ac:dyDescent="0.2">
      <c r="BO41" s="17"/>
      <c r="BS41" s="17"/>
      <c r="CA41" s="17"/>
    </row>
    <row r="42" spans="1:91" x14ac:dyDescent="0.2">
      <c r="BO42" s="17"/>
      <c r="BS42" s="17"/>
      <c r="CA42" s="17"/>
    </row>
    <row r="43" spans="1:91" x14ac:dyDescent="0.2">
      <c r="BO43" s="17"/>
      <c r="BS43" s="17"/>
      <c r="CA43" s="17"/>
    </row>
    <row r="44" spans="1:91" x14ac:dyDescent="0.2">
      <c r="BO44" s="17"/>
      <c r="BS44" s="17"/>
      <c r="CA44" s="17"/>
    </row>
    <row r="45" spans="1:91" x14ac:dyDescent="0.2">
      <c r="BO45" s="17"/>
      <c r="BS45" s="17"/>
      <c r="CA45" s="17"/>
    </row>
    <row r="46" spans="1:91" x14ac:dyDescent="0.2">
      <c r="BO46" s="17"/>
      <c r="BS46" s="17"/>
      <c r="CA46" s="17"/>
    </row>
    <row r="47" spans="1:91" x14ac:dyDescent="0.2">
      <c r="BO47" s="17"/>
      <c r="BS47" s="17"/>
      <c r="CA47" s="17"/>
    </row>
    <row r="48" spans="1:91" x14ac:dyDescent="0.2">
      <c r="BO48" s="17"/>
      <c r="BS48" s="17"/>
      <c r="CA48" s="17"/>
    </row>
    <row r="49" spans="67:79" x14ac:dyDescent="0.2">
      <c r="BO49" s="17"/>
      <c r="BS49" s="17"/>
      <c r="CA49" s="17"/>
    </row>
    <row r="50" spans="67:79" x14ac:dyDescent="0.2">
      <c r="BO50" s="17"/>
      <c r="BS50" s="17"/>
      <c r="CA50" s="17"/>
    </row>
    <row r="51" spans="67:79" x14ac:dyDescent="0.2">
      <c r="BO51" s="17"/>
      <c r="BS51" s="17"/>
      <c r="CA51" s="17"/>
    </row>
    <row r="52" spans="67:79" x14ac:dyDescent="0.2">
      <c r="BO52" s="17"/>
      <c r="BS52" s="17"/>
      <c r="CA52" s="17"/>
    </row>
    <row r="53" spans="67:79" x14ac:dyDescent="0.2">
      <c r="BO53" s="17"/>
      <c r="BS53" s="17"/>
      <c r="CA53" s="17"/>
    </row>
    <row r="54" spans="67:79" x14ac:dyDescent="0.2">
      <c r="BO54" s="17"/>
      <c r="BS54" s="17"/>
      <c r="CA54" s="17"/>
    </row>
    <row r="55" spans="67:79" x14ac:dyDescent="0.2">
      <c r="BO55" s="17"/>
      <c r="BS55" s="17"/>
      <c r="CA55" s="17"/>
    </row>
    <row r="56" spans="67:79" x14ac:dyDescent="0.2">
      <c r="BO56" s="17"/>
      <c r="BS56" s="17"/>
      <c r="CA56" s="17"/>
    </row>
    <row r="57" spans="67:79" x14ac:dyDescent="0.2">
      <c r="BO57" s="17"/>
      <c r="BS57" s="17"/>
      <c r="CA57" s="17"/>
    </row>
    <row r="58" spans="67:79" x14ac:dyDescent="0.2">
      <c r="BO58" s="17"/>
      <c r="BS58" s="17"/>
      <c r="CA58" s="17"/>
    </row>
    <row r="59" spans="67:79" x14ac:dyDescent="0.2">
      <c r="BO59" s="17"/>
      <c r="BS59" s="17"/>
      <c r="CA59" s="17"/>
    </row>
    <row r="60" spans="67:79" x14ac:dyDescent="0.2">
      <c r="BO60" s="17"/>
      <c r="BS60" s="17"/>
      <c r="CA60" s="17"/>
    </row>
    <row r="61" spans="67:79" x14ac:dyDescent="0.2">
      <c r="BO61" s="17"/>
      <c r="BS61" s="17"/>
      <c r="CA61" s="17"/>
    </row>
    <row r="62" spans="67:79" x14ac:dyDescent="0.2">
      <c r="BO62" s="17"/>
      <c r="BS62" s="17"/>
      <c r="CA62" s="17"/>
    </row>
    <row r="63" spans="67:79" x14ac:dyDescent="0.2">
      <c r="BO63" s="17"/>
      <c r="BS63" s="17"/>
      <c r="CA63" s="17"/>
    </row>
    <row r="64" spans="67:79" x14ac:dyDescent="0.2">
      <c r="BO64" s="17"/>
      <c r="BS64" s="17"/>
      <c r="CA64" s="17"/>
    </row>
    <row r="65" spans="67:79" x14ac:dyDescent="0.2">
      <c r="BO65" s="17"/>
      <c r="BS65" s="17"/>
      <c r="CA65" s="17"/>
    </row>
    <row r="66" spans="67:79" x14ac:dyDescent="0.2">
      <c r="BO66" s="17"/>
      <c r="BS66" s="17"/>
      <c r="CA66" s="17"/>
    </row>
    <row r="67" spans="67:79" x14ac:dyDescent="0.2">
      <c r="BO67" s="17"/>
      <c r="BS67" s="17"/>
      <c r="CA67" s="17"/>
    </row>
    <row r="68" spans="67:79" x14ac:dyDescent="0.2">
      <c r="BO68" s="17"/>
      <c r="BS68" s="17"/>
      <c r="CA68" s="17"/>
    </row>
    <row r="69" spans="67:79" x14ac:dyDescent="0.2">
      <c r="BO69" s="17"/>
      <c r="BS69" s="17"/>
      <c r="CA69" s="17"/>
    </row>
    <row r="70" spans="67:79" x14ac:dyDescent="0.2">
      <c r="BO70" s="17"/>
      <c r="BS70" s="17"/>
      <c r="CA70" s="17"/>
    </row>
    <row r="71" spans="67:79" x14ac:dyDescent="0.2">
      <c r="BO71" s="17"/>
      <c r="BS71" s="17"/>
      <c r="CA71" s="17"/>
    </row>
    <row r="72" spans="67:79" x14ac:dyDescent="0.2">
      <c r="BO72" s="17"/>
      <c r="BS72" s="17"/>
      <c r="CA72" s="17"/>
    </row>
    <row r="73" spans="67:79" x14ac:dyDescent="0.2">
      <c r="BO73" s="17"/>
      <c r="BS73" s="17"/>
      <c r="CA73" s="17"/>
    </row>
    <row r="74" spans="67:79" x14ac:dyDescent="0.2">
      <c r="BO74" s="17"/>
      <c r="BS74" s="17"/>
      <c r="CA74" s="17"/>
    </row>
    <row r="75" spans="67:79" x14ac:dyDescent="0.2">
      <c r="BO75" s="17"/>
      <c r="BS75" s="17"/>
      <c r="CA75" s="17"/>
    </row>
    <row r="76" spans="67:79" x14ac:dyDescent="0.2">
      <c r="BO76" s="17"/>
      <c r="BS76" s="17"/>
      <c r="CA76" s="17"/>
    </row>
    <row r="77" spans="67:79" x14ac:dyDescent="0.2">
      <c r="BO77" s="17"/>
      <c r="BS77" s="17"/>
      <c r="CA77" s="17"/>
    </row>
    <row r="78" spans="67:79" x14ac:dyDescent="0.2">
      <c r="BO78" s="17"/>
      <c r="BS78" s="17"/>
      <c r="CA78" s="17"/>
    </row>
    <row r="79" spans="67:79" x14ac:dyDescent="0.2">
      <c r="BO79" s="17"/>
      <c r="BS79" s="17"/>
      <c r="CA79" s="17"/>
    </row>
    <row r="80" spans="67:79" x14ac:dyDescent="0.2">
      <c r="BO80" s="17"/>
      <c r="BS80" s="17"/>
      <c r="CA80" s="17"/>
    </row>
    <row r="81" spans="67:79" x14ac:dyDescent="0.2">
      <c r="BO81" s="17"/>
      <c r="BS81" s="17"/>
      <c r="CA81" s="17"/>
    </row>
    <row r="82" spans="67:79" x14ac:dyDescent="0.2">
      <c r="BO82" s="17"/>
      <c r="BS82" s="17"/>
      <c r="CA82" s="17"/>
    </row>
    <row r="83" spans="67:79" x14ac:dyDescent="0.2">
      <c r="BO83" s="17"/>
      <c r="BS83" s="17"/>
      <c r="CA83" s="17"/>
    </row>
    <row r="84" spans="67:79" x14ac:dyDescent="0.2">
      <c r="BO84" s="17"/>
      <c r="BS84" s="17"/>
      <c r="CA84" s="17"/>
    </row>
    <row r="85" spans="67:79" x14ac:dyDescent="0.2">
      <c r="BO85" s="17"/>
      <c r="BS85" s="17"/>
      <c r="CA85" s="17"/>
    </row>
    <row r="86" spans="67:79" x14ac:dyDescent="0.2">
      <c r="BO86" s="17"/>
      <c r="BS86" s="17"/>
      <c r="CA86" s="17"/>
    </row>
    <row r="87" spans="67:79" x14ac:dyDescent="0.2">
      <c r="BO87" s="17"/>
      <c r="BS87" s="17"/>
      <c r="CA87" s="17"/>
    </row>
    <row r="88" spans="67:79" x14ac:dyDescent="0.2">
      <c r="BO88" s="17"/>
      <c r="BS88" s="17"/>
      <c r="CA88" s="17"/>
    </row>
    <row r="89" spans="67:79" x14ac:dyDescent="0.2">
      <c r="BO89" s="17"/>
      <c r="BS89" s="17"/>
      <c r="CA89" s="17"/>
    </row>
    <row r="90" spans="67:79" x14ac:dyDescent="0.2">
      <c r="BO90" s="17"/>
      <c r="BS90" s="17"/>
      <c r="CA90" s="17"/>
    </row>
    <row r="91" spans="67:79" x14ac:dyDescent="0.2">
      <c r="BO91" s="17"/>
      <c r="BS91" s="17"/>
      <c r="CA91" s="17"/>
    </row>
    <row r="92" spans="67:79" x14ac:dyDescent="0.2">
      <c r="BO92" s="17"/>
      <c r="BS92" s="17"/>
      <c r="CA92" s="17"/>
    </row>
    <row r="93" spans="67:79" x14ac:dyDescent="0.2">
      <c r="BO93" s="17"/>
      <c r="BS93" s="17"/>
      <c r="CA93" s="17"/>
    </row>
    <row r="94" spans="67:79" x14ac:dyDescent="0.2">
      <c r="BO94" s="17"/>
      <c r="BS94" s="17"/>
      <c r="CA94" s="17"/>
    </row>
    <row r="95" spans="67:79" x14ac:dyDescent="0.2">
      <c r="BO95" s="17"/>
      <c r="BS95" s="17"/>
      <c r="CA95" s="17"/>
    </row>
    <row r="96" spans="67:79" x14ac:dyDescent="0.2">
      <c r="BO96" s="17"/>
      <c r="BS96" s="17"/>
      <c r="CA96" s="17"/>
    </row>
    <row r="97" spans="67:79" x14ac:dyDescent="0.2">
      <c r="BO97" s="17"/>
      <c r="BS97" s="17"/>
      <c r="CA97" s="17"/>
    </row>
    <row r="98" spans="67:79" x14ac:dyDescent="0.2">
      <c r="BO98" s="17"/>
      <c r="BS98" s="17"/>
      <c r="CA98" s="17"/>
    </row>
    <row r="99" spans="67:79" x14ac:dyDescent="0.2">
      <c r="BO99" s="17"/>
      <c r="BS99" s="17"/>
      <c r="CA99" s="17"/>
    </row>
    <row r="100" spans="67:79" x14ac:dyDescent="0.2">
      <c r="BO100" s="17"/>
      <c r="BS100" s="17"/>
      <c r="CA100" s="17"/>
    </row>
    <row r="101" spans="67:79" x14ac:dyDescent="0.2">
      <c r="BO101" s="17"/>
      <c r="BS101" s="17"/>
      <c r="CA101" s="17"/>
    </row>
    <row r="102" spans="67:79" x14ac:dyDescent="0.2">
      <c r="BO102" s="17"/>
      <c r="BS102" s="17"/>
      <c r="CA102" s="17"/>
    </row>
    <row r="103" spans="67:79" x14ac:dyDescent="0.2">
      <c r="BO103" s="17"/>
      <c r="BS103" s="17"/>
      <c r="CA103" s="17"/>
    </row>
    <row r="104" spans="67:79" x14ac:dyDescent="0.2">
      <c r="BO104" s="17"/>
      <c r="BS104" s="17"/>
      <c r="CA104" s="17"/>
    </row>
    <row r="105" spans="67:79" x14ac:dyDescent="0.2">
      <c r="BO105" s="17"/>
      <c r="BS105" s="17"/>
      <c r="CA105" s="17"/>
    </row>
    <row r="106" spans="67:79" x14ac:dyDescent="0.2">
      <c r="BO106" s="17"/>
      <c r="BS106" s="17"/>
      <c r="CA106" s="17"/>
    </row>
    <row r="107" spans="67:79" x14ac:dyDescent="0.2">
      <c r="BO107" s="17"/>
      <c r="BS107" s="17"/>
      <c r="CA107" s="17"/>
    </row>
    <row r="108" spans="67:79" x14ac:dyDescent="0.2">
      <c r="BO108" s="17"/>
      <c r="BS108" s="17"/>
      <c r="CA108" s="17"/>
    </row>
    <row r="109" spans="67:79" x14ac:dyDescent="0.2">
      <c r="BO109" s="17"/>
      <c r="BS109" s="17"/>
      <c r="CA109" s="17"/>
    </row>
    <row r="110" spans="67:79" x14ac:dyDescent="0.2">
      <c r="BO110" s="17"/>
      <c r="BS110" s="17"/>
      <c r="CA110" s="17"/>
    </row>
    <row r="111" spans="67:79" x14ac:dyDescent="0.2">
      <c r="BO111" s="17"/>
      <c r="BS111" s="17"/>
      <c r="CA111" s="17"/>
    </row>
    <row r="112" spans="67:79" x14ac:dyDescent="0.2">
      <c r="BO112" s="17"/>
      <c r="BS112" s="17"/>
    </row>
    <row r="113" spans="67:71" x14ac:dyDescent="0.2">
      <c r="BO113" s="17"/>
      <c r="BS113" s="17"/>
    </row>
    <row r="114" spans="67:71" x14ac:dyDescent="0.2">
      <c r="BO114" s="17"/>
      <c r="BS114" s="17"/>
    </row>
    <row r="115" spans="67:71" x14ac:dyDescent="0.2">
      <c r="BO115" s="17"/>
      <c r="BS115" s="17"/>
    </row>
    <row r="116" spans="67:71" x14ac:dyDescent="0.2">
      <c r="BO116" s="17"/>
      <c r="BS116" s="17"/>
    </row>
    <row r="117" spans="67:71" x14ac:dyDescent="0.2">
      <c r="BO117" s="17"/>
      <c r="BS117" s="17"/>
    </row>
    <row r="118" spans="67:71" x14ac:dyDescent="0.2">
      <c r="BO118" s="17"/>
      <c r="BS118" s="17"/>
    </row>
    <row r="119" spans="67:71" x14ac:dyDescent="0.2">
      <c r="BO119" s="17"/>
      <c r="BS119" s="17"/>
    </row>
    <row r="120" spans="67:71" x14ac:dyDescent="0.2">
      <c r="BO120" s="17"/>
      <c r="BS120" s="17"/>
    </row>
    <row r="121" spans="67:71" x14ac:dyDescent="0.2">
      <c r="BO121" s="17"/>
      <c r="BS121" s="17"/>
    </row>
    <row r="122" spans="67:71" x14ac:dyDescent="0.2">
      <c r="BO122" s="17"/>
      <c r="BS122" s="17"/>
    </row>
    <row r="123" spans="67:71" x14ac:dyDescent="0.2">
      <c r="BO123" s="17"/>
      <c r="BS123" s="17"/>
    </row>
    <row r="124" spans="67:71" x14ac:dyDescent="0.2">
      <c r="BO124" s="17"/>
      <c r="BS124" s="17"/>
    </row>
    <row r="125" spans="67:71" x14ac:dyDescent="0.2">
      <c r="BO125" s="17"/>
      <c r="BS125" s="17"/>
    </row>
    <row r="126" spans="67:71" x14ac:dyDescent="0.2">
      <c r="BO126" s="17"/>
      <c r="BS126" s="17"/>
    </row>
    <row r="127" spans="67:71" x14ac:dyDescent="0.2">
      <c r="BO127" s="17"/>
      <c r="BS127" s="17"/>
    </row>
    <row r="128" spans="67:71" x14ac:dyDescent="0.2">
      <c r="BO128" s="17"/>
      <c r="BS128" s="17"/>
    </row>
    <row r="129" spans="67:71" x14ac:dyDescent="0.2">
      <c r="BO129" s="17"/>
      <c r="BS129" s="17"/>
    </row>
    <row r="130" spans="67:71" x14ac:dyDescent="0.2">
      <c r="BO130" s="17"/>
      <c r="BS130" s="17"/>
    </row>
    <row r="131" spans="67:71" x14ac:dyDescent="0.2">
      <c r="BO131" s="17"/>
      <c r="BS131" s="17"/>
    </row>
    <row r="132" spans="67:71" x14ac:dyDescent="0.2">
      <c r="BO132" s="17"/>
      <c r="BS132" s="17"/>
    </row>
    <row r="133" spans="67:71" x14ac:dyDescent="0.2">
      <c r="BO133" s="17"/>
      <c r="BS133" s="17"/>
    </row>
    <row r="134" spans="67:71" x14ac:dyDescent="0.2">
      <c r="BO134" s="17"/>
      <c r="BS134" s="17"/>
    </row>
    <row r="135" spans="67:71" x14ac:dyDescent="0.2">
      <c r="BO135" s="17"/>
      <c r="BS135" s="17"/>
    </row>
    <row r="136" spans="67:71" x14ac:dyDescent="0.2">
      <c r="BO136" s="17"/>
      <c r="BS136" s="17"/>
    </row>
    <row r="137" spans="67:71" x14ac:dyDescent="0.2">
      <c r="BO137" s="17"/>
      <c r="BS137" s="17"/>
    </row>
    <row r="138" spans="67:71" x14ac:dyDescent="0.2">
      <c r="BO138" s="17"/>
      <c r="BS138" s="17"/>
    </row>
    <row r="139" spans="67:71" x14ac:dyDescent="0.2">
      <c r="BO139" s="17"/>
      <c r="BS139" s="17"/>
    </row>
    <row r="140" spans="67:71" x14ac:dyDescent="0.2">
      <c r="BO140" s="17"/>
      <c r="BS140" s="17"/>
    </row>
    <row r="141" spans="67:71" x14ac:dyDescent="0.2">
      <c r="BO141" s="17"/>
      <c r="BS141" s="17"/>
    </row>
    <row r="142" spans="67:71" x14ac:dyDescent="0.2">
      <c r="BO142" s="17"/>
      <c r="BS142" s="17"/>
    </row>
    <row r="143" spans="67:71" x14ac:dyDescent="0.2">
      <c r="BO143" s="17"/>
      <c r="BS143" s="17"/>
    </row>
    <row r="144" spans="67:71" x14ac:dyDescent="0.2">
      <c r="BO144" s="17"/>
      <c r="BS144" s="17"/>
    </row>
    <row r="145" spans="67:71" x14ac:dyDescent="0.2">
      <c r="BO145" s="17"/>
      <c r="BS145" s="17"/>
    </row>
    <row r="146" spans="67:71" x14ac:dyDescent="0.2">
      <c r="BO146" s="17"/>
      <c r="BS146" s="17"/>
    </row>
    <row r="147" spans="67:71" x14ac:dyDescent="0.2">
      <c r="BO147" s="17"/>
      <c r="BS147" s="17"/>
    </row>
    <row r="148" spans="67:71" x14ac:dyDescent="0.2">
      <c r="BO148" s="17"/>
      <c r="BS148" s="17"/>
    </row>
    <row r="149" spans="67:71" x14ac:dyDescent="0.2">
      <c r="BO149" s="17"/>
      <c r="BS149" s="17"/>
    </row>
    <row r="150" spans="67:71" x14ac:dyDescent="0.2">
      <c r="BO150" s="17"/>
      <c r="BS150" s="17"/>
    </row>
    <row r="151" spans="67:71" x14ac:dyDescent="0.2">
      <c r="BO151" s="17"/>
      <c r="BS151" s="17"/>
    </row>
    <row r="152" spans="67:71" x14ac:dyDescent="0.2">
      <c r="BO152" s="17"/>
      <c r="BS152" s="17"/>
    </row>
    <row r="153" spans="67:71" x14ac:dyDescent="0.2">
      <c r="BO153" s="17"/>
      <c r="BS153" s="17"/>
    </row>
    <row r="154" spans="67:71" x14ac:dyDescent="0.2">
      <c r="BO154" s="17"/>
      <c r="BS154" s="17"/>
    </row>
    <row r="155" spans="67:71" x14ac:dyDescent="0.2">
      <c r="BO155" s="17"/>
      <c r="BS155" s="17"/>
    </row>
    <row r="156" spans="67:71" x14ac:dyDescent="0.2">
      <c r="BO156" s="17"/>
      <c r="BS156" s="17"/>
    </row>
    <row r="157" spans="67:71" x14ac:dyDescent="0.2">
      <c r="BO157" s="17"/>
      <c r="BS157" s="17"/>
    </row>
    <row r="158" spans="67:71" x14ac:dyDescent="0.2">
      <c r="BO158" s="17"/>
      <c r="BS158" s="17"/>
    </row>
    <row r="159" spans="67:71" x14ac:dyDescent="0.2">
      <c r="BO159" s="17"/>
      <c r="BS159" s="17"/>
    </row>
    <row r="160" spans="67:71" x14ac:dyDescent="0.2">
      <c r="BO160" s="17"/>
      <c r="BS160" s="17"/>
    </row>
    <row r="161" spans="67:71" x14ac:dyDescent="0.2">
      <c r="BO161" s="17"/>
      <c r="BS161" s="17"/>
    </row>
    <row r="162" spans="67:71" x14ac:dyDescent="0.2">
      <c r="BO162" s="17"/>
      <c r="BS162" s="17"/>
    </row>
    <row r="163" spans="67:71" x14ac:dyDescent="0.2">
      <c r="BO163" s="17"/>
      <c r="BS163" s="17"/>
    </row>
    <row r="164" spans="67:71" x14ac:dyDescent="0.2">
      <c r="BO164" s="17"/>
      <c r="BS164" s="17"/>
    </row>
    <row r="165" spans="67:71" x14ac:dyDescent="0.2">
      <c r="BO165" s="17"/>
      <c r="BS165" s="17"/>
    </row>
    <row r="166" spans="67:71" x14ac:dyDescent="0.2">
      <c r="BO166" s="17"/>
      <c r="BS166" s="17"/>
    </row>
    <row r="167" spans="67:71" x14ac:dyDescent="0.2">
      <c r="BO167" s="17"/>
      <c r="BS167" s="17"/>
    </row>
    <row r="168" spans="67:71" x14ac:dyDescent="0.2">
      <c r="BO168" s="17"/>
      <c r="BS168" s="17"/>
    </row>
    <row r="169" spans="67:71" x14ac:dyDescent="0.2">
      <c r="BO169" s="17"/>
      <c r="BS169" s="17"/>
    </row>
    <row r="170" spans="67:71" x14ac:dyDescent="0.2">
      <c r="BO170" s="17"/>
      <c r="BS170" s="17"/>
    </row>
    <row r="171" spans="67:71" x14ac:dyDescent="0.2">
      <c r="BO171" s="17"/>
      <c r="BS171" s="17"/>
    </row>
    <row r="172" spans="67:71" x14ac:dyDescent="0.2">
      <c r="BO172" s="17"/>
      <c r="BS172" s="17"/>
    </row>
  </sheetData>
  <mergeCells count="22">
    <mergeCell ref="BR2:BU2"/>
    <mergeCell ref="BV2:BY2"/>
    <mergeCell ref="BZ2:CC2"/>
    <mergeCell ref="CD2:CG2"/>
    <mergeCell ref="AT2:AW2"/>
    <mergeCell ref="AX2:BA2"/>
    <mergeCell ref="BB2:BE2"/>
    <mergeCell ref="BF2:BI2"/>
    <mergeCell ref="BJ2:BM2"/>
    <mergeCell ref="BN2:BQ2"/>
    <mergeCell ref="AP2:AS2"/>
    <mergeCell ref="A2:A3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 формулами</vt:lpstr>
      <vt:lpstr>чеки</vt:lpstr>
      <vt:lpstr>Лист3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Microsoft Office</cp:lastModifiedBy>
  <dcterms:created xsi:type="dcterms:W3CDTF">2021-07-21T12:09:18Z</dcterms:created>
  <dcterms:modified xsi:type="dcterms:W3CDTF">2021-07-22T15:27:13Z</dcterms:modified>
</cp:coreProperties>
</file>