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mas\Desktop\Daily Blood Sugar Tracker\Daily Blood Sugar Tracker\"/>
    </mc:Choice>
  </mc:AlternateContent>
  <bookViews>
    <workbookView xWindow="0" yWindow="0" windowWidth="24000" windowHeight="10890"/>
  </bookViews>
  <sheets>
    <sheet name="Dashboard" sheetId="1" r:id="rId1"/>
    <sheet name="Summary" sheetId="2" r:id="rId2"/>
  </sheets>
  <definedNames>
    <definedName name="AboveRange">Summary!$D$4</definedName>
    <definedName name="AboveRangeEnd">Summary!#REF!</definedName>
    <definedName name="AboveRangeStart">Summary!#REF!</definedName>
    <definedName name="BelowRange">Summary!$D$2</definedName>
    <definedName name="BelowRangeEnd">Summary!#REF!</definedName>
    <definedName name="BelowRangeStart">Summary!#REF!</definedName>
    <definedName name="CurrentReading">Dashboard!$B$3</definedName>
    <definedName name="Date">Dashboard!$F$1</definedName>
    <definedName name="NormalRange">Summary!$D$3</definedName>
    <definedName name="NormalRangeEnd">Summary!#REF!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D4" i="2"/>
  <c r="D3" i="2"/>
  <c r="D2" i="2"/>
  <c r="B3" i="1" l="1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3" i="1" l="1"/>
  <c r="D3" i="1"/>
</calcChain>
</file>

<file path=xl/sharedStrings.xml><?xml version="1.0" encoding="utf-8"?>
<sst xmlns="http://schemas.openxmlformats.org/spreadsheetml/2006/main" count="238" uniqueCount="23">
  <si>
    <t>Day's high</t>
  </si>
  <si>
    <t>Current</t>
  </si>
  <si>
    <t>Day's low</t>
  </si>
  <si>
    <t>Blood Sugar Log</t>
  </si>
  <si>
    <t>DATE</t>
  </si>
  <si>
    <t>TIME</t>
  </si>
  <si>
    <t>Column1</t>
  </si>
  <si>
    <t>Column2</t>
  </si>
  <si>
    <t>Column3</t>
  </si>
  <si>
    <t>RUNNING AVERAGE</t>
  </si>
  <si>
    <t>BLOOD SUGAR (mg/dL)</t>
  </si>
  <si>
    <t>Summary</t>
  </si>
  <si>
    <t>Below range</t>
  </si>
  <si>
    <t>In range</t>
  </si>
  <si>
    <t>Above range</t>
  </si>
  <si>
    <t>Nov 9th 15</t>
  </si>
  <si>
    <t>TIME SLICE</t>
  </si>
  <si>
    <t>Data Table</t>
  </si>
  <si>
    <t>Nov 10th 15</t>
  </si>
  <si>
    <t>Night</t>
  </si>
  <si>
    <t>Afternoon</t>
  </si>
  <si>
    <t>Morning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</si>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</sst>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i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5CE6E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/>
    <xf numFmtId="0" fontId="3" fillId="5" borderId="0" xfId="0" applyFont="1" applyFill="1" applyAlignment="1">
      <alignment vertical="center"/>
    </xf>
    <xf numFmtId="0" fontId="0" fillId="0" borderId="0" xfId="0" applyBorder="1"/>
    <xf numFmtId="0" fontId="0" fillId="0" borderId="0" xfId="0" applyFill="1"/>
    <xf numFmtId="0" fontId="0" fillId="6" borderId="0" xfId="0" applyFill="1"/>
    <xf numFmtId="0" fontId="2" fillId="6" borderId="0" xfId="0" applyFont="1" applyFill="1"/>
    <xf numFmtId="0" fontId="2" fillId="7" borderId="0" xfId="0" applyFont="1" applyFill="1"/>
    <xf numFmtId="165" fontId="2" fillId="7" borderId="0" xfId="0" applyNumberFormat="1" applyFont="1" applyFill="1" applyAlignment="1">
      <alignment horizontal="left"/>
    </xf>
    <xf numFmtId="0" fontId="2" fillId="7" borderId="0" xfId="0" applyFont="1" applyFill="1" applyAlignment="1">
      <alignment horizontal="left"/>
    </xf>
    <xf numFmtId="164" fontId="2" fillId="7" borderId="0" xfId="0" applyNumberFormat="1" applyFont="1" applyFill="1" applyAlignment="1">
      <alignment horizontal="left"/>
    </xf>
    <xf numFmtId="1" fontId="2" fillId="7" borderId="0" xfId="0" applyNumberFormat="1" applyFont="1" applyFill="1" applyAlignment="1">
      <alignment horizontal="left"/>
    </xf>
    <xf numFmtId="165" fontId="4" fillId="3" borderId="1" xfId="0" applyNumberFormat="1" applyFont="1" applyFill="1" applyBorder="1" applyAlignment="1">
      <alignment horizontal="center" vertical="center"/>
    </xf>
    <xf numFmtId="0" fontId="2" fillId="5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7" borderId="0" xfId="0" applyNumberFormat="1" applyFont="1" applyFill="1" applyAlignment="1">
      <alignment horizontal="left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4" formatCode="[$-F400]h:mm:ss\ AM/PM"/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66CCFF"/>
        </patternFill>
      </fill>
    </dxf>
    <dxf>
      <font>
        <sz val="14"/>
        <color theme="0"/>
      </font>
      <numFmt numFmtId="0" formatCode="General"/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sz val="14"/>
        <color theme="0"/>
      </font>
      <numFmt numFmtId="1" formatCode="0"/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sz val="14"/>
        <color theme="0"/>
      </font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sz val="14"/>
        <color theme="0"/>
      </font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sz val="14"/>
        <color theme="0"/>
      </font>
      <numFmt numFmtId="164" formatCode="[$-F400]h:mm:ss\ AM/PM"/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sz val="14"/>
        <color theme="0"/>
      </font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sz val="14"/>
        <color theme="0"/>
      </font>
      <numFmt numFmtId="165" formatCode="[$-F800]dddd\,\ mmmm\ dd\,\ yyyy"/>
      <fill>
        <patternFill patternType="solid">
          <fgColor indexed="64"/>
          <bgColor rgb="FF66CC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66CCFF"/>
        </patternFill>
      </fill>
    </dxf>
  </dxfs>
  <tableStyles count="0" defaultTableStyle="TableStyleMedium2" defaultPivotStyle="PivotStyleLight16"/>
  <colors>
    <mruColors>
      <color rgb="FF66CCFF"/>
      <color rgb="FFFF3399"/>
      <color rgb="FF5CE6E6"/>
      <color rgb="FFFF0066"/>
      <color rgb="FFA012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Today's snapshot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2D-4FCF-9091-2D8C5705B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2D-4FCF-9091-2D8C5705BB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2D-4FCF-9091-2D8C5705BBD1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Summary!$B$2:$B$4</c:f>
              <c:strCache>
                <c:ptCount val="3"/>
                <c:pt idx="0">
                  <c:v>Below range</c:v>
                </c:pt>
                <c:pt idx="1">
                  <c:v>In range</c:v>
                </c:pt>
                <c:pt idx="2">
                  <c:v>Above range</c:v>
                </c:pt>
              </c:strCache>
            </c:strRef>
          </c:cat>
          <c:val>
            <c:numRef>
              <c:f>Summary!$C$2:$C$4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608-4BAA-94A3-06209F672AD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2D-4FCF-9091-2D8C5705B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608-4BAA-94A3-06209F672A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08-4BAA-94A3-06209F672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Summary!$B$2:$B$4</c:f>
              <c:strCache>
                <c:ptCount val="3"/>
                <c:pt idx="0">
                  <c:v>Below range</c:v>
                </c:pt>
                <c:pt idx="1">
                  <c:v>In range</c:v>
                </c:pt>
                <c:pt idx="2">
                  <c:v>Above range</c:v>
                </c:pt>
              </c:strCache>
            </c:strRef>
          </c:cat>
          <c:val>
            <c:numRef>
              <c:f>Summary!$D$2:$D$4</c:f>
              <c:numCache>
                <c:formatCode>General</c:formatCode>
                <c:ptCount val="3"/>
                <c:pt idx="0">
                  <c:v>0</c:v>
                </c:pt>
                <c:pt idx="1">
                  <c:v>58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8-4BAA-94A3-06209F672A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BLOOD SUGAR TRACKER </a:t>
            </a:r>
          </a:p>
        </c:rich>
      </c:tx>
      <c:layout>
        <c:manualLayout>
          <c:xMode val="edge"/>
          <c:yMode val="edge"/>
          <c:x val="0.28185967717167593"/>
          <c:y val="5.9159049418620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6628495208591E-2"/>
          <c:y val="0.18946827555849527"/>
          <c:w val="0.94103843576929935"/>
          <c:h val="0.50226509563423838"/>
        </c:manualLayout>
      </c:layout>
      <c:lineChart>
        <c:grouping val="standard"/>
        <c:varyColors val="0"/>
        <c:ser>
          <c:idx val="0"/>
          <c:order val="0"/>
          <c:tx>
            <c:strRef>
              <c:f>Dashboard!$E$27</c:f>
              <c:strCache>
                <c:ptCount val="1"/>
                <c:pt idx="0">
                  <c:v>Column3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Dashboard!$D$28:$D$45</c:f>
              <c:numCache>
                <c:formatCode>[$-F400]h:mm:ss\ AM/PM</c:formatCode>
                <c:ptCount val="18"/>
                <c:pt idx="0">
                  <c:v>0.69722200000000001</c:v>
                </c:pt>
                <c:pt idx="1">
                  <c:v>0.68680600000000003</c:v>
                </c:pt>
                <c:pt idx="2">
                  <c:v>0.67638900000000002</c:v>
                </c:pt>
                <c:pt idx="3">
                  <c:v>0.66597200000000001</c:v>
                </c:pt>
                <c:pt idx="4">
                  <c:v>0.65555600000000003</c:v>
                </c:pt>
                <c:pt idx="5">
                  <c:v>0.64513900000000002</c:v>
                </c:pt>
                <c:pt idx="6">
                  <c:v>0.63472200000000001</c:v>
                </c:pt>
                <c:pt idx="7">
                  <c:v>0.62430600000000003</c:v>
                </c:pt>
                <c:pt idx="8">
                  <c:v>0.61388900000000002</c:v>
                </c:pt>
                <c:pt idx="9">
                  <c:v>0.60347200000000001</c:v>
                </c:pt>
                <c:pt idx="10">
                  <c:v>0.59305600000000003</c:v>
                </c:pt>
                <c:pt idx="11">
                  <c:v>0.58263900000000002</c:v>
                </c:pt>
                <c:pt idx="12">
                  <c:v>0.57222200000000001</c:v>
                </c:pt>
                <c:pt idx="13">
                  <c:v>0.56180600000000003</c:v>
                </c:pt>
                <c:pt idx="14">
                  <c:v>0.55138900000000002</c:v>
                </c:pt>
                <c:pt idx="15">
                  <c:v>0.52708299999999997</c:v>
                </c:pt>
                <c:pt idx="16">
                  <c:v>0.51666699999999999</c:v>
                </c:pt>
                <c:pt idx="17">
                  <c:v>0.50624999999999998</c:v>
                </c:pt>
              </c:numCache>
            </c:numRef>
          </c:cat>
          <c:val>
            <c:numRef>
              <c:f>Dashboard!$E$28:$E$45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8-4369-82F0-CBBADB15C5A1}"/>
            </c:ext>
          </c:extLst>
        </c:ser>
        <c:ser>
          <c:idx val="1"/>
          <c:order val="1"/>
          <c:tx>
            <c:strRef>
              <c:f>Dashboard!$F$27</c:f>
              <c:strCache>
                <c:ptCount val="1"/>
                <c:pt idx="0">
                  <c:v>BLOOD SUGAR (mg/dL)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Dashboard!$D$28:$D$45</c:f>
              <c:numCache>
                <c:formatCode>[$-F400]h:mm:ss\ AM/PM</c:formatCode>
                <c:ptCount val="18"/>
                <c:pt idx="0">
                  <c:v>0.69722200000000001</c:v>
                </c:pt>
                <c:pt idx="1">
                  <c:v>0.68680600000000003</c:v>
                </c:pt>
                <c:pt idx="2">
                  <c:v>0.67638900000000002</c:v>
                </c:pt>
                <c:pt idx="3">
                  <c:v>0.66597200000000001</c:v>
                </c:pt>
                <c:pt idx="4">
                  <c:v>0.65555600000000003</c:v>
                </c:pt>
                <c:pt idx="5">
                  <c:v>0.64513900000000002</c:v>
                </c:pt>
                <c:pt idx="6">
                  <c:v>0.63472200000000001</c:v>
                </c:pt>
                <c:pt idx="7">
                  <c:v>0.62430600000000003</c:v>
                </c:pt>
                <c:pt idx="8">
                  <c:v>0.61388900000000002</c:v>
                </c:pt>
                <c:pt idx="9">
                  <c:v>0.60347200000000001</c:v>
                </c:pt>
                <c:pt idx="10">
                  <c:v>0.59305600000000003</c:v>
                </c:pt>
                <c:pt idx="11">
                  <c:v>0.58263900000000002</c:v>
                </c:pt>
                <c:pt idx="12">
                  <c:v>0.57222200000000001</c:v>
                </c:pt>
                <c:pt idx="13">
                  <c:v>0.56180600000000003</c:v>
                </c:pt>
                <c:pt idx="14">
                  <c:v>0.55138900000000002</c:v>
                </c:pt>
                <c:pt idx="15">
                  <c:v>0.52708299999999997</c:v>
                </c:pt>
                <c:pt idx="16">
                  <c:v>0.51666699999999999</c:v>
                </c:pt>
                <c:pt idx="17">
                  <c:v>0.50624999999999998</c:v>
                </c:pt>
              </c:numCache>
            </c:numRef>
          </c:cat>
          <c:val>
            <c:numRef>
              <c:f>Dashboard!$F$28:$F$45</c:f>
              <c:numCache>
                <c:formatCode>General</c:formatCode>
                <c:ptCount val="18"/>
                <c:pt idx="0">
                  <c:v>130</c:v>
                </c:pt>
                <c:pt idx="1">
                  <c:v>144</c:v>
                </c:pt>
                <c:pt idx="2">
                  <c:v>155</c:v>
                </c:pt>
                <c:pt idx="3">
                  <c:v>168</c:v>
                </c:pt>
                <c:pt idx="4">
                  <c:v>185</c:v>
                </c:pt>
                <c:pt idx="5">
                  <c:v>190</c:v>
                </c:pt>
                <c:pt idx="6">
                  <c:v>204</c:v>
                </c:pt>
                <c:pt idx="7">
                  <c:v>224</c:v>
                </c:pt>
                <c:pt idx="8">
                  <c:v>251</c:v>
                </c:pt>
                <c:pt idx="9">
                  <c:v>256</c:v>
                </c:pt>
                <c:pt idx="10">
                  <c:v>249</c:v>
                </c:pt>
                <c:pt idx="11">
                  <c:v>241</c:v>
                </c:pt>
                <c:pt idx="12">
                  <c:v>222</c:v>
                </c:pt>
                <c:pt idx="13">
                  <c:v>205</c:v>
                </c:pt>
                <c:pt idx="14">
                  <c:v>205</c:v>
                </c:pt>
                <c:pt idx="15">
                  <c:v>186</c:v>
                </c:pt>
                <c:pt idx="16">
                  <c:v>184</c:v>
                </c:pt>
                <c:pt idx="1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369-82F0-CBBADB15C5A1}"/>
            </c:ext>
          </c:extLst>
        </c:ser>
        <c:ser>
          <c:idx val="2"/>
          <c:order val="2"/>
          <c:tx>
            <c:strRef>
              <c:f>Dashboard!$G$27</c:f>
              <c:strCache>
                <c:ptCount val="1"/>
                <c:pt idx="0">
                  <c:v>RUNNING AVERAGE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Dashboard!$D$28:$D$45</c:f>
              <c:numCache>
                <c:formatCode>[$-F400]h:mm:ss\ AM/PM</c:formatCode>
                <c:ptCount val="18"/>
                <c:pt idx="0">
                  <c:v>0.69722200000000001</c:v>
                </c:pt>
                <c:pt idx="1">
                  <c:v>0.68680600000000003</c:v>
                </c:pt>
                <c:pt idx="2">
                  <c:v>0.67638900000000002</c:v>
                </c:pt>
                <c:pt idx="3">
                  <c:v>0.66597200000000001</c:v>
                </c:pt>
                <c:pt idx="4">
                  <c:v>0.65555600000000003</c:v>
                </c:pt>
                <c:pt idx="5">
                  <c:v>0.64513900000000002</c:v>
                </c:pt>
                <c:pt idx="6">
                  <c:v>0.63472200000000001</c:v>
                </c:pt>
                <c:pt idx="7">
                  <c:v>0.62430600000000003</c:v>
                </c:pt>
                <c:pt idx="8">
                  <c:v>0.61388900000000002</c:v>
                </c:pt>
                <c:pt idx="9">
                  <c:v>0.60347200000000001</c:v>
                </c:pt>
                <c:pt idx="10">
                  <c:v>0.59305600000000003</c:v>
                </c:pt>
                <c:pt idx="11">
                  <c:v>0.58263900000000002</c:v>
                </c:pt>
                <c:pt idx="12">
                  <c:v>0.57222200000000001</c:v>
                </c:pt>
                <c:pt idx="13">
                  <c:v>0.56180600000000003</c:v>
                </c:pt>
                <c:pt idx="14">
                  <c:v>0.55138900000000002</c:v>
                </c:pt>
                <c:pt idx="15">
                  <c:v>0.52708299999999997</c:v>
                </c:pt>
                <c:pt idx="16">
                  <c:v>0.51666699999999999</c:v>
                </c:pt>
                <c:pt idx="17">
                  <c:v>0.50624999999999998</c:v>
                </c:pt>
              </c:numCache>
            </c:numRef>
          </c:cat>
          <c:val>
            <c:numRef>
              <c:f>Dashboard!$G$28:$G$45</c:f>
              <c:numCache>
                <c:formatCode>0</c:formatCode>
                <c:ptCount val="18"/>
                <c:pt idx="0">
                  <c:v>130</c:v>
                </c:pt>
                <c:pt idx="1">
                  <c:v>137</c:v>
                </c:pt>
                <c:pt idx="2">
                  <c:v>143</c:v>
                </c:pt>
                <c:pt idx="3">
                  <c:v>149.25</c:v>
                </c:pt>
                <c:pt idx="4">
                  <c:v>156.4</c:v>
                </c:pt>
                <c:pt idx="5">
                  <c:v>162</c:v>
                </c:pt>
                <c:pt idx="6">
                  <c:v>168</c:v>
                </c:pt>
                <c:pt idx="7">
                  <c:v>175</c:v>
                </c:pt>
                <c:pt idx="8">
                  <c:v>183.44444444444446</c:v>
                </c:pt>
                <c:pt idx="9">
                  <c:v>190.7</c:v>
                </c:pt>
                <c:pt idx="10">
                  <c:v>196</c:v>
                </c:pt>
                <c:pt idx="11">
                  <c:v>199.75</c:v>
                </c:pt>
                <c:pt idx="12">
                  <c:v>201.46153846153845</c:v>
                </c:pt>
                <c:pt idx="13">
                  <c:v>201.71428571428572</c:v>
                </c:pt>
                <c:pt idx="14">
                  <c:v>201.93333333333334</c:v>
                </c:pt>
                <c:pt idx="15">
                  <c:v>200.9375</c:v>
                </c:pt>
                <c:pt idx="16">
                  <c:v>199.94117647058823</c:v>
                </c:pt>
                <c:pt idx="17">
                  <c:v>198.66666666666666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8-4369-82F0-CBBADB15C5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0373768"/>
        <c:axId val="400370816"/>
      </c:lineChart>
      <c:catAx>
        <c:axId val="400373768"/>
        <c:scaling>
          <c:orientation val="maxMin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0816"/>
        <c:crosses val="autoZero"/>
        <c:auto val="1"/>
        <c:lblAlgn val="ctr"/>
        <c:lblOffset val="100"/>
        <c:noMultiLvlLbl val="0"/>
      </c:catAx>
      <c:valAx>
        <c:axId val="400370816"/>
        <c:scaling>
          <c:orientation val="minMax"/>
        </c:scaling>
        <c:delete val="1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037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28770</xdr:rowOff>
    </xdr:from>
    <xdr:to>
      <xdr:col>5</xdr:col>
      <xdr:colOff>3819720</xdr:colOff>
      <xdr:row>22</xdr:row>
      <xdr:rowOff>165229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5</xdr:row>
      <xdr:rowOff>2</xdr:rowOff>
    </xdr:from>
    <xdr:to>
      <xdr:col>4</xdr:col>
      <xdr:colOff>9719</xdr:colOff>
      <xdr:row>22</xdr:row>
      <xdr:rowOff>165230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48597</xdr:colOff>
      <xdr:row>0</xdr:row>
      <xdr:rowOff>145791</xdr:rowOff>
    </xdr:from>
    <xdr:to>
      <xdr:col>1</xdr:col>
      <xdr:colOff>3509813</xdr:colOff>
      <xdr:row>0</xdr:row>
      <xdr:rowOff>544286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91" y="145791"/>
          <a:ext cx="3461216" cy="3984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BloodSugarLog" displayName="BloodSugarLog" ref="A27:H45" totalsRowShown="0" headerRowDxfId="15">
  <autoFilter ref="A27:H45"/>
  <sortState ref="A37:H76">
    <sortCondition descending="1" ref="D36:D88"/>
  </sortState>
  <tableColumns count="8">
    <tableColumn id="1" name="Column1"/>
    <tableColumn id="2" name="DATE" dataDxfId="14"/>
    <tableColumn id="3" name="Column2" dataDxfId="13"/>
    <tableColumn id="4" name="TIME" dataDxfId="12"/>
    <tableColumn id="5" name="Column3" dataDxfId="11"/>
    <tableColumn id="6" name="BLOOD SUGAR (mg/dL)" dataDxfId="10"/>
    <tableColumn id="7" name="RUNNING AVERAGE" dataDxfId="9">
      <calculatedColumnFormula>AVERAGE(INDEX(BloodSugarLog[BLOOD SUGAR (mg/dL)],1,1):BloodSugarLog[[#This Row],[BLOOD SUGAR (mg/dL)]])</calculatedColumnFormula>
    </tableColumn>
    <tableColumn id="8" name="TIME SLICE" dataDxfId="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DataTable" displayName="DataTable" ref="A11:H99" totalsRowShown="0" headerRowDxfId="7">
  <autoFilter ref="A11:H99"/>
  <tableColumns count="8">
    <tableColumn id="8" name="Column1"/>
    <tableColumn id="1" name="DATE" dataDxfId="6"/>
    <tableColumn id="2" name="Column2" dataDxfId="5"/>
    <tableColumn id="3" name="TIME" dataDxfId="4"/>
    <tableColumn id="4" name="Column3" dataDxfId="3"/>
    <tableColumn id="5" name="BLOOD SUGAR (mg/dL)" dataDxfId="2"/>
    <tableColumn id="6" name="RUNNING AVERAGE" dataDxfId="1">
      <calculatedColumnFormula>AVERAGE(INDEX(DataTable[BLOOD SUGAR (mg/dL)],1,1):DataTable[[#This Row],[BLOOD SUGAR (mg/dL)]])</calculatedColumnFormula>
    </tableColumn>
    <tableColumn id="7" name="TIME SL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1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1FFB942-39BB-4334-B955-001962E78193}">
  <we:reference id="17987ae3-2903-4219-ad44-ff5c918875a4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4E78C31-0E0C-41B5-BAAC-32E8099B1237}">
  <we:reference id="bfe59427-0129-48c7-bb7c-f1a14761201f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Normal="100" workbookViewId="0">
      <selection activeCell="C15" sqref="C15"/>
    </sheetView>
  </sheetViews>
  <sheetFormatPr defaultRowHeight="15" x14ac:dyDescent="0.25"/>
  <cols>
    <col min="1" max="1" width="1.42578125" customWidth="1"/>
    <col min="2" max="2" width="55.7109375" customWidth="1"/>
    <col min="3" max="3" width="1.85546875" customWidth="1"/>
    <col min="4" max="4" width="56.42578125" customWidth="1"/>
    <col min="5" max="5" width="2" customWidth="1"/>
    <col min="6" max="6" width="58.42578125" customWidth="1"/>
    <col min="7" max="7" width="26.85546875" customWidth="1"/>
    <col min="8" max="8" width="22.5703125" customWidth="1"/>
    <col min="9" max="11" width="13.140625" customWidth="1"/>
    <col min="16" max="16" width="40.7109375" customWidth="1"/>
  </cols>
  <sheetData>
    <row r="1" spans="1:16" ht="66" customHeight="1" x14ac:dyDescent="0.25">
      <c r="A1" s="1"/>
      <c r="B1" s="1"/>
      <c r="C1" s="1"/>
      <c r="D1" s="1"/>
      <c r="E1" s="1"/>
      <c r="F1" s="16" t="s">
        <v>18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7.5" customHeight="1" x14ac:dyDescent="0.25"/>
    <row r="3" spans="1:16" ht="55.5" customHeight="1" x14ac:dyDescent="0.25">
      <c r="B3" s="4">
        <f ca="1">OFFSET(BloodSugarLog[BLOOD SUGAR (mg/dL)],0,0,1,1)</f>
        <v>130</v>
      </c>
      <c r="D3" s="2">
        <f>MAX(DataTable[BLOOD SUGAR (mg/dL)])</f>
        <v>256</v>
      </c>
      <c r="F3" s="3">
        <f>MIN(DataTable[BLOOD SUGAR (mg/dL)])</f>
        <v>86</v>
      </c>
    </row>
    <row r="4" spans="1:16" ht="18.75" x14ac:dyDescent="0.3">
      <c r="B4" s="17" t="s">
        <v>1</v>
      </c>
      <c r="D4" s="18" t="s">
        <v>0</v>
      </c>
      <c r="F4" s="19" t="s">
        <v>2</v>
      </c>
    </row>
    <row r="5" spans="1:16" ht="9" customHeight="1" x14ac:dyDescent="0.25">
      <c r="A5" s="7"/>
      <c r="B5" s="7"/>
      <c r="C5" s="7"/>
      <c r="D5" s="7"/>
      <c r="E5" s="7"/>
      <c r="F5" s="7"/>
    </row>
    <row r="6" spans="1:16" x14ac:dyDescent="0.25">
      <c r="A6" s="7"/>
      <c r="B6" s="7"/>
      <c r="C6" s="7"/>
      <c r="D6" s="7"/>
      <c r="E6" s="7"/>
      <c r="F6" s="7"/>
    </row>
    <row r="7" spans="1:16" x14ac:dyDescent="0.25">
      <c r="A7" s="7"/>
      <c r="B7" s="7"/>
      <c r="C7" s="7"/>
      <c r="D7" s="7"/>
      <c r="E7" s="7"/>
      <c r="F7" s="7"/>
    </row>
    <row r="8" spans="1:16" x14ac:dyDescent="0.25">
      <c r="A8" s="7"/>
      <c r="B8" s="7"/>
      <c r="C8" s="7"/>
      <c r="D8" s="7"/>
      <c r="E8" s="7"/>
      <c r="F8" s="7"/>
    </row>
    <row r="9" spans="1:16" x14ac:dyDescent="0.25">
      <c r="A9" s="7"/>
      <c r="B9" s="7"/>
      <c r="C9" s="7"/>
      <c r="D9" s="7"/>
      <c r="E9" s="7"/>
      <c r="F9" s="7"/>
    </row>
    <row r="10" spans="1:16" x14ac:dyDescent="0.25">
      <c r="A10" s="7"/>
      <c r="B10" s="7"/>
      <c r="C10" s="7"/>
      <c r="D10" s="7"/>
      <c r="E10" s="7"/>
      <c r="F10" s="7"/>
    </row>
    <row r="11" spans="1:16" x14ac:dyDescent="0.25">
      <c r="A11" s="7"/>
      <c r="B11" s="7"/>
      <c r="C11" s="7"/>
      <c r="D11" s="7"/>
      <c r="E11" s="7"/>
      <c r="F11" s="7"/>
    </row>
    <row r="12" spans="1:16" x14ac:dyDescent="0.25">
      <c r="A12" s="7"/>
      <c r="B12" s="7"/>
      <c r="C12" s="7"/>
      <c r="D12" s="7"/>
      <c r="E12" s="7"/>
      <c r="F12" s="7"/>
    </row>
    <row r="13" spans="1:16" x14ac:dyDescent="0.25">
      <c r="A13" s="7"/>
      <c r="B13" s="7"/>
      <c r="C13" s="7"/>
      <c r="D13" s="7"/>
      <c r="E13" s="7"/>
      <c r="F13" s="7"/>
    </row>
    <row r="14" spans="1:16" x14ac:dyDescent="0.25">
      <c r="A14" s="7"/>
      <c r="B14" s="7"/>
      <c r="C14" s="7"/>
      <c r="D14" s="7"/>
      <c r="E14" s="7"/>
      <c r="F14" s="7"/>
    </row>
    <row r="15" spans="1:16" x14ac:dyDescent="0.25">
      <c r="A15" s="7"/>
      <c r="B15" s="7"/>
      <c r="C15" s="7"/>
      <c r="D15" s="7"/>
      <c r="E15" s="7"/>
      <c r="F15" s="7"/>
    </row>
    <row r="16" spans="1:16" x14ac:dyDescent="0.25">
      <c r="A16" s="7"/>
      <c r="B16" s="7"/>
      <c r="C16" s="7"/>
      <c r="D16" s="7"/>
      <c r="E16" s="7"/>
      <c r="F16" s="7"/>
    </row>
    <row r="17" spans="1:18" x14ac:dyDescent="0.25">
      <c r="A17" s="7"/>
      <c r="B17" s="7"/>
      <c r="C17" s="7"/>
      <c r="D17" s="7"/>
      <c r="E17" s="7"/>
      <c r="F17" s="7"/>
    </row>
    <row r="18" spans="1:18" x14ac:dyDescent="0.25">
      <c r="A18" s="7"/>
      <c r="B18" s="7"/>
      <c r="C18" s="7"/>
      <c r="D18" s="7"/>
      <c r="E18" s="7"/>
      <c r="F18" s="7"/>
    </row>
    <row r="19" spans="1:18" x14ac:dyDescent="0.25">
      <c r="A19" s="7"/>
      <c r="B19" s="7"/>
      <c r="C19" s="7"/>
      <c r="D19" s="7"/>
      <c r="E19" s="7"/>
      <c r="F19" s="7"/>
    </row>
    <row r="20" spans="1:18" x14ac:dyDescent="0.25">
      <c r="A20" s="7"/>
      <c r="B20" s="7"/>
      <c r="C20" s="7"/>
      <c r="D20" s="7"/>
      <c r="E20" s="7"/>
      <c r="F20" s="7"/>
    </row>
    <row r="21" spans="1:18" x14ac:dyDescent="0.25">
      <c r="A21" s="7"/>
      <c r="B21" s="7"/>
      <c r="C21" s="7"/>
      <c r="D21" s="7"/>
      <c r="E21" s="7"/>
      <c r="F21" s="7"/>
    </row>
    <row r="22" spans="1:18" x14ac:dyDescent="0.25">
      <c r="A22" s="7"/>
      <c r="B22" s="7"/>
      <c r="C22" s="7"/>
      <c r="D22" s="7"/>
      <c r="E22" s="7"/>
      <c r="F22" s="7"/>
    </row>
    <row r="23" spans="1:18" x14ac:dyDescent="0.25">
      <c r="A23" s="7"/>
      <c r="B23" s="7"/>
      <c r="C23" s="7"/>
      <c r="D23" s="7"/>
      <c r="E23" s="7"/>
      <c r="F23" s="7"/>
    </row>
    <row r="24" spans="1:18" x14ac:dyDescent="0.25">
      <c r="A24" s="7"/>
      <c r="B24" s="7"/>
      <c r="C24" s="7"/>
      <c r="D24" s="7"/>
      <c r="E24" s="7"/>
      <c r="F24" s="7"/>
    </row>
    <row r="25" spans="1:18" ht="9" customHeight="1" x14ac:dyDescent="0.25">
      <c r="A25" s="7"/>
      <c r="B25" s="7"/>
      <c r="C25" s="7"/>
      <c r="D25" s="7"/>
      <c r="E25" s="7"/>
      <c r="F25" s="7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23.25" customHeight="1" x14ac:dyDescent="0.25">
      <c r="A26" s="5"/>
      <c r="B26" s="6" t="s">
        <v>3</v>
      </c>
      <c r="C26" s="5"/>
      <c r="D26" s="5"/>
      <c r="E26" s="5"/>
      <c r="F26" s="5"/>
      <c r="G26" s="5"/>
      <c r="H26" s="5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9" customFormat="1" ht="18.75" x14ac:dyDescent="0.3">
      <c r="A27" s="11" t="s">
        <v>6</v>
      </c>
      <c r="B27" s="11" t="s">
        <v>4</v>
      </c>
      <c r="C27" s="11" t="s">
        <v>7</v>
      </c>
      <c r="D27" s="11" t="s">
        <v>5</v>
      </c>
      <c r="E27" s="11" t="s">
        <v>8</v>
      </c>
      <c r="F27" s="11" t="s">
        <v>10</v>
      </c>
      <c r="G27" s="11" t="s">
        <v>9</v>
      </c>
      <c r="H27" s="11" t="s">
        <v>16</v>
      </c>
      <c r="I27" s="10"/>
    </row>
    <row r="28" spans="1:18" ht="18.75" x14ac:dyDescent="0.3">
      <c r="A28" s="11"/>
      <c r="B28" s="12" t="s">
        <v>18</v>
      </c>
      <c r="C28" s="13"/>
      <c r="D28" s="14">
        <v>0.69722200000000001</v>
      </c>
      <c r="E28" s="13"/>
      <c r="F28" s="13">
        <v>130</v>
      </c>
      <c r="G28" s="15">
        <f>AVERAGE(INDEX(BloodSugarLog[BLOOD SUGAR (mg/dL)],1,1):BloodSugarLog[[#This Row],[BLOOD SUGAR (mg/dL)]])</f>
        <v>130</v>
      </c>
      <c r="H28" s="20" t="s">
        <v>20</v>
      </c>
    </row>
    <row r="29" spans="1:18" ht="18.75" x14ac:dyDescent="0.3">
      <c r="A29" s="11"/>
      <c r="B29" s="12" t="s">
        <v>18</v>
      </c>
      <c r="C29" s="13"/>
      <c r="D29" s="14">
        <v>0.68680600000000003</v>
      </c>
      <c r="E29" s="13"/>
      <c r="F29" s="13">
        <v>144</v>
      </c>
      <c r="G29" s="15">
        <f>AVERAGE(INDEX(BloodSugarLog[BLOOD SUGAR (mg/dL)],1,1):BloodSugarLog[[#This Row],[BLOOD SUGAR (mg/dL)]])</f>
        <v>137</v>
      </c>
      <c r="H29" s="20" t="s">
        <v>20</v>
      </c>
    </row>
    <row r="30" spans="1:18" ht="18.75" x14ac:dyDescent="0.3">
      <c r="A30" s="11"/>
      <c r="B30" s="12" t="s">
        <v>18</v>
      </c>
      <c r="C30" s="13"/>
      <c r="D30" s="14">
        <v>0.67638900000000002</v>
      </c>
      <c r="E30" s="13"/>
      <c r="F30" s="13">
        <v>155</v>
      </c>
      <c r="G30" s="15">
        <f>AVERAGE(INDEX(BloodSugarLog[BLOOD SUGAR (mg/dL)],1,1):BloodSugarLog[[#This Row],[BLOOD SUGAR (mg/dL)]])</f>
        <v>143</v>
      </c>
      <c r="H30" s="20" t="s">
        <v>20</v>
      </c>
    </row>
    <row r="31" spans="1:18" ht="18.75" x14ac:dyDescent="0.3">
      <c r="A31" s="11"/>
      <c r="B31" s="12" t="s">
        <v>18</v>
      </c>
      <c r="C31" s="13"/>
      <c r="D31" s="14">
        <v>0.66597200000000001</v>
      </c>
      <c r="E31" s="13"/>
      <c r="F31" s="13">
        <v>168</v>
      </c>
      <c r="G31" s="15">
        <f>AVERAGE(INDEX(BloodSugarLog[BLOOD SUGAR (mg/dL)],1,1):BloodSugarLog[[#This Row],[BLOOD SUGAR (mg/dL)]])</f>
        <v>149.25</v>
      </c>
      <c r="H31" s="20" t="s">
        <v>20</v>
      </c>
    </row>
    <row r="32" spans="1:18" ht="18.75" x14ac:dyDescent="0.3">
      <c r="A32" s="11"/>
      <c r="B32" s="12" t="s">
        <v>18</v>
      </c>
      <c r="C32" s="13"/>
      <c r="D32" s="14">
        <v>0.65555600000000003</v>
      </c>
      <c r="E32" s="13"/>
      <c r="F32" s="13">
        <v>185</v>
      </c>
      <c r="G32" s="15">
        <f>AVERAGE(INDEX(BloodSugarLog[BLOOD SUGAR (mg/dL)],1,1):BloodSugarLog[[#This Row],[BLOOD SUGAR (mg/dL)]])</f>
        <v>156.4</v>
      </c>
      <c r="H32" s="20" t="s">
        <v>20</v>
      </c>
    </row>
    <row r="33" spans="1:8" ht="18.75" x14ac:dyDescent="0.3">
      <c r="A33" s="11"/>
      <c r="B33" s="12" t="s">
        <v>18</v>
      </c>
      <c r="C33" s="13"/>
      <c r="D33" s="14">
        <v>0.64513900000000002</v>
      </c>
      <c r="E33" s="13"/>
      <c r="F33" s="13">
        <v>190</v>
      </c>
      <c r="G33" s="15">
        <f>AVERAGE(INDEX(BloodSugarLog[BLOOD SUGAR (mg/dL)],1,1):BloodSugarLog[[#This Row],[BLOOD SUGAR (mg/dL)]])</f>
        <v>162</v>
      </c>
      <c r="H33" s="20" t="s">
        <v>20</v>
      </c>
    </row>
    <row r="34" spans="1:8" ht="18.75" x14ac:dyDescent="0.3">
      <c r="A34" s="11"/>
      <c r="B34" s="12" t="s">
        <v>18</v>
      </c>
      <c r="C34" s="13"/>
      <c r="D34" s="14">
        <v>0.63472200000000001</v>
      </c>
      <c r="E34" s="13"/>
      <c r="F34" s="13">
        <v>204</v>
      </c>
      <c r="G34" s="15">
        <f>AVERAGE(INDEX(BloodSugarLog[BLOOD SUGAR (mg/dL)],1,1):BloodSugarLog[[#This Row],[BLOOD SUGAR (mg/dL)]])</f>
        <v>168</v>
      </c>
      <c r="H34" s="20" t="s">
        <v>20</v>
      </c>
    </row>
    <row r="35" spans="1:8" ht="18.75" x14ac:dyDescent="0.3">
      <c r="A35" s="11"/>
      <c r="B35" s="12" t="s">
        <v>18</v>
      </c>
      <c r="C35" s="13"/>
      <c r="D35" s="14">
        <v>0.62430600000000003</v>
      </c>
      <c r="E35" s="13"/>
      <c r="F35" s="13">
        <v>224</v>
      </c>
      <c r="G35" s="15">
        <f>AVERAGE(INDEX(BloodSugarLog[BLOOD SUGAR (mg/dL)],1,1):BloodSugarLog[[#This Row],[BLOOD SUGAR (mg/dL)]])</f>
        <v>175</v>
      </c>
      <c r="H35" s="20" t="s">
        <v>20</v>
      </c>
    </row>
    <row r="36" spans="1:8" ht="18.75" x14ac:dyDescent="0.3">
      <c r="A36" s="11"/>
      <c r="B36" s="12" t="s">
        <v>18</v>
      </c>
      <c r="C36" s="13"/>
      <c r="D36" s="14">
        <v>0.61388900000000002</v>
      </c>
      <c r="E36" s="13"/>
      <c r="F36" s="13">
        <v>251</v>
      </c>
      <c r="G36" s="15">
        <f>AVERAGE(INDEX(BloodSugarLog[BLOOD SUGAR (mg/dL)],1,1):BloodSugarLog[[#This Row],[BLOOD SUGAR (mg/dL)]])</f>
        <v>183.44444444444446</v>
      </c>
      <c r="H36" s="20" t="s">
        <v>20</v>
      </c>
    </row>
    <row r="37" spans="1:8" ht="18.75" x14ac:dyDescent="0.3">
      <c r="A37" s="11"/>
      <c r="B37" s="12" t="s">
        <v>18</v>
      </c>
      <c r="C37" s="13"/>
      <c r="D37" s="14">
        <v>0.60347200000000001</v>
      </c>
      <c r="E37" s="13"/>
      <c r="F37" s="13">
        <v>256</v>
      </c>
      <c r="G37" s="15">
        <f>AVERAGE(INDEX(BloodSugarLog[BLOOD SUGAR (mg/dL)],1,1):BloodSugarLog[[#This Row],[BLOOD SUGAR (mg/dL)]])</f>
        <v>190.7</v>
      </c>
      <c r="H37" s="20" t="s">
        <v>20</v>
      </c>
    </row>
    <row r="38" spans="1:8" ht="18.75" x14ac:dyDescent="0.3">
      <c r="A38" s="11"/>
      <c r="B38" s="12" t="s">
        <v>18</v>
      </c>
      <c r="C38" s="13"/>
      <c r="D38" s="14">
        <v>0.59305600000000003</v>
      </c>
      <c r="E38" s="13"/>
      <c r="F38" s="13">
        <v>249</v>
      </c>
      <c r="G38" s="15">
        <f>AVERAGE(INDEX(BloodSugarLog[BLOOD SUGAR (mg/dL)],1,1):BloodSugarLog[[#This Row],[BLOOD SUGAR (mg/dL)]])</f>
        <v>196</v>
      </c>
      <c r="H38" s="20" t="s">
        <v>20</v>
      </c>
    </row>
    <row r="39" spans="1:8" ht="18.75" x14ac:dyDescent="0.3">
      <c r="A39" s="11"/>
      <c r="B39" s="12" t="s">
        <v>18</v>
      </c>
      <c r="C39" s="13"/>
      <c r="D39" s="14">
        <v>0.58263900000000002</v>
      </c>
      <c r="E39" s="13"/>
      <c r="F39" s="13">
        <v>241</v>
      </c>
      <c r="G39" s="15">
        <f>AVERAGE(INDEX(BloodSugarLog[BLOOD SUGAR (mg/dL)],1,1):BloodSugarLog[[#This Row],[BLOOD SUGAR (mg/dL)]])</f>
        <v>199.75</v>
      </c>
      <c r="H39" s="20" t="s">
        <v>20</v>
      </c>
    </row>
    <row r="40" spans="1:8" ht="18.75" x14ac:dyDescent="0.3">
      <c r="A40" s="11"/>
      <c r="B40" s="12" t="s">
        <v>18</v>
      </c>
      <c r="C40" s="13"/>
      <c r="D40" s="14">
        <v>0.57222200000000001</v>
      </c>
      <c r="E40" s="13"/>
      <c r="F40" s="13">
        <v>222</v>
      </c>
      <c r="G40" s="15">
        <f>AVERAGE(INDEX(BloodSugarLog[BLOOD SUGAR (mg/dL)],1,1):BloodSugarLog[[#This Row],[BLOOD SUGAR (mg/dL)]])</f>
        <v>201.46153846153845</v>
      </c>
      <c r="H40" s="20" t="s">
        <v>20</v>
      </c>
    </row>
    <row r="41" spans="1:8" ht="18.75" x14ac:dyDescent="0.3">
      <c r="A41" s="11"/>
      <c r="B41" s="12" t="s">
        <v>18</v>
      </c>
      <c r="C41" s="13"/>
      <c r="D41" s="14">
        <v>0.56180600000000003</v>
      </c>
      <c r="E41" s="13"/>
      <c r="F41" s="13">
        <v>205</v>
      </c>
      <c r="G41" s="15">
        <f>AVERAGE(INDEX(BloodSugarLog[BLOOD SUGAR (mg/dL)],1,1):BloodSugarLog[[#This Row],[BLOOD SUGAR (mg/dL)]])</f>
        <v>201.71428571428572</v>
      </c>
      <c r="H41" s="20" t="s">
        <v>20</v>
      </c>
    </row>
    <row r="42" spans="1:8" ht="18.75" x14ac:dyDescent="0.3">
      <c r="A42" s="11"/>
      <c r="B42" s="12" t="s">
        <v>18</v>
      </c>
      <c r="C42" s="13"/>
      <c r="D42" s="14">
        <v>0.55138900000000002</v>
      </c>
      <c r="E42" s="13"/>
      <c r="F42" s="13">
        <v>205</v>
      </c>
      <c r="G42" s="15">
        <f>AVERAGE(INDEX(BloodSugarLog[BLOOD SUGAR (mg/dL)],1,1):BloodSugarLog[[#This Row],[BLOOD SUGAR (mg/dL)]])</f>
        <v>201.93333333333334</v>
      </c>
      <c r="H42" s="20" t="s">
        <v>20</v>
      </c>
    </row>
    <row r="43" spans="1:8" ht="18.75" x14ac:dyDescent="0.3">
      <c r="A43" s="11"/>
      <c r="B43" s="12" t="s">
        <v>18</v>
      </c>
      <c r="C43" s="13"/>
      <c r="D43" s="14">
        <v>0.52708299999999997</v>
      </c>
      <c r="E43" s="13"/>
      <c r="F43" s="13">
        <v>186</v>
      </c>
      <c r="G43" s="15">
        <f>AVERAGE(INDEX(BloodSugarLog[BLOOD SUGAR (mg/dL)],1,1):BloodSugarLog[[#This Row],[BLOOD SUGAR (mg/dL)]])</f>
        <v>200.9375</v>
      </c>
      <c r="H43" s="20" t="s">
        <v>20</v>
      </c>
    </row>
    <row r="44" spans="1:8" ht="18.75" x14ac:dyDescent="0.3">
      <c r="A44" s="11"/>
      <c r="B44" s="12" t="s">
        <v>18</v>
      </c>
      <c r="C44" s="13"/>
      <c r="D44" s="14">
        <v>0.51666699999999999</v>
      </c>
      <c r="E44" s="13"/>
      <c r="F44" s="13">
        <v>184</v>
      </c>
      <c r="G44" s="15">
        <f>AVERAGE(INDEX(BloodSugarLog[BLOOD SUGAR (mg/dL)],1,1):BloodSugarLog[[#This Row],[BLOOD SUGAR (mg/dL)]])</f>
        <v>199.94117647058823</v>
      </c>
      <c r="H44" s="20" t="s">
        <v>20</v>
      </c>
    </row>
    <row r="45" spans="1:8" ht="18.75" x14ac:dyDescent="0.3">
      <c r="A45" s="11"/>
      <c r="B45" s="12" t="s">
        <v>18</v>
      </c>
      <c r="C45" s="13"/>
      <c r="D45" s="14">
        <v>0.50624999999999998</v>
      </c>
      <c r="E45" s="13"/>
      <c r="F45" s="13">
        <v>177</v>
      </c>
      <c r="G45" s="15">
        <f>AVERAGE(INDEX(BloodSugarLog[BLOOD SUGAR (mg/dL)],1,1):BloodSugarLog[[#This Row],[BLOOD SUGAR (mg/dL)]])</f>
        <v>198.66666666666666</v>
      </c>
      <c r="H45" s="20" t="s">
        <v>20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D15" sqref="D15"/>
    </sheetView>
  </sheetViews>
  <sheetFormatPr defaultRowHeight="15" x14ac:dyDescent="0.25"/>
  <cols>
    <col min="1" max="1" width="2" customWidth="1"/>
    <col min="2" max="2" width="26.28515625" customWidth="1"/>
    <col min="3" max="3" width="2.5703125" customWidth="1"/>
    <col min="4" max="4" width="28.28515625" customWidth="1"/>
    <col min="5" max="5" width="3" customWidth="1"/>
    <col min="6" max="6" width="30.85546875" customWidth="1"/>
    <col min="7" max="7" width="28.7109375" customWidth="1"/>
    <col min="8" max="8" width="21.5703125" customWidth="1"/>
  </cols>
  <sheetData>
    <row r="1" spans="1:9" ht="26.25" x14ac:dyDescent="0.25">
      <c r="A1" s="5"/>
      <c r="B1" s="6" t="s">
        <v>11</v>
      </c>
      <c r="C1" s="5"/>
      <c r="D1" s="5"/>
      <c r="E1" s="5"/>
      <c r="F1" s="5"/>
      <c r="G1" s="5"/>
      <c r="H1" s="5"/>
      <c r="I1" s="5"/>
    </row>
    <row r="2" spans="1:9" x14ac:dyDescent="0.25">
      <c r="B2" t="s">
        <v>12</v>
      </c>
      <c r="D2">
        <f>COUNTIFS(DataTable[BLOOD SUGAR (mg/dL)],"&gt;0", DataTable[BLOOD SUGAR (mg/dL)], "&lt;60")</f>
        <v>0</v>
      </c>
    </row>
    <row r="3" spans="1:9" x14ac:dyDescent="0.25">
      <c r="B3" t="s">
        <v>13</v>
      </c>
      <c r="D3">
        <f>COUNTIFS(DataTable[BLOOD SUGAR (mg/dL)],"&gt;60", DataTable[BLOOD SUGAR (mg/dL)], "&lt;149")</f>
        <v>58</v>
      </c>
    </row>
    <row r="4" spans="1:9" x14ac:dyDescent="0.25">
      <c r="B4" t="s">
        <v>14</v>
      </c>
      <c r="D4">
        <f>COUNTIFS(DataTable[BLOOD SUGAR (mg/dL)],"&gt;149", DataTable[BLOOD SUGAR (mg/dL)], "&lt;1000")</f>
        <v>30</v>
      </c>
    </row>
    <row r="10" spans="1:9" ht="26.25" x14ac:dyDescent="0.25">
      <c r="A10" s="6" t="s">
        <v>17</v>
      </c>
      <c r="B10" s="5"/>
      <c r="C10" s="5"/>
      <c r="D10" s="5"/>
      <c r="E10" s="5"/>
      <c r="F10" s="5"/>
      <c r="G10" s="5"/>
      <c r="H10" s="5"/>
    </row>
    <row r="11" spans="1:9" ht="18.75" x14ac:dyDescent="0.3">
      <c r="A11" s="11" t="s">
        <v>6</v>
      </c>
      <c r="B11" s="11" t="s">
        <v>4</v>
      </c>
      <c r="C11" s="11" t="s">
        <v>7</v>
      </c>
      <c r="D11" s="11" t="s">
        <v>5</v>
      </c>
      <c r="E11" s="11" t="s">
        <v>8</v>
      </c>
      <c r="F11" s="11" t="s">
        <v>10</v>
      </c>
      <c r="G11" s="11" t="s">
        <v>9</v>
      </c>
      <c r="H11" s="11" t="s">
        <v>16</v>
      </c>
    </row>
    <row r="12" spans="1:9" ht="18.75" x14ac:dyDescent="0.3">
      <c r="A12" s="11"/>
      <c r="B12" s="12" t="s">
        <v>18</v>
      </c>
      <c r="C12" s="13"/>
      <c r="D12" s="14">
        <v>0.6972222222222223</v>
      </c>
      <c r="E12" s="13"/>
      <c r="F12" s="13">
        <v>130</v>
      </c>
      <c r="G12" s="15">
        <f>AVERAGE(INDEX(DataTable[BLOOD SUGAR (mg/dL)],1,1):DataTable[[#This Row],[BLOOD SUGAR (mg/dL)]])</f>
        <v>130</v>
      </c>
      <c r="H12" s="20" t="s">
        <v>20</v>
      </c>
    </row>
    <row r="13" spans="1:9" ht="18.75" x14ac:dyDescent="0.3">
      <c r="A13" s="11"/>
      <c r="B13" s="12" t="s">
        <v>18</v>
      </c>
      <c r="C13" s="13"/>
      <c r="D13" s="14">
        <v>0.68680555555555556</v>
      </c>
      <c r="E13" s="13"/>
      <c r="F13" s="13">
        <v>144</v>
      </c>
      <c r="G13" s="15">
        <f>AVERAGE(INDEX(DataTable[BLOOD SUGAR (mg/dL)],1,1):DataTable[[#This Row],[BLOOD SUGAR (mg/dL)]])</f>
        <v>137</v>
      </c>
      <c r="H13" s="20" t="s">
        <v>20</v>
      </c>
    </row>
    <row r="14" spans="1:9" ht="18.75" x14ac:dyDescent="0.3">
      <c r="A14" s="11"/>
      <c r="B14" s="12" t="s">
        <v>18</v>
      </c>
      <c r="C14" s="13"/>
      <c r="D14" s="14">
        <v>0.67638888888888893</v>
      </c>
      <c r="E14" s="13"/>
      <c r="F14" s="13">
        <v>155</v>
      </c>
      <c r="G14" s="15">
        <f>AVERAGE(INDEX(DataTable[BLOOD SUGAR (mg/dL)],1,1):DataTable[[#This Row],[BLOOD SUGAR (mg/dL)]])</f>
        <v>143</v>
      </c>
      <c r="H14" s="20" t="s">
        <v>20</v>
      </c>
    </row>
    <row r="15" spans="1:9" ht="18.75" x14ac:dyDescent="0.3">
      <c r="A15" s="11"/>
      <c r="B15" s="12" t="s">
        <v>18</v>
      </c>
      <c r="C15" s="13"/>
      <c r="D15" s="14">
        <v>0.66597222222222219</v>
      </c>
      <c r="E15" s="13"/>
      <c r="F15" s="13">
        <v>168</v>
      </c>
      <c r="G15" s="15">
        <f>AVERAGE(INDEX(DataTable[BLOOD SUGAR (mg/dL)],1,1):DataTable[[#This Row],[BLOOD SUGAR (mg/dL)]])</f>
        <v>149.25</v>
      </c>
      <c r="H15" s="20" t="s">
        <v>20</v>
      </c>
    </row>
    <row r="16" spans="1:9" ht="18.75" x14ac:dyDescent="0.3">
      <c r="A16" s="11"/>
      <c r="B16" s="12" t="s">
        <v>18</v>
      </c>
      <c r="C16" s="13"/>
      <c r="D16" s="14">
        <v>0.65555555555555556</v>
      </c>
      <c r="E16" s="13"/>
      <c r="F16" s="13">
        <v>185</v>
      </c>
      <c r="G16" s="15">
        <f>AVERAGE(INDEX(DataTable[BLOOD SUGAR (mg/dL)],1,1):DataTable[[#This Row],[BLOOD SUGAR (mg/dL)]])</f>
        <v>156.4</v>
      </c>
      <c r="H16" s="20" t="s">
        <v>20</v>
      </c>
    </row>
    <row r="17" spans="1:8" ht="18.75" x14ac:dyDescent="0.3">
      <c r="A17" s="11"/>
      <c r="B17" s="12" t="s">
        <v>18</v>
      </c>
      <c r="C17" s="13"/>
      <c r="D17" s="14">
        <v>0.64513888888888882</v>
      </c>
      <c r="E17" s="13"/>
      <c r="F17" s="13">
        <v>190</v>
      </c>
      <c r="G17" s="15">
        <f>AVERAGE(INDEX(DataTable[BLOOD SUGAR (mg/dL)],1,1):DataTable[[#This Row],[BLOOD SUGAR (mg/dL)]])</f>
        <v>162</v>
      </c>
      <c r="H17" s="20" t="s">
        <v>20</v>
      </c>
    </row>
    <row r="18" spans="1:8" ht="18.75" x14ac:dyDescent="0.3">
      <c r="A18" s="11"/>
      <c r="B18" s="12" t="s">
        <v>18</v>
      </c>
      <c r="C18" s="13"/>
      <c r="D18" s="14">
        <v>0.63472222222222219</v>
      </c>
      <c r="E18" s="13"/>
      <c r="F18" s="13">
        <v>204</v>
      </c>
      <c r="G18" s="15">
        <f>AVERAGE(INDEX(DataTable[BLOOD SUGAR (mg/dL)],1,1):DataTable[[#This Row],[BLOOD SUGAR (mg/dL)]])</f>
        <v>168</v>
      </c>
      <c r="H18" s="20" t="s">
        <v>20</v>
      </c>
    </row>
    <row r="19" spans="1:8" ht="18.75" x14ac:dyDescent="0.3">
      <c r="A19" s="11"/>
      <c r="B19" s="12" t="s">
        <v>18</v>
      </c>
      <c r="C19" s="13"/>
      <c r="D19" s="14">
        <v>0.62430555555555556</v>
      </c>
      <c r="E19" s="13"/>
      <c r="F19" s="13">
        <v>224</v>
      </c>
      <c r="G19" s="15">
        <f>AVERAGE(INDEX(DataTable[BLOOD SUGAR (mg/dL)],1,1):DataTable[[#This Row],[BLOOD SUGAR (mg/dL)]])</f>
        <v>175</v>
      </c>
      <c r="H19" s="20" t="s">
        <v>20</v>
      </c>
    </row>
    <row r="20" spans="1:8" ht="18.75" x14ac:dyDescent="0.3">
      <c r="A20" s="11"/>
      <c r="B20" s="12" t="s">
        <v>18</v>
      </c>
      <c r="C20" s="13"/>
      <c r="D20" s="14">
        <v>0.61388888888888882</v>
      </c>
      <c r="E20" s="13"/>
      <c r="F20" s="13">
        <v>251</v>
      </c>
      <c r="G20" s="15">
        <f>AVERAGE(INDEX(DataTable[BLOOD SUGAR (mg/dL)],1,1):DataTable[[#This Row],[BLOOD SUGAR (mg/dL)]])</f>
        <v>183.44444444444446</v>
      </c>
      <c r="H20" s="20" t="s">
        <v>20</v>
      </c>
    </row>
    <row r="21" spans="1:8" ht="18.75" x14ac:dyDescent="0.3">
      <c r="A21" s="11"/>
      <c r="B21" s="12" t="s">
        <v>18</v>
      </c>
      <c r="C21" s="13"/>
      <c r="D21" s="14">
        <v>0.60347222222222219</v>
      </c>
      <c r="E21" s="13"/>
      <c r="F21" s="13">
        <v>256</v>
      </c>
      <c r="G21" s="15">
        <f>AVERAGE(INDEX(DataTable[BLOOD SUGAR (mg/dL)],1,1):DataTable[[#This Row],[BLOOD SUGAR (mg/dL)]])</f>
        <v>190.7</v>
      </c>
      <c r="H21" s="20" t="s">
        <v>20</v>
      </c>
    </row>
    <row r="22" spans="1:8" ht="18.75" x14ac:dyDescent="0.3">
      <c r="A22" s="11"/>
      <c r="B22" s="12" t="s">
        <v>18</v>
      </c>
      <c r="C22" s="13"/>
      <c r="D22" s="14">
        <v>0.59305555555555556</v>
      </c>
      <c r="E22" s="13"/>
      <c r="F22" s="13">
        <v>249</v>
      </c>
      <c r="G22" s="15">
        <f>AVERAGE(INDEX(DataTable[BLOOD SUGAR (mg/dL)],1,1):DataTable[[#This Row],[BLOOD SUGAR (mg/dL)]])</f>
        <v>196</v>
      </c>
      <c r="H22" s="20" t="s">
        <v>20</v>
      </c>
    </row>
    <row r="23" spans="1:8" ht="18.75" x14ac:dyDescent="0.3">
      <c r="A23" s="11"/>
      <c r="B23" s="12" t="s">
        <v>18</v>
      </c>
      <c r="C23" s="13"/>
      <c r="D23" s="14">
        <v>0.58263888888888882</v>
      </c>
      <c r="E23" s="13"/>
      <c r="F23" s="13">
        <v>241</v>
      </c>
      <c r="G23" s="15">
        <f>AVERAGE(INDEX(DataTable[BLOOD SUGAR (mg/dL)],1,1):DataTable[[#This Row],[BLOOD SUGAR (mg/dL)]])</f>
        <v>199.75</v>
      </c>
      <c r="H23" s="20" t="s">
        <v>20</v>
      </c>
    </row>
    <row r="24" spans="1:8" ht="18.75" x14ac:dyDescent="0.3">
      <c r="A24" s="11"/>
      <c r="B24" s="12" t="s">
        <v>18</v>
      </c>
      <c r="C24" s="13"/>
      <c r="D24" s="14">
        <v>0.57222222222222219</v>
      </c>
      <c r="E24" s="13"/>
      <c r="F24" s="13">
        <v>222</v>
      </c>
      <c r="G24" s="15">
        <f>AVERAGE(INDEX(DataTable[BLOOD SUGAR (mg/dL)],1,1):DataTable[[#This Row],[BLOOD SUGAR (mg/dL)]])</f>
        <v>201.46153846153845</v>
      </c>
      <c r="H24" s="20" t="s">
        <v>20</v>
      </c>
    </row>
    <row r="25" spans="1:8" ht="18.75" x14ac:dyDescent="0.3">
      <c r="A25" s="11"/>
      <c r="B25" s="12" t="s">
        <v>18</v>
      </c>
      <c r="C25" s="13"/>
      <c r="D25" s="14">
        <v>0.56180555555555556</v>
      </c>
      <c r="E25" s="13"/>
      <c r="F25" s="13">
        <v>205</v>
      </c>
      <c r="G25" s="15">
        <f>AVERAGE(INDEX(DataTable[BLOOD SUGAR (mg/dL)],1,1):DataTable[[#This Row],[BLOOD SUGAR (mg/dL)]])</f>
        <v>201.71428571428572</v>
      </c>
      <c r="H25" s="20" t="s">
        <v>20</v>
      </c>
    </row>
    <row r="26" spans="1:8" ht="18.75" x14ac:dyDescent="0.3">
      <c r="A26" s="11"/>
      <c r="B26" s="12" t="s">
        <v>18</v>
      </c>
      <c r="C26" s="13"/>
      <c r="D26" s="14">
        <v>0.55138888888888882</v>
      </c>
      <c r="E26" s="13"/>
      <c r="F26" s="13">
        <v>205</v>
      </c>
      <c r="G26" s="15">
        <f>AVERAGE(INDEX(DataTable[BLOOD SUGAR (mg/dL)],1,1):DataTable[[#This Row],[BLOOD SUGAR (mg/dL)]])</f>
        <v>201.93333333333334</v>
      </c>
      <c r="H26" s="20" t="s">
        <v>20</v>
      </c>
    </row>
    <row r="27" spans="1:8" ht="18.75" x14ac:dyDescent="0.3">
      <c r="A27" s="11"/>
      <c r="B27" s="12" t="s">
        <v>18</v>
      </c>
      <c r="C27" s="13"/>
      <c r="D27" s="14">
        <v>0.52708333333333335</v>
      </c>
      <c r="E27" s="13"/>
      <c r="F27" s="13">
        <v>186</v>
      </c>
      <c r="G27" s="15">
        <f>AVERAGE(INDEX(DataTable[BLOOD SUGAR (mg/dL)],1,1):DataTable[[#This Row],[BLOOD SUGAR (mg/dL)]])</f>
        <v>200.9375</v>
      </c>
      <c r="H27" s="20" t="s">
        <v>20</v>
      </c>
    </row>
    <row r="28" spans="1:8" ht="18.75" x14ac:dyDescent="0.3">
      <c r="A28" s="11"/>
      <c r="B28" s="12" t="s">
        <v>18</v>
      </c>
      <c r="C28" s="13"/>
      <c r="D28" s="14">
        <v>0.51666666666666672</v>
      </c>
      <c r="E28" s="13"/>
      <c r="F28" s="13">
        <v>184</v>
      </c>
      <c r="G28" s="15">
        <f>AVERAGE(INDEX(DataTable[BLOOD SUGAR (mg/dL)],1,1):DataTable[[#This Row],[BLOOD SUGAR (mg/dL)]])</f>
        <v>199.94117647058823</v>
      </c>
      <c r="H28" s="20" t="s">
        <v>20</v>
      </c>
    </row>
    <row r="29" spans="1:8" ht="18.75" x14ac:dyDescent="0.3">
      <c r="A29" s="11"/>
      <c r="B29" s="12" t="s">
        <v>18</v>
      </c>
      <c r="C29" s="13"/>
      <c r="D29" s="14">
        <v>0.50624999999999998</v>
      </c>
      <c r="E29" s="13"/>
      <c r="F29" s="13">
        <v>177</v>
      </c>
      <c r="G29" s="15">
        <f>AVERAGE(INDEX(DataTable[BLOOD SUGAR (mg/dL)],1,1):DataTable[[#This Row],[BLOOD SUGAR (mg/dL)]])</f>
        <v>198.66666666666666</v>
      </c>
      <c r="H29" s="20" t="s">
        <v>20</v>
      </c>
    </row>
    <row r="30" spans="1:8" ht="18.75" x14ac:dyDescent="0.3">
      <c r="A30" s="11"/>
      <c r="B30" s="12" t="s">
        <v>18</v>
      </c>
      <c r="C30" s="13"/>
      <c r="D30" s="14">
        <v>0.49583333333333335</v>
      </c>
      <c r="E30" s="13"/>
      <c r="F30" s="13">
        <v>182</v>
      </c>
      <c r="G30" s="15">
        <f>AVERAGE(INDEX(DataTable[BLOOD SUGAR (mg/dL)],1,1):DataTable[[#This Row],[BLOOD SUGAR (mg/dL)]])</f>
        <v>197.78947368421052</v>
      </c>
      <c r="H30" s="20" t="s">
        <v>21</v>
      </c>
    </row>
    <row r="31" spans="1:8" ht="18.75" x14ac:dyDescent="0.3">
      <c r="A31" s="11"/>
      <c r="B31" s="12" t="s">
        <v>18</v>
      </c>
      <c r="C31" s="13"/>
      <c r="D31" s="14">
        <v>0.48541666666666666</v>
      </c>
      <c r="E31" s="13"/>
      <c r="F31" s="13">
        <v>184</v>
      </c>
      <c r="G31" s="15">
        <f>AVERAGE(INDEX(DataTable[BLOOD SUGAR (mg/dL)],1,1):DataTable[[#This Row],[BLOOD SUGAR (mg/dL)]])</f>
        <v>197.1</v>
      </c>
      <c r="H31" s="20" t="s">
        <v>21</v>
      </c>
    </row>
    <row r="32" spans="1:8" ht="18.75" x14ac:dyDescent="0.3">
      <c r="A32" s="11"/>
      <c r="B32" s="12" t="s">
        <v>18</v>
      </c>
      <c r="C32" s="13"/>
      <c r="D32" s="14">
        <v>0.47500000000000003</v>
      </c>
      <c r="E32" s="13"/>
      <c r="F32" s="13">
        <v>174</v>
      </c>
      <c r="G32" s="15">
        <f>AVERAGE(INDEX(DataTable[BLOOD SUGAR (mg/dL)],1,1):DataTable[[#This Row],[BLOOD SUGAR (mg/dL)]])</f>
        <v>196</v>
      </c>
      <c r="H32" s="20" t="s">
        <v>21</v>
      </c>
    </row>
    <row r="33" spans="1:8" ht="18.75" x14ac:dyDescent="0.3">
      <c r="A33" s="11"/>
      <c r="B33" s="12" t="s">
        <v>18</v>
      </c>
      <c r="C33" s="13"/>
      <c r="D33" s="14">
        <v>0.46111111111111108</v>
      </c>
      <c r="E33" s="13"/>
      <c r="F33" s="13">
        <v>170</v>
      </c>
      <c r="G33" s="15">
        <f>AVERAGE(INDEX(DataTable[BLOOD SUGAR (mg/dL)],1,1):DataTable[[#This Row],[BLOOD SUGAR (mg/dL)]])</f>
        <v>194.81818181818181</v>
      </c>
      <c r="H33" s="20" t="s">
        <v>21</v>
      </c>
    </row>
    <row r="34" spans="1:8" ht="18.75" x14ac:dyDescent="0.3">
      <c r="A34" s="11"/>
      <c r="B34" s="12" t="s">
        <v>18</v>
      </c>
      <c r="C34" s="13"/>
      <c r="D34" s="14">
        <v>0.44722222222222219</v>
      </c>
      <c r="E34" s="13"/>
      <c r="F34" s="13">
        <v>162</v>
      </c>
      <c r="G34" s="15">
        <f>AVERAGE(INDEX(DataTable[BLOOD SUGAR (mg/dL)],1,1):DataTable[[#This Row],[BLOOD SUGAR (mg/dL)]])</f>
        <v>193.39130434782609</v>
      </c>
      <c r="H34" s="20" t="s">
        <v>21</v>
      </c>
    </row>
    <row r="35" spans="1:8" ht="18.75" x14ac:dyDescent="0.3">
      <c r="A35" s="11"/>
      <c r="B35" s="12" t="s">
        <v>18</v>
      </c>
      <c r="C35" s="13"/>
      <c r="D35" s="14">
        <v>0.4368055555555555</v>
      </c>
      <c r="E35" s="13"/>
      <c r="F35" s="13">
        <v>162</v>
      </c>
      <c r="G35" s="15">
        <f>AVERAGE(INDEX(DataTable[BLOOD SUGAR (mg/dL)],1,1):DataTable[[#This Row],[BLOOD SUGAR (mg/dL)]])</f>
        <v>192.08333333333334</v>
      </c>
      <c r="H35" s="20" t="s">
        <v>21</v>
      </c>
    </row>
    <row r="36" spans="1:8" ht="18.75" x14ac:dyDescent="0.3">
      <c r="A36" s="11"/>
      <c r="B36" s="12" t="s">
        <v>18</v>
      </c>
      <c r="C36" s="13"/>
      <c r="D36" s="14">
        <v>0.42291666666666666</v>
      </c>
      <c r="E36" s="13"/>
      <c r="F36" s="13">
        <v>142</v>
      </c>
      <c r="G36" s="15">
        <f>AVERAGE(INDEX(DataTable[BLOOD SUGAR (mg/dL)],1,1):DataTable[[#This Row],[BLOOD SUGAR (mg/dL)]])</f>
        <v>190.08</v>
      </c>
      <c r="H36" s="20" t="s">
        <v>21</v>
      </c>
    </row>
    <row r="37" spans="1:8" ht="18.75" x14ac:dyDescent="0.3">
      <c r="A37" s="11"/>
      <c r="B37" s="12" t="s">
        <v>18</v>
      </c>
      <c r="C37" s="13"/>
      <c r="D37" s="14">
        <v>0.41250000000000003</v>
      </c>
      <c r="E37" s="13"/>
      <c r="F37" s="13">
        <v>141</v>
      </c>
      <c r="G37" s="15">
        <f>AVERAGE(INDEX(DataTable[BLOOD SUGAR (mg/dL)],1,1):DataTable[[#This Row],[BLOOD SUGAR (mg/dL)]])</f>
        <v>188.19230769230768</v>
      </c>
      <c r="H37" s="20" t="s">
        <v>21</v>
      </c>
    </row>
    <row r="38" spans="1:8" ht="18.75" x14ac:dyDescent="0.3">
      <c r="A38" s="11"/>
      <c r="B38" s="12" t="s">
        <v>18</v>
      </c>
      <c r="C38" s="13"/>
      <c r="D38" s="14">
        <v>0.40208333333333335</v>
      </c>
      <c r="E38" s="13"/>
      <c r="F38" s="13">
        <v>128</v>
      </c>
      <c r="G38" s="15">
        <f>AVERAGE(INDEX(DataTable[BLOOD SUGAR (mg/dL)],1,1):DataTable[[#This Row],[BLOOD SUGAR (mg/dL)]])</f>
        <v>185.96296296296296</v>
      </c>
      <c r="H38" s="20" t="s">
        <v>21</v>
      </c>
    </row>
    <row r="39" spans="1:8" ht="18.75" x14ac:dyDescent="0.3">
      <c r="A39" s="11"/>
      <c r="B39" s="12" t="s">
        <v>18</v>
      </c>
      <c r="C39" s="13"/>
      <c r="D39" s="14">
        <v>0.39166666666666666</v>
      </c>
      <c r="E39" s="13"/>
      <c r="F39" s="13">
        <v>125</v>
      </c>
      <c r="G39" s="15">
        <f>AVERAGE(INDEX(DataTable[BLOOD SUGAR (mg/dL)],1,1):DataTable[[#This Row],[BLOOD SUGAR (mg/dL)]])</f>
        <v>183.78571428571428</v>
      </c>
      <c r="H39" s="20" t="s">
        <v>21</v>
      </c>
    </row>
    <row r="40" spans="1:8" ht="18.75" x14ac:dyDescent="0.3">
      <c r="A40" s="11"/>
      <c r="B40" s="12" t="s">
        <v>18</v>
      </c>
      <c r="C40" s="13"/>
      <c r="D40" s="14">
        <v>0.3743055555555555</v>
      </c>
      <c r="E40" s="13"/>
      <c r="F40" s="13">
        <v>115</v>
      </c>
      <c r="G40" s="15">
        <f>AVERAGE(INDEX(DataTable[BLOOD SUGAR (mg/dL)],1,1):DataTable[[#This Row],[BLOOD SUGAR (mg/dL)]])</f>
        <v>181.41379310344828</v>
      </c>
      <c r="H40" s="20" t="s">
        <v>21</v>
      </c>
    </row>
    <row r="41" spans="1:8" ht="18.75" x14ac:dyDescent="0.3">
      <c r="A41" s="11"/>
      <c r="B41" s="12" t="s">
        <v>18</v>
      </c>
      <c r="C41" s="13"/>
      <c r="D41" s="14">
        <v>0.36041666666666666</v>
      </c>
      <c r="E41" s="13"/>
      <c r="F41" s="13">
        <v>124</v>
      </c>
      <c r="G41" s="15">
        <f>AVERAGE(INDEX(DataTable[BLOOD SUGAR (mg/dL)],1,1):DataTable[[#This Row],[BLOOD SUGAR (mg/dL)]])</f>
        <v>179.5</v>
      </c>
      <c r="H41" s="20" t="s">
        <v>21</v>
      </c>
    </row>
    <row r="42" spans="1:8" ht="18.75" x14ac:dyDescent="0.3">
      <c r="A42" s="11"/>
      <c r="B42" s="12" t="s">
        <v>18</v>
      </c>
      <c r="C42" s="13"/>
      <c r="D42" s="14">
        <v>0.35000000000000003</v>
      </c>
      <c r="E42" s="13"/>
      <c r="F42" s="13">
        <v>114</v>
      </c>
      <c r="G42" s="15">
        <f>AVERAGE(INDEX(DataTable[BLOOD SUGAR (mg/dL)],1,1):DataTable[[#This Row],[BLOOD SUGAR (mg/dL)]])</f>
        <v>177.38709677419354</v>
      </c>
      <c r="H42" s="20" t="s">
        <v>21</v>
      </c>
    </row>
    <row r="43" spans="1:8" ht="18.75" x14ac:dyDescent="0.3">
      <c r="A43" s="11"/>
      <c r="B43" s="12" t="s">
        <v>18</v>
      </c>
      <c r="C43" s="13"/>
      <c r="D43" s="14">
        <v>0.33611111111111108</v>
      </c>
      <c r="E43" s="13"/>
      <c r="F43" s="13">
        <v>112</v>
      </c>
      <c r="G43" s="15">
        <f>AVERAGE(INDEX(DataTable[BLOOD SUGAR (mg/dL)],1,1):DataTable[[#This Row],[BLOOD SUGAR (mg/dL)]])</f>
        <v>175.34375</v>
      </c>
      <c r="H43" s="20" t="s">
        <v>21</v>
      </c>
    </row>
    <row r="44" spans="1:8" ht="18.75" x14ac:dyDescent="0.3">
      <c r="A44" s="11"/>
      <c r="B44" s="12" t="s">
        <v>18</v>
      </c>
      <c r="C44" s="13"/>
      <c r="D44" s="14">
        <v>0.32569444444444445</v>
      </c>
      <c r="E44" s="13"/>
      <c r="F44" s="13">
        <v>119</v>
      </c>
      <c r="G44" s="15">
        <f>AVERAGE(INDEX(DataTable[BLOOD SUGAR (mg/dL)],1,1):DataTable[[#This Row],[BLOOD SUGAR (mg/dL)]])</f>
        <v>173.63636363636363</v>
      </c>
      <c r="H44" s="20" t="s">
        <v>21</v>
      </c>
    </row>
    <row r="45" spans="1:8" ht="18.75" x14ac:dyDescent="0.3">
      <c r="A45" s="11"/>
      <c r="B45" s="12" t="s">
        <v>18</v>
      </c>
      <c r="C45" s="13"/>
      <c r="D45" s="14">
        <v>0.31180555555555556</v>
      </c>
      <c r="E45" s="13"/>
      <c r="F45" s="13">
        <v>120</v>
      </c>
      <c r="G45" s="15">
        <f>AVERAGE(INDEX(DataTable[BLOOD SUGAR (mg/dL)],1,1):DataTable[[#This Row],[BLOOD SUGAR (mg/dL)]])</f>
        <v>172.05882352941177</v>
      </c>
      <c r="H45" s="20" t="s">
        <v>21</v>
      </c>
    </row>
    <row r="46" spans="1:8" ht="18.75" x14ac:dyDescent="0.3">
      <c r="A46" s="11"/>
      <c r="B46" s="12" t="s">
        <v>18</v>
      </c>
      <c r="C46" s="13"/>
      <c r="D46" s="14">
        <v>0.30138888888888887</v>
      </c>
      <c r="E46" s="13"/>
      <c r="F46" s="13">
        <v>117</v>
      </c>
      <c r="G46" s="15">
        <f>AVERAGE(INDEX(DataTable[BLOOD SUGAR (mg/dL)],1,1):DataTable[[#This Row],[BLOOD SUGAR (mg/dL)]])</f>
        <v>170.48571428571429</v>
      </c>
      <c r="H46" s="20" t="s">
        <v>21</v>
      </c>
    </row>
    <row r="47" spans="1:8" ht="18.75" x14ac:dyDescent="0.3">
      <c r="A47" s="11"/>
      <c r="B47" s="12" t="s">
        <v>18</v>
      </c>
      <c r="C47" s="13"/>
      <c r="D47" s="14">
        <v>0.29097222222222224</v>
      </c>
      <c r="E47" s="13"/>
      <c r="F47" s="13">
        <v>109</v>
      </c>
      <c r="G47" s="15">
        <f>AVERAGE(INDEX(DataTable[BLOOD SUGAR (mg/dL)],1,1):DataTable[[#This Row],[BLOOD SUGAR (mg/dL)]])</f>
        <v>168.77777777777777</v>
      </c>
      <c r="H47" s="20" t="s">
        <v>21</v>
      </c>
    </row>
    <row r="48" spans="1:8" ht="18.75" x14ac:dyDescent="0.3">
      <c r="A48" s="11"/>
      <c r="B48" s="12" t="s">
        <v>18</v>
      </c>
      <c r="C48" s="13"/>
      <c r="D48" s="14">
        <v>0.28055555555555556</v>
      </c>
      <c r="E48" s="13"/>
      <c r="F48" s="13">
        <v>110</v>
      </c>
      <c r="G48" s="15">
        <f>AVERAGE(INDEX(DataTable[BLOOD SUGAR (mg/dL)],1,1):DataTable[[#This Row],[BLOOD SUGAR (mg/dL)]])</f>
        <v>167.18918918918919</v>
      </c>
      <c r="H48" s="20" t="s">
        <v>21</v>
      </c>
    </row>
    <row r="49" spans="1:8" ht="18.75" x14ac:dyDescent="0.3">
      <c r="A49" s="11"/>
      <c r="B49" s="12" t="s">
        <v>18</v>
      </c>
      <c r="C49" s="13"/>
      <c r="D49" s="14">
        <v>0.27013888888888887</v>
      </c>
      <c r="E49" s="13"/>
      <c r="F49" s="13">
        <v>113</v>
      </c>
      <c r="G49" s="15">
        <f>AVERAGE(INDEX(DataTable[BLOOD SUGAR (mg/dL)],1,1):DataTable[[#This Row],[BLOOD SUGAR (mg/dL)]])</f>
        <v>165.76315789473685</v>
      </c>
      <c r="H49" s="20" t="s">
        <v>21</v>
      </c>
    </row>
    <row r="50" spans="1:8" ht="18.75" x14ac:dyDescent="0.3">
      <c r="A50" s="11"/>
      <c r="B50" s="12" t="s">
        <v>18</v>
      </c>
      <c r="C50" s="13"/>
      <c r="D50" s="14">
        <v>0.25972222222222224</v>
      </c>
      <c r="E50" s="13"/>
      <c r="F50" s="13">
        <v>118</v>
      </c>
      <c r="G50" s="15">
        <f>AVERAGE(INDEX(DataTable[BLOOD SUGAR (mg/dL)],1,1):DataTable[[#This Row],[BLOOD SUGAR (mg/dL)]])</f>
        <v>164.53846153846155</v>
      </c>
      <c r="H50" s="20" t="s">
        <v>21</v>
      </c>
    </row>
    <row r="51" spans="1:8" ht="18.75" x14ac:dyDescent="0.3">
      <c r="A51" s="11"/>
      <c r="B51" s="12" t="s">
        <v>18</v>
      </c>
      <c r="C51" s="13"/>
      <c r="D51" s="14">
        <v>0.24930555555555556</v>
      </c>
      <c r="E51" s="13"/>
      <c r="F51" s="13">
        <v>123</v>
      </c>
      <c r="G51" s="15">
        <f>AVERAGE(INDEX(DataTable[BLOOD SUGAR (mg/dL)],1,1):DataTable[[#This Row],[BLOOD SUGAR (mg/dL)]])</f>
        <v>163.5</v>
      </c>
      <c r="H51" s="20" t="s">
        <v>21</v>
      </c>
    </row>
    <row r="52" spans="1:8" ht="18.75" x14ac:dyDescent="0.3">
      <c r="A52" s="11"/>
      <c r="B52" s="12" t="s">
        <v>18</v>
      </c>
      <c r="C52" s="13"/>
      <c r="D52" s="14">
        <v>0.2388888888888889</v>
      </c>
      <c r="E52" s="13"/>
      <c r="F52" s="13">
        <v>120</v>
      </c>
      <c r="G52" s="15">
        <f>AVERAGE(INDEX(DataTable[BLOOD SUGAR (mg/dL)],1,1):DataTable[[#This Row],[BLOOD SUGAR (mg/dL)]])</f>
        <v>162.4390243902439</v>
      </c>
      <c r="H52" s="20" t="s">
        <v>21</v>
      </c>
    </row>
    <row r="53" spans="1:8" ht="18.75" x14ac:dyDescent="0.3">
      <c r="A53" s="11"/>
      <c r="B53" s="12" t="s">
        <v>18</v>
      </c>
      <c r="C53" s="13"/>
      <c r="D53" s="14">
        <v>0.22847222222222222</v>
      </c>
      <c r="E53" s="13"/>
      <c r="F53" s="13">
        <v>120</v>
      </c>
      <c r="G53" s="15">
        <f>AVERAGE(INDEX(DataTable[BLOOD SUGAR (mg/dL)],1,1):DataTable[[#This Row],[BLOOD SUGAR (mg/dL)]])</f>
        <v>161.42857142857142</v>
      </c>
      <c r="H53" s="20" t="s">
        <v>21</v>
      </c>
    </row>
    <row r="54" spans="1:8" ht="18.75" x14ac:dyDescent="0.3">
      <c r="A54" s="11"/>
      <c r="B54" s="12" t="s">
        <v>18</v>
      </c>
      <c r="C54" s="13"/>
      <c r="D54" s="14">
        <v>0.21805555555555556</v>
      </c>
      <c r="E54" s="13"/>
      <c r="F54" s="13">
        <v>111</v>
      </c>
      <c r="G54" s="15">
        <f>AVERAGE(INDEX(DataTable[BLOOD SUGAR (mg/dL)],1,1):DataTable[[#This Row],[BLOOD SUGAR (mg/dL)]])</f>
        <v>160.25581395348837</v>
      </c>
      <c r="H54" s="20" t="s">
        <v>21</v>
      </c>
    </row>
    <row r="55" spans="1:8" ht="18.75" x14ac:dyDescent="0.3">
      <c r="A55" s="11"/>
      <c r="B55" s="12" t="s">
        <v>18</v>
      </c>
      <c r="C55" s="13"/>
      <c r="D55" s="14">
        <v>0.2076388888888889</v>
      </c>
      <c r="E55" s="13"/>
      <c r="F55" s="13">
        <v>112</v>
      </c>
      <c r="G55" s="15">
        <f>AVERAGE(INDEX(DataTable[BLOOD SUGAR (mg/dL)],1,1):DataTable[[#This Row],[BLOOD SUGAR (mg/dL)]])</f>
        <v>159.15909090909091</v>
      </c>
      <c r="H55" s="20" t="s">
        <v>19</v>
      </c>
    </row>
    <row r="56" spans="1:8" ht="18.75" x14ac:dyDescent="0.3">
      <c r="A56" s="11"/>
      <c r="B56" s="12" t="s">
        <v>18</v>
      </c>
      <c r="C56" s="13"/>
      <c r="D56" s="14">
        <v>0.19722222222222222</v>
      </c>
      <c r="E56" s="13"/>
      <c r="F56" s="13">
        <v>116</v>
      </c>
      <c r="G56" s="15">
        <f>AVERAGE(INDEX(DataTable[BLOOD SUGAR (mg/dL)],1,1):DataTable[[#This Row],[BLOOD SUGAR (mg/dL)]])</f>
        <v>158.19999999999999</v>
      </c>
      <c r="H56" s="20" t="s">
        <v>19</v>
      </c>
    </row>
    <row r="57" spans="1:8" ht="18.75" x14ac:dyDescent="0.3">
      <c r="A57" s="11"/>
      <c r="B57" s="12" t="s">
        <v>18</v>
      </c>
      <c r="C57" s="13"/>
      <c r="D57" s="14">
        <v>0.18680555555555556</v>
      </c>
      <c r="E57" s="13"/>
      <c r="F57" s="13">
        <v>118</v>
      </c>
      <c r="G57" s="15">
        <f>AVERAGE(INDEX(DataTable[BLOOD SUGAR (mg/dL)],1,1):DataTable[[#This Row],[BLOOD SUGAR (mg/dL)]])</f>
        <v>157.32608695652175</v>
      </c>
      <c r="H57" s="20" t="s">
        <v>19</v>
      </c>
    </row>
    <row r="58" spans="1:8" ht="18.75" x14ac:dyDescent="0.3">
      <c r="A58" s="11"/>
      <c r="B58" s="12" t="s">
        <v>18</v>
      </c>
      <c r="C58" s="13"/>
      <c r="D58" s="14">
        <v>0.1763888888888889</v>
      </c>
      <c r="E58" s="13"/>
      <c r="F58" s="13">
        <v>107</v>
      </c>
      <c r="G58" s="15">
        <f>AVERAGE(INDEX(DataTable[BLOOD SUGAR (mg/dL)],1,1):DataTable[[#This Row],[BLOOD SUGAR (mg/dL)]])</f>
        <v>156.25531914893617</v>
      </c>
      <c r="H58" s="20" t="s">
        <v>19</v>
      </c>
    </row>
    <row r="59" spans="1:8" ht="18.75" x14ac:dyDescent="0.3">
      <c r="A59" s="11"/>
      <c r="B59" s="12" t="s">
        <v>18</v>
      </c>
      <c r="C59" s="13"/>
      <c r="D59" s="14">
        <v>0.16597222222222222</v>
      </c>
      <c r="E59" s="13"/>
      <c r="F59" s="13">
        <v>119</v>
      </c>
      <c r="G59" s="15">
        <f>AVERAGE(INDEX(DataTable[BLOOD SUGAR (mg/dL)],1,1):DataTable[[#This Row],[BLOOD SUGAR (mg/dL)]])</f>
        <v>155.47916666666666</v>
      </c>
      <c r="H59" s="20" t="s">
        <v>19</v>
      </c>
    </row>
    <row r="60" spans="1:8" ht="18.75" x14ac:dyDescent="0.3">
      <c r="A60" s="11"/>
      <c r="B60" s="12" t="s">
        <v>18</v>
      </c>
      <c r="C60" s="13"/>
      <c r="D60" s="14">
        <v>0.15555555555555556</v>
      </c>
      <c r="E60" s="13"/>
      <c r="F60" s="13">
        <v>133</v>
      </c>
      <c r="G60" s="15">
        <f>AVERAGE(INDEX(DataTable[BLOOD SUGAR (mg/dL)],1,1):DataTable[[#This Row],[BLOOD SUGAR (mg/dL)]])</f>
        <v>155.0204081632653</v>
      </c>
      <c r="H60" s="20" t="s">
        <v>19</v>
      </c>
    </row>
    <row r="61" spans="1:8" ht="18.75" x14ac:dyDescent="0.3">
      <c r="A61" s="11"/>
      <c r="B61" s="12" t="s">
        <v>18</v>
      </c>
      <c r="C61" s="13"/>
      <c r="D61" s="14">
        <v>0.1451388888888889</v>
      </c>
      <c r="E61" s="13"/>
      <c r="F61" s="13">
        <v>139</v>
      </c>
      <c r="G61" s="15">
        <f>AVERAGE(INDEX(DataTable[BLOOD SUGAR (mg/dL)],1,1):DataTable[[#This Row],[BLOOD SUGAR (mg/dL)]])</f>
        <v>154.69999999999999</v>
      </c>
      <c r="H61" s="20" t="s">
        <v>19</v>
      </c>
    </row>
    <row r="62" spans="1:8" ht="18.75" x14ac:dyDescent="0.3">
      <c r="A62" s="11"/>
      <c r="B62" s="12" t="s">
        <v>18</v>
      </c>
      <c r="C62" s="13"/>
      <c r="D62" s="14">
        <v>0.13472222222222222</v>
      </c>
      <c r="E62" s="13"/>
      <c r="F62" s="13">
        <v>140</v>
      </c>
      <c r="G62" s="15">
        <f>AVERAGE(INDEX(DataTable[BLOOD SUGAR (mg/dL)],1,1):DataTable[[#This Row],[BLOOD SUGAR (mg/dL)]])</f>
        <v>154.41176470588235</v>
      </c>
      <c r="H62" s="20" t="s">
        <v>19</v>
      </c>
    </row>
    <row r="63" spans="1:8" ht="18.75" x14ac:dyDescent="0.3">
      <c r="A63" s="11"/>
      <c r="B63" s="12" t="s">
        <v>18</v>
      </c>
      <c r="C63" s="13"/>
      <c r="D63" s="14">
        <v>0.12430555555555556</v>
      </c>
      <c r="E63" s="13"/>
      <c r="F63" s="13">
        <v>147</v>
      </c>
      <c r="G63" s="15">
        <f>AVERAGE(INDEX(DataTable[BLOOD SUGAR (mg/dL)],1,1):DataTable[[#This Row],[BLOOD SUGAR (mg/dL)]])</f>
        <v>154.26923076923077</v>
      </c>
      <c r="H63" s="20" t="s">
        <v>19</v>
      </c>
    </row>
    <row r="64" spans="1:8" ht="18.75" x14ac:dyDescent="0.3">
      <c r="A64" s="11"/>
      <c r="B64" s="12" t="s">
        <v>18</v>
      </c>
      <c r="C64" s="13"/>
      <c r="D64" s="14">
        <v>0.11388888888888889</v>
      </c>
      <c r="E64" s="13"/>
      <c r="F64" s="13">
        <v>144</v>
      </c>
      <c r="G64" s="15">
        <f>AVERAGE(INDEX(DataTable[BLOOD SUGAR (mg/dL)],1,1):DataTable[[#This Row],[BLOOD SUGAR (mg/dL)]])</f>
        <v>154.0754716981132</v>
      </c>
      <c r="H64" s="20" t="s">
        <v>19</v>
      </c>
    </row>
    <row r="65" spans="1:8" ht="18.75" x14ac:dyDescent="0.3">
      <c r="A65" s="11"/>
      <c r="B65" s="12" t="s">
        <v>18</v>
      </c>
      <c r="C65" s="13"/>
      <c r="D65" s="14">
        <v>0.10347222222222223</v>
      </c>
      <c r="E65" s="13"/>
      <c r="F65" s="13">
        <v>161</v>
      </c>
      <c r="G65" s="15">
        <f>AVERAGE(INDEX(DataTable[BLOOD SUGAR (mg/dL)],1,1):DataTable[[#This Row],[BLOOD SUGAR (mg/dL)]])</f>
        <v>154.2037037037037</v>
      </c>
      <c r="H65" s="20" t="s">
        <v>19</v>
      </c>
    </row>
    <row r="66" spans="1:8" ht="18.75" x14ac:dyDescent="0.3">
      <c r="A66" s="11"/>
      <c r="B66" s="12" t="s">
        <v>18</v>
      </c>
      <c r="C66" s="13"/>
      <c r="D66" s="14">
        <v>9.3055555555555558E-2</v>
      </c>
      <c r="E66" s="13"/>
      <c r="F66" s="13">
        <v>171</v>
      </c>
      <c r="G66" s="15">
        <f>AVERAGE(INDEX(DataTable[BLOOD SUGAR (mg/dL)],1,1):DataTable[[#This Row],[BLOOD SUGAR (mg/dL)]])</f>
        <v>154.5090909090909</v>
      </c>
      <c r="H66" s="20" t="s">
        <v>19</v>
      </c>
    </row>
    <row r="67" spans="1:8" ht="18.75" x14ac:dyDescent="0.3">
      <c r="A67" s="11"/>
      <c r="B67" s="12" t="s">
        <v>18</v>
      </c>
      <c r="C67" s="13"/>
      <c r="D67" s="14">
        <v>8.2638888888888887E-2</v>
      </c>
      <c r="E67" s="13"/>
      <c r="F67" s="13">
        <v>177</v>
      </c>
      <c r="G67" s="15">
        <f>AVERAGE(INDEX(DataTable[BLOOD SUGAR (mg/dL)],1,1):DataTable[[#This Row],[BLOOD SUGAR (mg/dL)]])</f>
        <v>154.91071428571428</v>
      </c>
      <c r="H67" s="20" t="s">
        <v>19</v>
      </c>
    </row>
    <row r="68" spans="1:8" ht="18.75" x14ac:dyDescent="0.3">
      <c r="A68" s="11"/>
      <c r="B68" s="12" t="s">
        <v>18</v>
      </c>
      <c r="C68" s="13"/>
      <c r="D68" s="14">
        <v>7.2222222222222229E-2</v>
      </c>
      <c r="E68" s="13"/>
      <c r="F68" s="13">
        <v>176</v>
      </c>
      <c r="G68" s="15">
        <f>AVERAGE(INDEX(DataTable[BLOOD SUGAR (mg/dL)],1,1):DataTable[[#This Row],[BLOOD SUGAR (mg/dL)]])</f>
        <v>155.28070175438597</v>
      </c>
      <c r="H68" s="20" t="s">
        <v>19</v>
      </c>
    </row>
    <row r="69" spans="1:8" ht="18.75" x14ac:dyDescent="0.3">
      <c r="A69" s="11"/>
      <c r="B69" s="12" t="s">
        <v>18</v>
      </c>
      <c r="C69" s="13"/>
      <c r="D69" s="14">
        <v>6.1805555555555558E-2</v>
      </c>
      <c r="E69" s="13"/>
      <c r="F69" s="13">
        <v>179</v>
      </c>
      <c r="G69" s="15">
        <f>AVERAGE(INDEX(DataTable[BLOOD SUGAR (mg/dL)],1,1):DataTable[[#This Row],[BLOOD SUGAR (mg/dL)]])</f>
        <v>155.68965517241378</v>
      </c>
      <c r="H69" s="20" t="s">
        <v>19</v>
      </c>
    </row>
    <row r="70" spans="1:8" ht="18.75" x14ac:dyDescent="0.3">
      <c r="A70" s="11"/>
      <c r="B70" s="12" t="s">
        <v>18</v>
      </c>
      <c r="C70" s="13"/>
      <c r="D70" s="14">
        <v>5.1388888888888894E-2</v>
      </c>
      <c r="E70" s="13"/>
      <c r="F70" s="13">
        <v>181</v>
      </c>
      <c r="G70" s="15">
        <f>AVERAGE(INDEX(DataTable[BLOOD SUGAR (mg/dL)],1,1):DataTable[[#This Row],[BLOOD SUGAR (mg/dL)]])</f>
        <v>156.11864406779662</v>
      </c>
      <c r="H70" s="20" t="s">
        <v>19</v>
      </c>
    </row>
    <row r="71" spans="1:8" ht="18.75" x14ac:dyDescent="0.3">
      <c r="A71" s="11"/>
      <c r="B71" s="12" t="s">
        <v>18</v>
      </c>
      <c r="C71" s="13"/>
      <c r="D71" s="14">
        <v>4.0972222222222222E-2</v>
      </c>
      <c r="E71" s="13"/>
      <c r="F71" s="13">
        <v>158</v>
      </c>
      <c r="G71" s="15">
        <f>AVERAGE(INDEX(DataTable[BLOOD SUGAR (mg/dL)],1,1):DataTable[[#This Row],[BLOOD SUGAR (mg/dL)]])</f>
        <v>156.15</v>
      </c>
      <c r="H71" s="20" t="s">
        <v>19</v>
      </c>
    </row>
    <row r="72" spans="1:8" ht="18.75" x14ac:dyDescent="0.3">
      <c r="A72" s="11"/>
      <c r="B72" s="12" t="s">
        <v>18</v>
      </c>
      <c r="C72" s="13"/>
      <c r="D72" s="14">
        <v>3.0555555555555555E-2</v>
      </c>
      <c r="E72" s="13"/>
      <c r="F72" s="13">
        <v>123</v>
      </c>
      <c r="G72" s="15">
        <f>AVERAGE(INDEX(DataTable[BLOOD SUGAR (mg/dL)],1,1):DataTable[[#This Row],[BLOOD SUGAR (mg/dL)]])</f>
        <v>155.60655737704917</v>
      </c>
      <c r="H72" s="20" t="s">
        <v>19</v>
      </c>
    </row>
    <row r="73" spans="1:8" ht="18.75" x14ac:dyDescent="0.3">
      <c r="A73" s="11"/>
      <c r="B73" s="12" t="s">
        <v>18</v>
      </c>
      <c r="C73" s="13"/>
      <c r="D73" s="14">
        <v>2.013888888888889E-2</v>
      </c>
      <c r="E73" s="13"/>
      <c r="F73" s="13">
        <v>103</v>
      </c>
      <c r="G73" s="15">
        <f>AVERAGE(INDEX(DataTable[BLOOD SUGAR (mg/dL)],1,1):DataTable[[#This Row],[BLOOD SUGAR (mg/dL)]])</f>
        <v>154.75806451612902</v>
      </c>
      <c r="H73" s="20" t="s">
        <v>19</v>
      </c>
    </row>
    <row r="74" spans="1:8" ht="18.75" x14ac:dyDescent="0.3">
      <c r="A74" s="11"/>
      <c r="B74" s="12" t="s">
        <v>18</v>
      </c>
      <c r="C74" s="13"/>
      <c r="D74" s="14">
        <v>9.7222222222222224E-3</v>
      </c>
      <c r="E74" s="13"/>
      <c r="F74" s="13">
        <v>99</v>
      </c>
      <c r="G74" s="15">
        <f>AVERAGE(INDEX(DataTable[BLOOD SUGAR (mg/dL)],1,1):DataTable[[#This Row],[BLOOD SUGAR (mg/dL)]])</f>
        <v>153.87301587301587</v>
      </c>
      <c r="H74" s="20" t="s">
        <v>19</v>
      </c>
    </row>
    <row r="75" spans="1:8" ht="18.75" x14ac:dyDescent="0.3">
      <c r="A75" s="11"/>
      <c r="B75" s="12" t="s">
        <v>15</v>
      </c>
      <c r="C75" s="13"/>
      <c r="D75" s="14">
        <v>0.99583333333333324</v>
      </c>
      <c r="E75" s="13"/>
      <c r="F75" s="13">
        <v>106</v>
      </c>
      <c r="G75" s="15">
        <f>AVERAGE(INDEX(DataTable[BLOOD SUGAR (mg/dL)],1,1):DataTable[[#This Row],[BLOOD SUGAR (mg/dL)]])</f>
        <v>153.125</v>
      </c>
      <c r="H75" s="20" t="s">
        <v>19</v>
      </c>
    </row>
    <row r="76" spans="1:8" ht="18.75" x14ac:dyDescent="0.3">
      <c r="A76" s="11"/>
      <c r="B76" s="12" t="s">
        <v>15</v>
      </c>
      <c r="C76" s="13"/>
      <c r="D76" s="14">
        <v>0.98541666666666661</v>
      </c>
      <c r="E76" s="13"/>
      <c r="F76" s="13">
        <v>107</v>
      </c>
      <c r="G76" s="15">
        <f>AVERAGE(INDEX(DataTable[BLOOD SUGAR (mg/dL)],1,1):DataTable[[#This Row],[BLOOD SUGAR (mg/dL)]])</f>
        <v>152.41538461538462</v>
      </c>
      <c r="H76" s="20" t="s">
        <v>19</v>
      </c>
    </row>
    <row r="77" spans="1:8" ht="18.75" x14ac:dyDescent="0.3">
      <c r="A77" s="11"/>
      <c r="B77" s="12" t="s">
        <v>15</v>
      </c>
      <c r="C77" s="13"/>
      <c r="D77" s="14">
        <v>0.97499999999999998</v>
      </c>
      <c r="E77" s="13"/>
      <c r="F77" s="13">
        <v>106</v>
      </c>
      <c r="G77" s="15">
        <f>AVERAGE(INDEX(DataTable[BLOOD SUGAR (mg/dL)],1,1):DataTable[[#This Row],[BLOOD SUGAR (mg/dL)]])</f>
        <v>151.71212121212122</v>
      </c>
      <c r="H77" s="20" t="s">
        <v>19</v>
      </c>
    </row>
    <row r="78" spans="1:8" ht="18.75" x14ac:dyDescent="0.3">
      <c r="A78" s="11"/>
      <c r="B78" s="12" t="s">
        <v>15</v>
      </c>
      <c r="C78" s="13"/>
      <c r="D78" s="14">
        <v>0.96458333333333324</v>
      </c>
      <c r="E78" s="13"/>
      <c r="F78" s="13">
        <v>106</v>
      </c>
      <c r="G78" s="15">
        <f>AVERAGE(INDEX(DataTable[BLOOD SUGAR (mg/dL)],1,1):DataTable[[#This Row],[BLOOD SUGAR (mg/dL)]])</f>
        <v>151.02985074626866</v>
      </c>
      <c r="H78" s="20" t="s">
        <v>19</v>
      </c>
    </row>
    <row r="79" spans="1:8" ht="18.75" x14ac:dyDescent="0.3">
      <c r="A79" s="11"/>
      <c r="B79" s="12" t="s">
        <v>15</v>
      </c>
      <c r="C79" s="13"/>
      <c r="D79" s="14">
        <v>0.95416666666666661</v>
      </c>
      <c r="E79" s="13"/>
      <c r="F79" s="13">
        <v>96</v>
      </c>
      <c r="G79" s="15">
        <f>AVERAGE(INDEX(DataTable[BLOOD SUGAR (mg/dL)],1,1):DataTable[[#This Row],[BLOOD SUGAR (mg/dL)]])</f>
        <v>150.22058823529412</v>
      </c>
      <c r="H79" s="20" t="s">
        <v>19</v>
      </c>
    </row>
    <row r="80" spans="1:8" ht="18.75" x14ac:dyDescent="0.3">
      <c r="A80" s="11"/>
      <c r="B80" s="12" t="s">
        <v>15</v>
      </c>
      <c r="C80" s="13"/>
      <c r="D80" s="14">
        <v>0.94374999999999998</v>
      </c>
      <c r="E80" s="13"/>
      <c r="F80" s="13">
        <v>92</v>
      </c>
      <c r="G80" s="15">
        <f>AVERAGE(INDEX(DataTable[BLOOD SUGAR (mg/dL)],1,1):DataTable[[#This Row],[BLOOD SUGAR (mg/dL)]])</f>
        <v>149.37681159420291</v>
      </c>
      <c r="H80" s="20" t="s">
        <v>19</v>
      </c>
    </row>
    <row r="81" spans="1:8" ht="18.75" x14ac:dyDescent="0.3">
      <c r="A81" s="11"/>
      <c r="B81" s="12" t="s">
        <v>15</v>
      </c>
      <c r="C81" s="13"/>
      <c r="D81" s="14">
        <v>0.92638888888888893</v>
      </c>
      <c r="E81" s="13"/>
      <c r="F81" s="13">
        <v>86</v>
      </c>
      <c r="G81" s="15">
        <f>AVERAGE(INDEX(DataTable[BLOOD SUGAR (mg/dL)],1,1):DataTable[[#This Row],[BLOOD SUGAR (mg/dL)]])</f>
        <v>148.47142857142856</v>
      </c>
      <c r="H81" s="20" t="s">
        <v>19</v>
      </c>
    </row>
    <row r="82" spans="1:8" ht="18.75" x14ac:dyDescent="0.3">
      <c r="A82" s="11"/>
      <c r="B82" s="12" t="s">
        <v>15</v>
      </c>
      <c r="C82" s="13"/>
      <c r="D82" s="14">
        <v>0.91249999999999998</v>
      </c>
      <c r="E82" s="13"/>
      <c r="F82" s="13">
        <v>100</v>
      </c>
      <c r="G82" s="15">
        <f>AVERAGE(INDEX(DataTable[BLOOD SUGAR (mg/dL)],1,1):DataTable[[#This Row],[BLOOD SUGAR (mg/dL)]])</f>
        <v>147.78873239436621</v>
      </c>
      <c r="H82" s="20" t="s">
        <v>22</v>
      </c>
    </row>
    <row r="83" spans="1:8" ht="18.75" x14ac:dyDescent="0.3">
      <c r="A83" s="11"/>
      <c r="B83" s="12" t="s">
        <v>15</v>
      </c>
      <c r="C83" s="13"/>
      <c r="D83" s="14">
        <v>0.89861111111111114</v>
      </c>
      <c r="E83" s="13"/>
      <c r="F83" s="13">
        <v>99</v>
      </c>
      <c r="G83" s="15">
        <f>AVERAGE(INDEX(DataTable[BLOOD SUGAR (mg/dL)],1,1):DataTable[[#This Row],[BLOOD SUGAR (mg/dL)]])</f>
        <v>147.11111111111111</v>
      </c>
      <c r="H83" s="20" t="s">
        <v>22</v>
      </c>
    </row>
    <row r="84" spans="1:8" ht="18.75" x14ac:dyDescent="0.3">
      <c r="A84" s="11"/>
      <c r="B84" s="12" t="s">
        <v>15</v>
      </c>
      <c r="C84" s="13"/>
      <c r="D84" s="14">
        <v>0.8881944444444444</v>
      </c>
      <c r="E84" s="13"/>
      <c r="F84" s="13">
        <v>95</v>
      </c>
      <c r="G84" s="15">
        <f>AVERAGE(INDEX(DataTable[BLOOD SUGAR (mg/dL)],1,1):DataTable[[#This Row],[BLOOD SUGAR (mg/dL)]])</f>
        <v>146.39726027397259</v>
      </c>
      <c r="H84" s="20" t="s">
        <v>22</v>
      </c>
    </row>
    <row r="85" spans="1:8" ht="18.75" x14ac:dyDescent="0.3">
      <c r="A85" s="11"/>
      <c r="B85" s="12" t="s">
        <v>15</v>
      </c>
      <c r="C85" s="13"/>
      <c r="D85" s="14">
        <v>0.87777777777777777</v>
      </c>
      <c r="E85" s="13"/>
      <c r="F85" s="13">
        <v>105</v>
      </c>
      <c r="G85" s="15">
        <f>AVERAGE(INDEX(DataTable[BLOOD SUGAR (mg/dL)],1,1):DataTable[[#This Row],[BLOOD SUGAR (mg/dL)]])</f>
        <v>145.83783783783784</v>
      </c>
      <c r="H85" s="20" t="s">
        <v>22</v>
      </c>
    </row>
    <row r="86" spans="1:8" ht="18.75" x14ac:dyDescent="0.3">
      <c r="A86" s="11"/>
      <c r="B86" s="12" t="s">
        <v>15</v>
      </c>
      <c r="C86" s="13"/>
      <c r="D86" s="14">
        <v>0.86736111111111114</v>
      </c>
      <c r="E86" s="13"/>
      <c r="F86" s="13">
        <v>113</v>
      </c>
      <c r="G86" s="15">
        <f>AVERAGE(INDEX(DataTable[BLOOD SUGAR (mg/dL)],1,1):DataTable[[#This Row],[BLOOD SUGAR (mg/dL)]])</f>
        <v>145.4</v>
      </c>
      <c r="H86" s="20" t="s">
        <v>22</v>
      </c>
    </row>
    <row r="87" spans="1:8" ht="18.75" x14ac:dyDescent="0.3">
      <c r="A87" s="11"/>
      <c r="B87" s="12" t="s">
        <v>15</v>
      </c>
      <c r="C87" s="13"/>
      <c r="D87" s="14">
        <v>0.8569444444444444</v>
      </c>
      <c r="E87" s="13"/>
      <c r="F87" s="13">
        <v>111</v>
      </c>
      <c r="G87" s="15">
        <f>AVERAGE(INDEX(DataTable[BLOOD SUGAR (mg/dL)],1,1):DataTable[[#This Row],[BLOOD SUGAR (mg/dL)]])</f>
        <v>144.94736842105263</v>
      </c>
      <c r="H87" s="20" t="s">
        <v>22</v>
      </c>
    </row>
    <row r="88" spans="1:8" ht="18.75" x14ac:dyDescent="0.3">
      <c r="A88" s="11"/>
      <c r="B88" s="12" t="s">
        <v>15</v>
      </c>
      <c r="C88" s="13"/>
      <c r="D88" s="14">
        <v>0.84652777777777777</v>
      </c>
      <c r="E88" s="13"/>
      <c r="F88" s="13">
        <v>113</v>
      </c>
      <c r="G88" s="15">
        <f>AVERAGE(INDEX(DataTable[BLOOD SUGAR (mg/dL)],1,1):DataTable[[#This Row],[BLOOD SUGAR (mg/dL)]])</f>
        <v>144.53246753246754</v>
      </c>
      <c r="H88" s="20" t="s">
        <v>22</v>
      </c>
    </row>
    <row r="89" spans="1:8" ht="18.75" x14ac:dyDescent="0.3">
      <c r="A89" s="11"/>
      <c r="B89" s="12" t="s">
        <v>15</v>
      </c>
      <c r="C89" s="13"/>
      <c r="D89" s="14">
        <v>0.83611111111111114</v>
      </c>
      <c r="E89" s="13"/>
      <c r="F89" s="13">
        <v>117</v>
      </c>
      <c r="G89" s="15">
        <f>AVERAGE(INDEX(DataTable[BLOOD SUGAR (mg/dL)],1,1):DataTable[[#This Row],[BLOOD SUGAR (mg/dL)]])</f>
        <v>144.17948717948718</v>
      </c>
      <c r="H89" s="20" t="s">
        <v>22</v>
      </c>
    </row>
    <row r="90" spans="1:8" ht="18.75" x14ac:dyDescent="0.3">
      <c r="A90" s="11"/>
      <c r="B90" s="12" t="s">
        <v>15</v>
      </c>
      <c r="C90" s="13"/>
      <c r="D90" s="14">
        <v>0.8256944444444444</v>
      </c>
      <c r="E90" s="13"/>
      <c r="F90" s="13">
        <v>127</v>
      </c>
      <c r="G90" s="15">
        <f>AVERAGE(INDEX(DataTable[BLOOD SUGAR (mg/dL)],1,1):DataTable[[#This Row],[BLOOD SUGAR (mg/dL)]])</f>
        <v>143.96202531645571</v>
      </c>
      <c r="H90" s="20" t="s">
        <v>22</v>
      </c>
    </row>
    <row r="91" spans="1:8" ht="18.75" x14ac:dyDescent="0.3">
      <c r="A91" s="11"/>
      <c r="B91" s="12" t="s">
        <v>15</v>
      </c>
      <c r="C91" s="13"/>
      <c r="D91" s="14">
        <v>0.81180555555555556</v>
      </c>
      <c r="E91" s="13"/>
      <c r="F91" s="13">
        <v>128</v>
      </c>
      <c r="G91" s="15">
        <f>AVERAGE(INDEX(DataTable[BLOOD SUGAR (mg/dL)],1,1):DataTable[[#This Row],[BLOOD SUGAR (mg/dL)]])</f>
        <v>143.76249999999999</v>
      </c>
      <c r="H91" s="20" t="s">
        <v>22</v>
      </c>
    </row>
    <row r="92" spans="1:8" ht="18.75" x14ac:dyDescent="0.3">
      <c r="A92" s="11"/>
      <c r="B92" s="12" t="s">
        <v>15</v>
      </c>
      <c r="C92" s="13"/>
      <c r="D92" s="14">
        <v>0.80138888888888893</v>
      </c>
      <c r="E92" s="13"/>
      <c r="F92" s="13">
        <v>142</v>
      </c>
      <c r="G92" s="15">
        <f>AVERAGE(INDEX(DataTable[BLOOD SUGAR (mg/dL)],1,1):DataTable[[#This Row],[BLOOD SUGAR (mg/dL)]])</f>
        <v>143.74074074074073</v>
      </c>
      <c r="H92" s="20" t="s">
        <v>22</v>
      </c>
    </row>
    <row r="93" spans="1:8" ht="18.75" x14ac:dyDescent="0.3">
      <c r="A93" s="11"/>
      <c r="B93" s="12" t="s">
        <v>15</v>
      </c>
      <c r="C93" s="13"/>
      <c r="D93" s="14">
        <v>0.7909722222222223</v>
      </c>
      <c r="E93" s="13"/>
      <c r="F93" s="13">
        <v>144</v>
      </c>
      <c r="G93" s="15">
        <f>AVERAGE(INDEX(DataTable[BLOOD SUGAR (mg/dL)],1,1):DataTable[[#This Row],[BLOOD SUGAR (mg/dL)]])</f>
        <v>143.7439024390244</v>
      </c>
      <c r="H93" s="20" t="s">
        <v>22</v>
      </c>
    </row>
    <row r="94" spans="1:8" ht="18.75" x14ac:dyDescent="0.3">
      <c r="A94" s="11"/>
      <c r="B94" s="12" t="s">
        <v>15</v>
      </c>
      <c r="C94" s="13"/>
      <c r="D94" s="14">
        <v>0.77708333333333324</v>
      </c>
      <c r="E94" s="13"/>
      <c r="F94" s="13">
        <v>139</v>
      </c>
      <c r="G94" s="15">
        <f>AVERAGE(INDEX(DataTable[BLOOD SUGAR (mg/dL)],1,1):DataTable[[#This Row],[BLOOD SUGAR (mg/dL)]])</f>
        <v>143.68674698795181</v>
      </c>
      <c r="H94" s="20" t="s">
        <v>22</v>
      </c>
    </row>
    <row r="95" spans="1:8" ht="18.75" x14ac:dyDescent="0.3">
      <c r="A95" s="11"/>
      <c r="B95" s="12" t="s">
        <v>15</v>
      </c>
      <c r="C95" s="13"/>
      <c r="D95" s="14">
        <v>0.7631944444444444</v>
      </c>
      <c r="E95" s="13"/>
      <c r="F95" s="13">
        <v>110</v>
      </c>
      <c r="G95" s="15">
        <f>AVERAGE(INDEX(DataTable[BLOOD SUGAR (mg/dL)],1,1):DataTable[[#This Row],[BLOOD SUGAR (mg/dL)]])</f>
        <v>143.28571428571428</v>
      </c>
      <c r="H95" s="20" t="s">
        <v>22</v>
      </c>
    </row>
    <row r="96" spans="1:8" ht="18.75" x14ac:dyDescent="0.3">
      <c r="A96" s="11"/>
      <c r="B96" s="12" t="s">
        <v>15</v>
      </c>
      <c r="C96" s="13"/>
      <c r="D96" s="14">
        <v>0.75277777777777777</v>
      </c>
      <c r="E96" s="13"/>
      <c r="F96" s="13">
        <v>101</v>
      </c>
      <c r="G96" s="15">
        <f>AVERAGE(INDEX(DataTable[BLOOD SUGAR (mg/dL)],1,1):DataTable[[#This Row],[BLOOD SUGAR (mg/dL)]])</f>
        <v>142.78823529411764</v>
      </c>
      <c r="H96" s="20" t="s">
        <v>22</v>
      </c>
    </row>
    <row r="97" spans="1:8" ht="18.75" x14ac:dyDescent="0.3">
      <c r="A97" s="11"/>
      <c r="B97" s="12" t="s">
        <v>15</v>
      </c>
      <c r="C97" s="13"/>
      <c r="D97" s="14">
        <v>0.74236111111111114</v>
      </c>
      <c r="E97" s="13"/>
      <c r="F97" s="13">
        <v>117</v>
      </c>
      <c r="G97" s="15">
        <f>AVERAGE(INDEX(DataTable[BLOOD SUGAR (mg/dL)],1,1):DataTable[[#This Row],[BLOOD SUGAR (mg/dL)]])</f>
        <v>142.48837209302326</v>
      </c>
      <c r="H97" s="20" t="s">
        <v>22</v>
      </c>
    </row>
    <row r="98" spans="1:8" ht="18.75" x14ac:dyDescent="0.3">
      <c r="A98" s="11"/>
      <c r="B98" s="12" t="s">
        <v>15</v>
      </c>
      <c r="C98" s="13"/>
      <c r="D98" s="14">
        <v>0.7284722222222223</v>
      </c>
      <c r="E98" s="13"/>
      <c r="F98" s="13">
        <v>140</v>
      </c>
      <c r="G98" s="15">
        <f>AVERAGE(INDEX(DataTable[BLOOD SUGAR (mg/dL)],1,1):DataTable[[#This Row],[BLOOD SUGAR (mg/dL)]])</f>
        <v>142.45977011494253</v>
      </c>
      <c r="H98" s="20" t="s">
        <v>22</v>
      </c>
    </row>
    <row r="99" spans="1:8" ht="18.75" x14ac:dyDescent="0.3">
      <c r="A99" s="11"/>
      <c r="B99" s="12" t="s">
        <v>15</v>
      </c>
      <c r="C99" s="13"/>
      <c r="D99" s="14">
        <v>0.71111111111111114</v>
      </c>
      <c r="E99" s="13"/>
      <c r="F99" s="13">
        <v>173</v>
      </c>
      <c r="G99" s="15">
        <f>AVERAGE(INDEX(DataTable[BLOOD SUGAR (mg/dL)],1,1):DataTable[[#This Row],[BLOOD SUGAR (mg/dL)]])</f>
        <v>142.80681818181819</v>
      </c>
      <c r="H99" s="20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F V O R 3 G 7 a f i n A A A A + A A A A B I A H A B D b 2 5 m a W c v U G F j a 2 F n Z S 5 4 b W w g o h g A K K A U A A A A A A A A A A A A A A A A A A A A A A A A A A A A h Y 9 N D o I w G E S v Q r q n P y B q y E d Z u J X E h G j c k l K h E Y q h x X I 3 F x 7 J K 0 i i G H Y u Z / I m e f N 6 P C E d 2 8 a 7 y 9 6 o T i e I Y Y o 8 q U V X K l 0 l a L A X f 4 t S D o d C X I t K e h O s T T w a l a D a 2 l t M i H M O u x B 3 f U U C S h k 5 Z / t c 1 L I t f K W N L b S Q 6 L c q / 6 8 Q h 9 N H h g c 4 2 O A V W 4 c 4 i h i Q u Y Z M 6 Q U y G W M K Z F H C b m j s 0 E s u t X / M g c w R y P c F f w N Q S w M E F A A C A A g A g F V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V T k c o i k e 4 D g A A A B E A A A A T A B w A R m 9 y b X V s Y X M v U 2 V j d G l v b j E u b S C i G A A o o B Q A A A A A A A A A A A A A A A A A A A A A A A A A A A A r T k 0 u y c z P U w i G 0 I b W A F B L A Q I t A B Q A A g A I A I B V T k d x u 2 n 4 p w A A A P g A A A A S A A A A A A A A A A A A A A A A A A A A A A B D b 2 5 m a W c v U G F j a 2 F n Z S 5 4 b W x Q S w E C L Q A U A A I A C A C A V U 5 H D 8 r p q 6 Q A A A D p A A A A E w A A A A A A A A A A A A A A A A D z A A A A W 0 N v b n R l b n R f V H l w Z X N d L n h t b F B L A Q I t A B Q A A g A I A I B V T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y y 4 C m b P 8 U 2 y C a b + r q 8 j g g A A A A A C A A A A A A A D Z g A A w A A A A B A A A A C Q y 1 2 c Z C C V o 8 F 3 d e X 1 s M W C A A A A A A S A A A C g A A A A E A A A A G A O M y 9 e 2 A 4 J 7 O U G F k 4 0 0 S F Q A A A A N 8 a G 0 f q t y C w K H X t W 0 Z m B t U G C k y v 0 f g N 9 v v J j 3 k 6 S E a b q T i e A 1 G Y j l f S 2 L h + N y 5 N z 5 l Z J z Z b D 9 j j 0 J b / M b Q l E w H Z L B m S W / y I i V q Z R 5 8 F i G T M U A A A A D U U D q l e C x K Q z 0 L Z 3 5 G U a 5 n 9 I i l o = < / D a t a M a s h u p > 
</file>

<file path=customXml/itemProps1.xml><?xml version="1.0" encoding="utf-8"?>
<ds:datastoreItem xmlns:ds="http://schemas.openxmlformats.org/officeDocument/2006/customXml" ds:itemID="{B5F18D41-9C18-49CE-829A-3C251CF7C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Dashboard</vt:lpstr>
      <vt:lpstr>Summary</vt:lpstr>
      <vt:lpstr>AboveRange</vt:lpstr>
      <vt:lpstr>BelowRange</vt:lpstr>
      <vt:lpstr>CurrentReading</vt:lpstr>
      <vt:lpstr>Date</vt:lpstr>
      <vt:lpstr>NormalRange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Subramanian</dc:creator>
  <cp:lastModifiedBy>Uma Subramanian</cp:lastModifiedBy>
  <dcterms:created xsi:type="dcterms:W3CDTF">2015-10-14T16:25:35Z</dcterms:created>
  <dcterms:modified xsi:type="dcterms:W3CDTF">2015-11-11T01:11:30Z</dcterms:modified>
</cp:coreProperties>
</file>